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016344\Box\【02_課所共有】02_06_統計課\R07年度\07_経済分析担当\30_産業連関表\30_02_分析\30_02_040_経済系ツール\03_HP掲載（変更）伺い\掲載ツール\"/>
    </mc:Choice>
  </mc:AlternateContent>
  <xr:revisionPtr revIDLastSave="0" documentId="13_ncr:1_{F41D819E-B6EB-40D2-8F52-1D8A70AAA8BF}" xr6:coauthVersionLast="47" xr6:coauthVersionMax="47" xr10:uidLastSave="{00000000-0000-0000-0000-000000000000}"/>
  <bookViews>
    <workbookView xWindow="-19310" yWindow="-2800" windowWidth="19420" windowHeight="10300" xr2:uid="{A955D44B-764E-450A-AE05-697B69DAD4D6}"/>
  </bookViews>
  <sheets>
    <sheet name="操作説明" sheetId="5" r:id="rId1"/>
    <sheet name="入力" sheetId="6" r:id="rId2"/>
    <sheet name="定義" sheetId="7" r:id="rId3"/>
    <sheet name="報告書" sheetId="14" r:id="rId4"/>
    <sheet name="flow" sheetId="13" r:id="rId5"/>
    <sheet name="造成波及" sheetId="8" r:id="rId6"/>
    <sheet name="建築波及" sheetId="9" r:id="rId7"/>
    <sheet name="設備波及" sheetId="10" r:id="rId8"/>
    <sheet name="生産波及" sheetId="11" r:id="rId9"/>
    <sheet name="DATA" sheetId="12" r:id="rId10"/>
    <sheet name="係数" sheetId="4" r:id="rId11"/>
    <sheet name="粗利率" sheetId="3" r:id="rId12"/>
    <sheet name="固定資本" sheetId="2" r:id="rId13"/>
  </sheets>
  <definedNames>
    <definedName name="_xlnm.Print_Area" localSheetId="4">flow!$A$2:$CF$75</definedName>
    <definedName name="_xlnm.Print_Area" localSheetId="3">報告書!$A$5:$O$83</definedName>
    <definedName name="YN">固定資本!$B$31:$B$32</definedName>
    <definedName name="単位">固定資本!$B$6:$B$9</definedName>
    <definedName name="部門">固定資本!$C$31:$C$32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0" i="10" l="1"/>
  <c r="Q111" i="9"/>
  <c r="Q110" i="9"/>
  <c r="Q109" i="9"/>
  <c r="Q108" i="9"/>
  <c r="Q107" i="9"/>
  <c r="Q106" i="9"/>
  <c r="Q105" i="9"/>
  <c r="Q104" i="9"/>
  <c r="Q103" i="9"/>
  <c r="Q102" i="9"/>
  <c r="Q101" i="9"/>
  <c r="Q100" i="9"/>
  <c r="Q99" i="9"/>
  <c r="Q98" i="9"/>
  <c r="Q97" i="9"/>
  <c r="Q96" i="9"/>
  <c r="Q95" i="9"/>
  <c r="Q94" i="9"/>
  <c r="Q93" i="9"/>
  <c r="Q92" i="9"/>
  <c r="Q91" i="9"/>
  <c r="Q90" i="9"/>
  <c r="Q89" i="9"/>
  <c r="Q88" i="9"/>
  <c r="Q87" i="9"/>
  <c r="Q86" i="9"/>
  <c r="Q85" i="9"/>
  <c r="Q84" i="9"/>
  <c r="Q83" i="9"/>
  <c r="Q82" i="9"/>
  <c r="Q81" i="9"/>
  <c r="Q80" i="9"/>
  <c r="Q79" i="9"/>
  <c r="Q78" i="9"/>
  <c r="Q77" i="9"/>
  <c r="Q76" i="9"/>
  <c r="Q75" i="9"/>
  <c r="Q74" i="9"/>
  <c r="Q73" i="9"/>
  <c r="Q72" i="9"/>
  <c r="Q71" i="9"/>
  <c r="Q70" i="9"/>
  <c r="Q69" i="9"/>
  <c r="Q68" i="9"/>
  <c r="Q67" i="9"/>
  <c r="Q66" i="9"/>
  <c r="Q65" i="9"/>
  <c r="Q64" i="9"/>
  <c r="Q63" i="9"/>
  <c r="Q62" i="9"/>
  <c r="Q61" i="9"/>
  <c r="Q60" i="9"/>
  <c r="Q59" i="9"/>
  <c r="Q58" i="9"/>
  <c r="Q57" i="9"/>
  <c r="Q56" i="9"/>
  <c r="Q55" i="9"/>
  <c r="Q54" i="9"/>
  <c r="Q53" i="9"/>
  <c r="Q52" i="9"/>
  <c r="Q51" i="9"/>
  <c r="Q50" i="9"/>
  <c r="Q49" i="9"/>
  <c r="Q48" i="9"/>
  <c r="Q47" i="9"/>
  <c r="Q46" i="9"/>
  <c r="Q45" i="9"/>
  <c r="Q44" i="9"/>
  <c r="Q43" i="9"/>
  <c r="Q42" i="9"/>
  <c r="Q41" i="9"/>
  <c r="Q40" i="9"/>
  <c r="Q39" i="9"/>
  <c r="Q38" i="9"/>
  <c r="Q37" i="9"/>
  <c r="Q36" i="9"/>
  <c r="Q35" i="9"/>
  <c r="Q34" i="9"/>
  <c r="Q33" i="9"/>
  <c r="Q32" i="9"/>
  <c r="Q31" i="9"/>
  <c r="Q30" i="9"/>
  <c r="Q29" i="9"/>
  <c r="Q28" i="9"/>
  <c r="Q27" i="9"/>
  <c r="Q26" i="9"/>
  <c r="Q25" i="9"/>
  <c r="Q24" i="9"/>
  <c r="Q23" i="9"/>
  <c r="Q22" i="9"/>
  <c r="Q21" i="9"/>
  <c r="Q20" i="9"/>
  <c r="Q19" i="9"/>
  <c r="Q18" i="9"/>
  <c r="Q17" i="9"/>
  <c r="Q16" i="9"/>
  <c r="Q15" i="9"/>
  <c r="Q14" i="9"/>
  <c r="Q13" i="9"/>
  <c r="Q12" i="9"/>
  <c r="Q11" i="9"/>
  <c r="Q10" i="9"/>
  <c r="Q9" i="9"/>
  <c r="Q8" i="9"/>
  <c r="Q7" i="9"/>
  <c r="M111" i="9"/>
  <c r="M110" i="9"/>
  <c r="M109" i="9"/>
  <c r="M108" i="9"/>
  <c r="M107" i="9"/>
  <c r="M106" i="9"/>
  <c r="M105" i="9"/>
  <c r="M104" i="9"/>
  <c r="M103" i="9"/>
  <c r="M102" i="9"/>
  <c r="M101" i="9"/>
  <c r="M100" i="9"/>
  <c r="M99" i="9"/>
  <c r="M98" i="9"/>
  <c r="M97" i="9"/>
  <c r="M96" i="9"/>
  <c r="M95" i="9"/>
  <c r="M94" i="9"/>
  <c r="M93" i="9"/>
  <c r="M92" i="9"/>
  <c r="M91" i="9"/>
  <c r="M90" i="9"/>
  <c r="M89" i="9"/>
  <c r="M88" i="9"/>
  <c r="M87" i="9"/>
  <c r="M86" i="9"/>
  <c r="M85" i="9"/>
  <c r="M84" i="9"/>
  <c r="M83" i="9"/>
  <c r="M82" i="9"/>
  <c r="M81" i="9"/>
  <c r="M80" i="9"/>
  <c r="M79" i="9"/>
  <c r="M78" i="9"/>
  <c r="M77" i="9"/>
  <c r="M76" i="9"/>
  <c r="M75" i="9"/>
  <c r="M74" i="9"/>
  <c r="M73" i="9"/>
  <c r="M72" i="9"/>
  <c r="M71" i="9"/>
  <c r="M70" i="9"/>
  <c r="M69" i="9"/>
  <c r="M68" i="9"/>
  <c r="M67" i="9"/>
  <c r="M66" i="9"/>
  <c r="M65" i="9"/>
  <c r="M64" i="9"/>
  <c r="M63" i="9"/>
  <c r="M62" i="9"/>
  <c r="M61" i="9"/>
  <c r="M60" i="9"/>
  <c r="M59" i="9"/>
  <c r="M58" i="9"/>
  <c r="M57" i="9"/>
  <c r="M56" i="9"/>
  <c r="M55" i="9"/>
  <c r="M54" i="9"/>
  <c r="M53" i="9"/>
  <c r="M52" i="9"/>
  <c r="M51" i="9"/>
  <c r="M50" i="9"/>
  <c r="M49" i="9"/>
  <c r="M48" i="9"/>
  <c r="M47" i="9"/>
  <c r="M46" i="9"/>
  <c r="M45" i="9"/>
  <c r="M44" i="9"/>
  <c r="M43" i="9"/>
  <c r="M42" i="9"/>
  <c r="M41" i="9"/>
  <c r="M40" i="9"/>
  <c r="M39" i="9"/>
  <c r="M38" i="9"/>
  <c r="M37" i="9"/>
  <c r="M36" i="9"/>
  <c r="M35" i="9"/>
  <c r="M34" i="9"/>
  <c r="M33" i="9"/>
  <c r="M32" i="9"/>
  <c r="M31" i="9"/>
  <c r="M30" i="9"/>
  <c r="M29" i="9"/>
  <c r="M28" i="9"/>
  <c r="M27" i="9"/>
  <c r="M26" i="9"/>
  <c r="M25" i="9"/>
  <c r="M24" i="9"/>
  <c r="M23" i="9"/>
  <c r="M22" i="9"/>
  <c r="M21" i="9"/>
  <c r="M20" i="9"/>
  <c r="M19" i="9"/>
  <c r="M18" i="9"/>
  <c r="M17" i="9"/>
  <c r="M16" i="9"/>
  <c r="M15" i="9"/>
  <c r="M14" i="9"/>
  <c r="M13" i="9"/>
  <c r="M12" i="9"/>
  <c r="M11" i="9"/>
  <c r="M10" i="9"/>
  <c r="M9" i="9"/>
  <c r="M8" i="9"/>
  <c r="M7" i="9"/>
  <c r="H111" i="9"/>
  <c r="F111" i="9"/>
  <c r="H110" i="9"/>
  <c r="F110" i="9"/>
  <c r="H109" i="9"/>
  <c r="F109" i="9"/>
  <c r="H108" i="9"/>
  <c r="F108" i="9"/>
  <c r="H107" i="9"/>
  <c r="F107" i="9"/>
  <c r="H106" i="9"/>
  <c r="F106" i="9"/>
  <c r="H105" i="9"/>
  <c r="F105" i="9"/>
  <c r="H104" i="9"/>
  <c r="F104" i="9"/>
  <c r="H103" i="9"/>
  <c r="F103" i="9"/>
  <c r="H102" i="9"/>
  <c r="F102" i="9"/>
  <c r="H101" i="9"/>
  <c r="F101" i="9"/>
  <c r="H100" i="9"/>
  <c r="F100" i="9"/>
  <c r="H99" i="9"/>
  <c r="F99" i="9"/>
  <c r="H98" i="9"/>
  <c r="F98" i="9"/>
  <c r="H97" i="9"/>
  <c r="F97" i="9"/>
  <c r="H96" i="9"/>
  <c r="F96" i="9"/>
  <c r="H95" i="9"/>
  <c r="F95" i="9"/>
  <c r="H94" i="9"/>
  <c r="F94" i="9"/>
  <c r="H93" i="9"/>
  <c r="F93" i="9"/>
  <c r="H92" i="9"/>
  <c r="F92" i="9"/>
  <c r="H91" i="9"/>
  <c r="F91" i="9"/>
  <c r="H90" i="9"/>
  <c r="F90" i="9"/>
  <c r="H89" i="9"/>
  <c r="F89" i="9"/>
  <c r="H88" i="9"/>
  <c r="F88" i="9"/>
  <c r="H87" i="9"/>
  <c r="F87" i="9"/>
  <c r="H86" i="9"/>
  <c r="F86" i="9"/>
  <c r="H85" i="9"/>
  <c r="F85" i="9"/>
  <c r="H84" i="9"/>
  <c r="F84" i="9"/>
  <c r="H83" i="9"/>
  <c r="F83" i="9"/>
  <c r="H82" i="9"/>
  <c r="F82" i="9"/>
  <c r="H81" i="9"/>
  <c r="F81" i="9"/>
  <c r="H80" i="9"/>
  <c r="F80" i="9"/>
  <c r="H79" i="9"/>
  <c r="F79" i="9"/>
  <c r="H78" i="9"/>
  <c r="F78" i="9"/>
  <c r="H77" i="9"/>
  <c r="F77" i="9"/>
  <c r="H76" i="9"/>
  <c r="F76" i="9"/>
  <c r="H75" i="9"/>
  <c r="F75" i="9"/>
  <c r="H74" i="9"/>
  <c r="F74" i="9"/>
  <c r="H73" i="9"/>
  <c r="F73" i="9"/>
  <c r="H72" i="9"/>
  <c r="F72" i="9"/>
  <c r="H71" i="9"/>
  <c r="F71" i="9"/>
  <c r="H70" i="9"/>
  <c r="F70" i="9"/>
  <c r="H69" i="9"/>
  <c r="F69" i="9"/>
  <c r="H68" i="9"/>
  <c r="F68" i="9"/>
  <c r="H67" i="9"/>
  <c r="F67" i="9"/>
  <c r="H66" i="9"/>
  <c r="F66" i="9"/>
  <c r="H65" i="9"/>
  <c r="F65" i="9"/>
  <c r="H64" i="9"/>
  <c r="F64" i="9"/>
  <c r="H63" i="9"/>
  <c r="F63" i="9"/>
  <c r="H62" i="9"/>
  <c r="F62" i="9"/>
  <c r="H61" i="9"/>
  <c r="F61" i="9"/>
  <c r="H60" i="9"/>
  <c r="F60" i="9"/>
  <c r="H59" i="9"/>
  <c r="F59" i="9"/>
  <c r="H58" i="9"/>
  <c r="F58" i="9"/>
  <c r="H57" i="9"/>
  <c r="F57" i="9"/>
  <c r="H56" i="9"/>
  <c r="F56" i="9"/>
  <c r="H55" i="9"/>
  <c r="F55" i="9"/>
  <c r="H54" i="9"/>
  <c r="F54" i="9"/>
  <c r="H53" i="9"/>
  <c r="F53" i="9"/>
  <c r="H52" i="9"/>
  <c r="F52" i="9"/>
  <c r="H51" i="9"/>
  <c r="F51" i="9"/>
  <c r="H50" i="9"/>
  <c r="F50" i="9"/>
  <c r="H49" i="9"/>
  <c r="F49" i="9"/>
  <c r="H48" i="9"/>
  <c r="F48" i="9"/>
  <c r="H47" i="9"/>
  <c r="F47" i="9"/>
  <c r="H46" i="9"/>
  <c r="F46" i="9"/>
  <c r="H45" i="9"/>
  <c r="F45" i="9"/>
  <c r="H44" i="9"/>
  <c r="F44" i="9"/>
  <c r="H43" i="9"/>
  <c r="F43" i="9"/>
  <c r="H42" i="9"/>
  <c r="F42" i="9"/>
  <c r="H41" i="9"/>
  <c r="F41" i="9"/>
  <c r="H40" i="9"/>
  <c r="F40" i="9"/>
  <c r="H39" i="9"/>
  <c r="F39" i="9"/>
  <c r="H38" i="9"/>
  <c r="F38" i="9"/>
  <c r="H37" i="9"/>
  <c r="F37" i="9"/>
  <c r="H36" i="9"/>
  <c r="F36" i="9"/>
  <c r="H35" i="9"/>
  <c r="F35" i="9"/>
  <c r="H34" i="9"/>
  <c r="F34" i="9"/>
  <c r="H33" i="9"/>
  <c r="F33" i="9"/>
  <c r="H32" i="9"/>
  <c r="F32" i="9"/>
  <c r="H31" i="9"/>
  <c r="F31" i="9"/>
  <c r="H30" i="9"/>
  <c r="F30" i="9"/>
  <c r="H29" i="9"/>
  <c r="F29" i="9"/>
  <c r="H28" i="9"/>
  <c r="F28" i="9"/>
  <c r="H27" i="9"/>
  <c r="F27" i="9"/>
  <c r="H26" i="9"/>
  <c r="F26" i="9"/>
  <c r="H25" i="9"/>
  <c r="F25" i="9"/>
  <c r="H24" i="9"/>
  <c r="F24" i="9"/>
  <c r="H23" i="9"/>
  <c r="F23" i="9"/>
  <c r="H22" i="9"/>
  <c r="F22" i="9"/>
  <c r="H21" i="9"/>
  <c r="F21" i="9"/>
  <c r="H20" i="9"/>
  <c r="F20" i="9"/>
  <c r="H19" i="9"/>
  <c r="F19" i="9"/>
  <c r="H18" i="9"/>
  <c r="F18" i="9"/>
  <c r="H17" i="9"/>
  <c r="F17" i="9"/>
  <c r="H16" i="9"/>
  <c r="F16" i="9"/>
  <c r="H15" i="9"/>
  <c r="F15" i="9"/>
  <c r="H14" i="9"/>
  <c r="F14" i="9"/>
  <c r="H13" i="9"/>
  <c r="F13" i="9"/>
  <c r="H12" i="9"/>
  <c r="F12" i="9"/>
  <c r="H11" i="9"/>
  <c r="F11" i="9"/>
  <c r="H10" i="9"/>
  <c r="F10" i="9"/>
  <c r="H9" i="9"/>
  <c r="F9" i="9"/>
  <c r="H8" i="9"/>
  <c r="F8" i="9"/>
  <c r="H7" i="9"/>
  <c r="F7" i="9"/>
  <c r="Q111" i="8"/>
  <c r="Q110" i="8"/>
  <c r="Q109" i="8"/>
  <c r="Q108" i="8"/>
  <c r="Q107" i="8"/>
  <c r="Q106" i="8"/>
  <c r="Q105" i="8"/>
  <c r="Q104" i="8"/>
  <c r="Q103" i="8"/>
  <c r="Q102" i="8"/>
  <c r="Q101" i="8"/>
  <c r="Q100" i="8"/>
  <c r="Q99" i="8"/>
  <c r="Q98" i="8"/>
  <c r="Q97" i="8"/>
  <c r="Q96" i="8"/>
  <c r="Q95" i="8"/>
  <c r="Q94" i="8"/>
  <c r="Q93" i="8"/>
  <c r="Q92" i="8"/>
  <c r="Q91" i="8"/>
  <c r="Q90" i="8"/>
  <c r="Q89" i="8"/>
  <c r="Q88" i="8"/>
  <c r="Q87" i="8"/>
  <c r="Q86" i="8"/>
  <c r="Q85" i="8"/>
  <c r="Q84" i="8"/>
  <c r="Q83" i="8"/>
  <c r="Q82" i="8"/>
  <c r="Q81" i="8"/>
  <c r="Q80" i="8"/>
  <c r="Q79" i="8"/>
  <c r="Q78" i="8"/>
  <c r="Q77" i="8"/>
  <c r="Q76" i="8"/>
  <c r="Q75" i="8"/>
  <c r="Q74" i="8"/>
  <c r="Q73" i="8"/>
  <c r="Q72" i="8"/>
  <c r="Q71" i="8"/>
  <c r="Q70" i="8"/>
  <c r="Q69" i="8"/>
  <c r="Q68" i="8"/>
  <c r="Q67" i="8"/>
  <c r="Q66" i="8"/>
  <c r="Q65" i="8"/>
  <c r="Q64" i="8"/>
  <c r="Q63" i="8"/>
  <c r="Q62" i="8"/>
  <c r="Q61" i="8"/>
  <c r="Q60" i="8"/>
  <c r="Q59" i="8"/>
  <c r="Q58" i="8"/>
  <c r="Q57" i="8"/>
  <c r="Q56" i="8"/>
  <c r="Q55" i="8"/>
  <c r="Q54" i="8"/>
  <c r="Q53" i="8"/>
  <c r="Q52" i="8"/>
  <c r="Q51" i="8"/>
  <c r="Q50" i="8"/>
  <c r="Q49" i="8"/>
  <c r="Q48" i="8"/>
  <c r="Q47" i="8"/>
  <c r="Q46" i="8"/>
  <c r="Q45" i="8"/>
  <c r="Q44" i="8"/>
  <c r="Q43" i="8"/>
  <c r="Q42" i="8"/>
  <c r="Q41" i="8"/>
  <c r="Q40" i="8"/>
  <c r="Q39" i="8"/>
  <c r="Q38" i="8"/>
  <c r="Q37" i="8"/>
  <c r="Q36" i="8"/>
  <c r="Q35" i="8"/>
  <c r="Q34" i="8"/>
  <c r="Q33" i="8"/>
  <c r="Q32" i="8"/>
  <c r="Q31" i="8"/>
  <c r="Q30" i="8"/>
  <c r="Q29" i="8"/>
  <c r="Q28" i="8"/>
  <c r="Q27" i="8"/>
  <c r="Q26" i="8"/>
  <c r="Q25" i="8"/>
  <c r="Q24" i="8"/>
  <c r="Q23" i="8"/>
  <c r="Q22" i="8"/>
  <c r="Q21" i="8"/>
  <c r="Q20" i="8"/>
  <c r="Q19" i="8"/>
  <c r="Q18" i="8"/>
  <c r="Q17" i="8"/>
  <c r="Q16" i="8"/>
  <c r="Q15" i="8"/>
  <c r="Q14" i="8"/>
  <c r="Q13" i="8"/>
  <c r="Q12" i="8"/>
  <c r="Q11" i="8"/>
  <c r="Q10" i="8"/>
  <c r="Q9" i="8"/>
  <c r="Q8" i="8"/>
  <c r="Q7" i="8"/>
  <c r="M111" i="8"/>
  <c r="M110" i="8"/>
  <c r="M109" i="8"/>
  <c r="M108" i="8"/>
  <c r="M107" i="8"/>
  <c r="M106" i="8"/>
  <c r="M105" i="8"/>
  <c r="M104" i="8"/>
  <c r="M103" i="8"/>
  <c r="M102" i="8"/>
  <c r="M101" i="8"/>
  <c r="M100" i="8"/>
  <c r="M99" i="8"/>
  <c r="M98" i="8"/>
  <c r="M97" i="8"/>
  <c r="M96" i="8"/>
  <c r="M95" i="8"/>
  <c r="M94" i="8"/>
  <c r="M93" i="8"/>
  <c r="M92" i="8"/>
  <c r="M91" i="8"/>
  <c r="M90" i="8"/>
  <c r="M89" i="8"/>
  <c r="M88" i="8"/>
  <c r="M87" i="8"/>
  <c r="M86" i="8"/>
  <c r="M85" i="8"/>
  <c r="M84" i="8"/>
  <c r="M83" i="8"/>
  <c r="M82" i="8"/>
  <c r="M81" i="8"/>
  <c r="M80" i="8"/>
  <c r="M79" i="8"/>
  <c r="M78" i="8"/>
  <c r="M77" i="8"/>
  <c r="M76" i="8"/>
  <c r="M75" i="8"/>
  <c r="M74" i="8"/>
  <c r="M73" i="8"/>
  <c r="M72" i="8"/>
  <c r="M71" i="8"/>
  <c r="M70" i="8"/>
  <c r="M69" i="8"/>
  <c r="M68" i="8"/>
  <c r="M67" i="8"/>
  <c r="M66" i="8"/>
  <c r="M65" i="8"/>
  <c r="M64" i="8"/>
  <c r="M63" i="8"/>
  <c r="M62" i="8"/>
  <c r="M61" i="8"/>
  <c r="M60" i="8"/>
  <c r="M59" i="8"/>
  <c r="M58" i="8"/>
  <c r="M57" i="8"/>
  <c r="M56" i="8"/>
  <c r="M55" i="8"/>
  <c r="M54" i="8"/>
  <c r="M53" i="8"/>
  <c r="M52" i="8"/>
  <c r="M51" i="8"/>
  <c r="M50" i="8"/>
  <c r="M49" i="8"/>
  <c r="M48" i="8"/>
  <c r="M47" i="8"/>
  <c r="M46" i="8"/>
  <c r="M45" i="8"/>
  <c r="M44" i="8"/>
  <c r="M43" i="8"/>
  <c r="M42" i="8"/>
  <c r="M41" i="8"/>
  <c r="M40" i="8"/>
  <c r="M39" i="8"/>
  <c r="M38" i="8"/>
  <c r="M37" i="8"/>
  <c r="M36" i="8"/>
  <c r="M35" i="8"/>
  <c r="M34" i="8"/>
  <c r="M33" i="8"/>
  <c r="M32" i="8"/>
  <c r="M31" i="8"/>
  <c r="M30" i="8"/>
  <c r="M29" i="8"/>
  <c r="M28" i="8"/>
  <c r="M27" i="8"/>
  <c r="M26" i="8"/>
  <c r="M25" i="8"/>
  <c r="M24" i="8"/>
  <c r="M23" i="8"/>
  <c r="M22" i="8"/>
  <c r="M21" i="8"/>
  <c r="M20" i="8"/>
  <c r="M19" i="8"/>
  <c r="M18" i="8"/>
  <c r="M17" i="8"/>
  <c r="M16" i="8"/>
  <c r="M15" i="8"/>
  <c r="M14" i="8"/>
  <c r="M13" i="8"/>
  <c r="M12" i="8"/>
  <c r="M11" i="8"/>
  <c r="M10" i="8"/>
  <c r="M9" i="8"/>
  <c r="M8" i="8"/>
  <c r="M7" i="8"/>
  <c r="H111" i="8"/>
  <c r="F111" i="8"/>
  <c r="H110" i="8"/>
  <c r="F110" i="8"/>
  <c r="H109" i="8"/>
  <c r="F109" i="8"/>
  <c r="H108" i="8"/>
  <c r="F108" i="8"/>
  <c r="H107" i="8"/>
  <c r="F107" i="8"/>
  <c r="H106" i="8"/>
  <c r="F106" i="8"/>
  <c r="H105" i="8"/>
  <c r="F105" i="8"/>
  <c r="H104" i="8"/>
  <c r="F104" i="8"/>
  <c r="H103" i="8"/>
  <c r="F103" i="8"/>
  <c r="H102" i="8"/>
  <c r="F102" i="8"/>
  <c r="H101" i="8"/>
  <c r="F101" i="8"/>
  <c r="H100" i="8"/>
  <c r="F100" i="8"/>
  <c r="H99" i="8"/>
  <c r="F99" i="8"/>
  <c r="H98" i="8"/>
  <c r="F98" i="8"/>
  <c r="H97" i="8"/>
  <c r="F97" i="8"/>
  <c r="H96" i="8"/>
  <c r="F96" i="8"/>
  <c r="H95" i="8"/>
  <c r="F95" i="8"/>
  <c r="H94" i="8"/>
  <c r="F94" i="8"/>
  <c r="H93" i="8"/>
  <c r="F93" i="8"/>
  <c r="H92" i="8"/>
  <c r="F92" i="8"/>
  <c r="H91" i="8"/>
  <c r="F91" i="8"/>
  <c r="H90" i="8"/>
  <c r="F90" i="8"/>
  <c r="H89" i="8"/>
  <c r="F89" i="8"/>
  <c r="H88" i="8"/>
  <c r="F88" i="8"/>
  <c r="H87" i="8"/>
  <c r="F87" i="8"/>
  <c r="H86" i="8"/>
  <c r="F86" i="8"/>
  <c r="H85" i="8"/>
  <c r="F85" i="8"/>
  <c r="H84" i="8"/>
  <c r="F84" i="8"/>
  <c r="H83" i="8"/>
  <c r="F83" i="8"/>
  <c r="H82" i="8"/>
  <c r="F82" i="8"/>
  <c r="H81" i="8"/>
  <c r="F81" i="8"/>
  <c r="H80" i="8"/>
  <c r="F80" i="8"/>
  <c r="H79" i="8"/>
  <c r="F79" i="8"/>
  <c r="H78" i="8"/>
  <c r="F78" i="8"/>
  <c r="H77" i="8"/>
  <c r="F77" i="8"/>
  <c r="H76" i="8"/>
  <c r="F76" i="8"/>
  <c r="H75" i="8"/>
  <c r="F75" i="8"/>
  <c r="H74" i="8"/>
  <c r="F74" i="8"/>
  <c r="H73" i="8"/>
  <c r="F73" i="8"/>
  <c r="H72" i="8"/>
  <c r="F72" i="8"/>
  <c r="H71" i="8"/>
  <c r="F71" i="8"/>
  <c r="H70" i="8"/>
  <c r="F70" i="8"/>
  <c r="H69" i="8"/>
  <c r="F69" i="8"/>
  <c r="H68" i="8"/>
  <c r="F68" i="8"/>
  <c r="H67" i="8"/>
  <c r="F67" i="8"/>
  <c r="H66" i="8"/>
  <c r="F66" i="8"/>
  <c r="H65" i="8"/>
  <c r="F65" i="8"/>
  <c r="H64" i="8"/>
  <c r="F64" i="8"/>
  <c r="H63" i="8"/>
  <c r="F63" i="8"/>
  <c r="H62" i="8"/>
  <c r="F62" i="8"/>
  <c r="H61" i="8"/>
  <c r="F61" i="8"/>
  <c r="H60" i="8"/>
  <c r="F60" i="8"/>
  <c r="H59" i="8"/>
  <c r="F59" i="8"/>
  <c r="H58" i="8"/>
  <c r="F58" i="8"/>
  <c r="H57" i="8"/>
  <c r="F57" i="8"/>
  <c r="H56" i="8"/>
  <c r="F56" i="8"/>
  <c r="H55" i="8"/>
  <c r="F55" i="8"/>
  <c r="H54" i="8"/>
  <c r="F54" i="8"/>
  <c r="H53" i="8"/>
  <c r="F53" i="8"/>
  <c r="H52" i="8"/>
  <c r="F52" i="8"/>
  <c r="H51" i="8"/>
  <c r="F51" i="8"/>
  <c r="H50" i="8"/>
  <c r="F50" i="8"/>
  <c r="H49" i="8"/>
  <c r="F49" i="8"/>
  <c r="H48" i="8"/>
  <c r="F48" i="8"/>
  <c r="H47" i="8"/>
  <c r="F47" i="8"/>
  <c r="H46" i="8"/>
  <c r="F46" i="8"/>
  <c r="H45" i="8"/>
  <c r="F45" i="8"/>
  <c r="H44" i="8"/>
  <c r="F44" i="8"/>
  <c r="H43" i="8"/>
  <c r="F43" i="8"/>
  <c r="H42" i="8"/>
  <c r="F42" i="8"/>
  <c r="H41" i="8"/>
  <c r="F41" i="8"/>
  <c r="H40" i="8"/>
  <c r="F40" i="8"/>
  <c r="H39" i="8"/>
  <c r="F39" i="8"/>
  <c r="H38" i="8"/>
  <c r="F38" i="8"/>
  <c r="H37" i="8"/>
  <c r="F37" i="8"/>
  <c r="H36" i="8"/>
  <c r="F36" i="8"/>
  <c r="H35" i="8"/>
  <c r="F35" i="8"/>
  <c r="H34" i="8"/>
  <c r="F34" i="8"/>
  <c r="H33" i="8"/>
  <c r="F33" i="8"/>
  <c r="H32" i="8"/>
  <c r="F32" i="8"/>
  <c r="H31" i="8"/>
  <c r="F31" i="8"/>
  <c r="H30" i="8"/>
  <c r="F30" i="8"/>
  <c r="H29" i="8"/>
  <c r="F29" i="8"/>
  <c r="H28" i="8"/>
  <c r="F28" i="8"/>
  <c r="H27" i="8"/>
  <c r="F27" i="8"/>
  <c r="H26" i="8"/>
  <c r="F26" i="8"/>
  <c r="H25" i="8"/>
  <c r="F25" i="8"/>
  <c r="H24" i="8"/>
  <c r="F24" i="8"/>
  <c r="H23" i="8"/>
  <c r="F23" i="8"/>
  <c r="H22" i="8"/>
  <c r="F22" i="8"/>
  <c r="H21" i="8"/>
  <c r="F21" i="8"/>
  <c r="H20" i="8"/>
  <c r="F20" i="8"/>
  <c r="H19" i="8"/>
  <c r="F19" i="8"/>
  <c r="H18" i="8"/>
  <c r="F18" i="8"/>
  <c r="H17" i="8"/>
  <c r="F17" i="8"/>
  <c r="H16" i="8"/>
  <c r="F16" i="8"/>
  <c r="H15" i="8"/>
  <c r="F15" i="8"/>
  <c r="H14" i="8"/>
  <c r="F14" i="8"/>
  <c r="H13" i="8"/>
  <c r="F13" i="8"/>
  <c r="H12" i="8"/>
  <c r="F12" i="8"/>
  <c r="H11" i="8"/>
  <c r="F11" i="8"/>
  <c r="H10" i="8"/>
  <c r="F10" i="8"/>
  <c r="H9" i="8"/>
  <c r="F9" i="8"/>
  <c r="H8" i="8"/>
  <c r="F8" i="8"/>
  <c r="H7" i="8"/>
  <c r="F7" i="8"/>
  <c r="D111" i="11" l="1"/>
  <c r="D110" i="11"/>
  <c r="D109" i="11"/>
  <c r="D108" i="11"/>
  <c r="D107" i="11"/>
  <c r="D106" i="11"/>
  <c r="D105" i="11"/>
  <c r="D104" i="11"/>
  <c r="D103" i="11"/>
  <c r="D102" i="11"/>
  <c r="D101" i="11"/>
  <c r="D100" i="11"/>
  <c r="D99" i="11"/>
  <c r="D98" i="11"/>
  <c r="D97" i="11"/>
  <c r="D96" i="11"/>
  <c r="D95" i="11"/>
  <c r="D94" i="11"/>
  <c r="D93" i="11"/>
  <c r="D92" i="11"/>
  <c r="D91" i="11"/>
  <c r="D90" i="11"/>
  <c r="D89" i="11"/>
  <c r="D88" i="11"/>
  <c r="D87" i="11"/>
  <c r="D86" i="11"/>
  <c r="D85" i="11"/>
  <c r="D84" i="11"/>
  <c r="D83" i="11"/>
  <c r="D82" i="11"/>
  <c r="D81" i="11"/>
  <c r="D80" i="11"/>
  <c r="D79" i="11"/>
  <c r="D78" i="11"/>
  <c r="D77" i="11"/>
  <c r="D76" i="11"/>
  <c r="D75" i="11"/>
  <c r="D74" i="11"/>
  <c r="D73" i="11"/>
  <c r="D72" i="11"/>
  <c r="D71" i="11"/>
  <c r="D70" i="11"/>
  <c r="D69" i="11"/>
  <c r="D68" i="11"/>
  <c r="D67" i="11"/>
  <c r="D66" i="11"/>
  <c r="D65" i="11"/>
  <c r="D64" i="11"/>
  <c r="D63" i="11"/>
  <c r="D62" i="11"/>
  <c r="D61" i="11"/>
  <c r="D60" i="11"/>
  <c r="D59" i="11"/>
  <c r="D58" i="11"/>
  <c r="D57" i="11"/>
  <c r="D56" i="11"/>
  <c r="D55" i="11"/>
  <c r="D54" i="11"/>
  <c r="D53" i="11"/>
  <c r="D52" i="11"/>
  <c r="D51" i="11"/>
  <c r="D50" i="11"/>
  <c r="D49" i="11"/>
  <c r="D48" i="11"/>
  <c r="D47" i="11"/>
  <c r="D46" i="11"/>
  <c r="D45" i="11"/>
  <c r="D44" i="11"/>
  <c r="D43" i="11"/>
  <c r="D42" i="11"/>
  <c r="D41" i="11"/>
  <c r="D40" i="11"/>
  <c r="D39" i="11"/>
  <c r="D38" i="11"/>
  <c r="D37" i="11"/>
  <c r="D36" i="11"/>
  <c r="D35" i="11"/>
  <c r="D34" i="11"/>
  <c r="D33" i="11"/>
  <c r="D32" i="11"/>
  <c r="D31" i="11"/>
  <c r="D30" i="11"/>
  <c r="D29" i="11"/>
  <c r="D28" i="11"/>
  <c r="D27" i="11"/>
  <c r="D26" i="11"/>
  <c r="D25" i="11"/>
  <c r="D24" i="11"/>
  <c r="D23" i="11"/>
  <c r="D22" i="11"/>
  <c r="D21" i="11"/>
  <c r="D20" i="11"/>
  <c r="D19" i="11"/>
  <c r="D18" i="11"/>
  <c r="D17" i="11"/>
  <c r="D16" i="11"/>
  <c r="D15" i="11"/>
  <c r="D14" i="11"/>
  <c r="D13" i="11"/>
  <c r="D12" i="11"/>
  <c r="D11" i="11"/>
  <c r="D10" i="11"/>
  <c r="D9" i="11"/>
  <c r="D8" i="11"/>
  <c r="D7" i="11"/>
  <c r="D111" i="10"/>
  <c r="D110" i="10"/>
  <c r="D109" i="10"/>
  <c r="D108" i="10"/>
  <c r="D107" i="10"/>
  <c r="D106" i="10"/>
  <c r="D105" i="10"/>
  <c r="D104" i="10"/>
  <c r="D103" i="10"/>
  <c r="D102" i="10"/>
  <c r="D101" i="10"/>
  <c r="D100" i="10"/>
  <c r="D99" i="10"/>
  <c r="D98" i="10"/>
  <c r="D97" i="10"/>
  <c r="D96" i="10"/>
  <c r="D95" i="10"/>
  <c r="D94" i="10"/>
  <c r="D93" i="10"/>
  <c r="D92" i="10"/>
  <c r="D91" i="10"/>
  <c r="D90" i="10"/>
  <c r="D89" i="10"/>
  <c r="D88" i="10"/>
  <c r="D87" i="10"/>
  <c r="D86" i="10"/>
  <c r="D85" i="10"/>
  <c r="D84" i="10"/>
  <c r="D83" i="10"/>
  <c r="D82" i="10"/>
  <c r="D81" i="10"/>
  <c r="D79" i="10"/>
  <c r="D78" i="10"/>
  <c r="D77" i="10"/>
  <c r="D76" i="10"/>
  <c r="D75" i="10"/>
  <c r="D74" i="10"/>
  <c r="D73" i="10"/>
  <c r="D72" i="10"/>
  <c r="D71" i="10"/>
  <c r="D70" i="10"/>
  <c r="D69" i="10"/>
  <c r="D68" i="10"/>
  <c r="D67" i="10"/>
  <c r="D66" i="10"/>
  <c r="D65" i="10"/>
  <c r="D64" i="10"/>
  <c r="D63" i="10"/>
  <c r="D62" i="10"/>
  <c r="D61" i="10"/>
  <c r="D60" i="10"/>
  <c r="D59" i="10"/>
  <c r="D58" i="10"/>
  <c r="D57" i="10"/>
  <c r="D56" i="10"/>
  <c r="D55" i="10"/>
  <c r="D54" i="10"/>
  <c r="D53" i="10"/>
  <c r="D52" i="10"/>
  <c r="D51" i="10"/>
  <c r="D50" i="10"/>
  <c r="D49" i="10"/>
  <c r="D48" i="10"/>
  <c r="D47"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D10" i="10"/>
  <c r="D9" i="10"/>
  <c r="D8" i="10"/>
  <c r="D7" i="10"/>
  <c r="N3" i="2" l="1"/>
  <c r="M3" i="2"/>
  <c r="N112" i="11" l="1"/>
  <c r="T107" i="11"/>
  <c r="T100" i="11"/>
  <c r="T95" i="11"/>
  <c r="T83" i="11"/>
  <c r="T77" i="11"/>
  <c r="T65" i="11"/>
  <c r="T36" i="11"/>
  <c r="T33" i="11"/>
  <c r="T24" i="11"/>
  <c r="T12" i="11"/>
  <c r="T9" i="11"/>
  <c r="P111" i="11"/>
  <c r="N111" i="11"/>
  <c r="P110" i="11"/>
  <c r="N110" i="11"/>
  <c r="P109" i="11"/>
  <c r="N109" i="11"/>
  <c r="P108" i="11"/>
  <c r="N108" i="11"/>
  <c r="P107" i="11"/>
  <c r="N107" i="11"/>
  <c r="P106" i="11"/>
  <c r="N106" i="11"/>
  <c r="P105" i="11"/>
  <c r="N105" i="11"/>
  <c r="P104" i="11"/>
  <c r="N104" i="11"/>
  <c r="P103" i="11"/>
  <c r="N103" i="11"/>
  <c r="P102" i="11"/>
  <c r="N102" i="11"/>
  <c r="P101" i="11"/>
  <c r="N101" i="11"/>
  <c r="P100" i="11"/>
  <c r="N100" i="11"/>
  <c r="P99" i="11"/>
  <c r="N99" i="11"/>
  <c r="P98" i="11"/>
  <c r="N98" i="11"/>
  <c r="P97" i="11"/>
  <c r="N97" i="11"/>
  <c r="P96" i="11"/>
  <c r="N96" i="11"/>
  <c r="P95" i="11"/>
  <c r="N95" i="11"/>
  <c r="P94" i="11"/>
  <c r="N94" i="11"/>
  <c r="P93" i="11"/>
  <c r="N93" i="11"/>
  <c r="P92" i="11"/>
  <c r="N92" i="11"/>
  <c r="P91" i="11"/>
  <c r="N91" i="11"/>
  <c r="P90" i="11"/>
  <c r="N90" i="11"/>
  <c r="P89" i="11"/>
  <c r="N89" i="11"/>
  <c r="P88" i="11"/>
  <c r="N88" i="11"/>
  <c r="P87" i="11"/>
  <c r="N87" i="11"/>
  <c r="P86" i="11"/>
  <c r="N86" i="11"/>
  <c r="P85" i="11"/>
  <c r="N85" i="11"/>
  <c r="P84" i="11"/>
  <c r="N84" i="11"/>
  <c r="P83" i="11"/>
  <c r="N83" i="11"/>
  <c r="P82" i="11"/>
  <c r="N82" i="11"/>
  <c r="P81" i="11"/>
  <c r="N81" i="11"/>
  <c r="P80" i="11"/>
  <c r="N80" i="11"/>
  <c r="P79" i="11"/>
  <c r="N79" i="11"/>
  <c r="P78" i="11"/>
  <c r="N78" i="11"/>
  <c r="P77" i="11"/>
  <c r="N77" i="11"/>
  <c r="P76" i="11"/>
  <c r="N76" i="11"/>
  <c r="P75" i="11"/>
  <c r="N75" i="11"/>
  <c r="P74" i="11"/>
  <c r="N74" i="11"/>
  <c r="P73" i="11"/>
  <c r="N73" i="11"/>
  <c r="P72" i="11"/>
  <c r="N72" i="11"/>
  <c r="P71" i="11"/>
  <c r="N71" i="11"/>
  <c r="P70" i="11"/>
  <c r="N70" i="11"/>
  <c r="P69" i="11"/>
  <c r="N69" i="11"/>
  <c r="P68" i="11"/>
  <c r="N68" i="11"/>
  <c r="P67" i="11"/>
  <c r="N67" i="11"/>
  <c r="P66" i="11"/>
  <c r="N66" i="11"/>
  <c r="P65" i="11"/>
  <c r="N65" i="11"/>
  <c r="P64" i="11"/>
  <c r="N64" i="11"/>
  <c r="P63" i="11"/>
  <c r="N63" i="11"/>
  <c r="P62" i="11"/>
  <c r="N62" i="11"/>
  <c r="P61" i="11"/>
  <c r="N61" i="11"/>
  <c r="P60" i="11"/>
  <c r="N60" i="11"/>
  <c r="P59" i="11"/>
  <c r="N59" i="11"/>
  <c r="P58" i="11"/>
  <c r="N58" i="11"/>
  <c r="P57" i="11"/>
  <c r="N57" i="11"/>
  <c r="P56" i="11"/>
  <c r="N56" i="11"/>
  <c r="P55" i="11"/>
  <c r="N55" i="11"/>
  <c r="P54" i="11"/>
  <c r="N54" i="11"/>
  <c r="P53" i="11"/>
  <c r="N53" i="11"/>
  <c r="P52" i="11"/>
  <c r="N52" i="11"/>
  <c r="P51" i="11"/>
  <c r="N51" i="11"/>
  <c r="P50" i="11"/>
  <c r="N50" i="11"/>
  <c r="P49" i="11"/>
  <c r="N49" i="11"/>
  <c r="P48" i="11"/>
  <c r="N48" i="11"/>
  <c r="P47" i="11"/>
  <c r="N47" i="11"/>
  <c r="P46" i="11"/>
  <c r="N46" i="11"/>
  <c r="P45" i="11"/>
  <c r="N45" i="11"/>
  <c r="P44" i="11"/>
  <c r="N44" i="11"/>
  <c r="P43" i="11"/>
  <c r="N43" i="11"/>
  <c r="P42" i="11"/>
  <c r="N42" i="11"/>
  <c r="P41" i="11"/>
  <c r="N41" i="11"/>
  <c r="P40" i="11"/>
  <c r="N40" i="11"/>
  <c r="P39" i="11"/>
  <c r="N39" i="11"/>
  <c r="P38" i="11"/>
  <c r="N38" i="11"/>
  <c r="P37" i="11"/>
  <c r="N37" i="11"/>
  <c r="P36" i="11"/>
  <c r="N36" i="11"/>
  <c r="P35" i="11"/>
  <c r="N35" i="11"/>
  <c r="P34" i="11"/>
  <c r="N34" i="11"/>
  <c r="P33" i="11"/>
  <c r="N33" i="11"/>
  <c r="P32" i="11"/>
  <c r="N32" i="11"/>
  <c r="P31" i="11"/>
  <c r="N31" i="11"/>
  <c r="P30" i="11"/>
  <c r="N30" i="11"/>
  <c r="P29" i="11"/>
  <c r="N29" i="11"/>
  <c r="P28" i="11"/>
  <c r="N28" i="11"/>
  <c r="P27" i="11"/>
  <c r="N27" i="11"/>
  <c r="P26" i="11"/>
  <c r="N26" i="11"/>
  <c r="P25" i="11"/>
  <c r="N25" i="11"/>
  <c r="P24" i="11"/>
  <c r="N24" i="11"/>
  <c r="P23" i="11"/>
  <c r="N23" i="11"/>
  <c r="P22" i="11"/>
  <c r="N22" i="11"/>
  <c r="P21" i="11"/>
  <c r="N21" i="11"/>
  <c r="P20" i="11"/>
  <c r="N20" i="11"/>
  <c r="P19" i="11"/>
  <c r="N19" i="11"/>
  <c r="P18" i="11"/>
  <c r="N18" i="11"/>
  <c r="P17" i="11"/>
  <c r="N17" i="11"/>
  <c r="P16" i="11"/>
  <c r="N16" i="11"/>
  <c r="P15" i="11"/>
  <c r="N15" i="11"/>
  <c r="P14" i="11"/>
  <c r="N14" i="11"/>
  <c r="P13" i="11"/>
  <c r="N13" i="11"/>
  <c r="P12" i="11"/>
  <c r="N12" i="11"/>
  <c r="P11" i="11"/>
  <c r="N11" i="11"/>
  <c r="P10" i="11"/>
  <c r="N10" i="11"/>
  <c r="P9" i="11"/>
  <c r="N9" i="11"/>
  <c r="P8" i="11"/>
  <c r="N8" i="11"/>
  <c r="P7" i="11"/>
  <c r="N7" i="11"/>
  <c r="J111" i="11"/>
  <c r="J110" i="11"/>
  <c r="J109" i="11"/>
  <c r="J108" i="11"/>
  <c r="J107" i="11"/>
  <c r="J106" i="11"/>
  <c r="J105" i="11"/>
  <c r="J104" i="11"/>
  <c r="J103" i="11"/>
  <c r="J102" i="11"/>
  <c r="J101" i="11"/>
  <c r="J100" i="11"/>
  <c r="J99" i="11"/>
  <c r="J98" i="11"/>
  <c r="J97" i="11"/>
  <c r="J96" i="11"/>
  <c r="J95" i="11"/>
  <c r="J94" i="11"/>
  <c r="J93" i="11"/>
  <c r="J92" i="11"/>
  <c r="J91" i="11"/>
  <c r="J90" i="11"/>
  <c r="J89" i="11"/>
  <c r="J88" i="11"/>
  <c r="J87" i="11"/>
  <c r="J86" i="11"/>
  <c r="J85" i="11"/>
  <c r="J84" i="11"/>
  <c r="J83" i="11"/>
  <c r="J82" i="11"/>
  <c r="J81" i="11"/>
  <c r="J80" i="11"/>
  <c r="J79" i="11"/>
  <c r="J78" i="11"/>
  <c r="J77" i="11"/>
  <c r="J76" i="11"/>
  <c r="J75" i="11"/>
  <c r="J74" i="11"/>
  <c r="J73" i="11"/>
  <c r="J72" i="11"/>
  <c r="J71" i="11"/>
  <c r="J70" i="11"/>
  <c r="J69" i="11"/>
  <c r="J68" i="11"/>
  <c r="J67" i="11"/>
  <c r="J66" i="11"/>
  <c r="J65" i="11"/>
  <c r="J64" i="11"/>
  <c r="J63" i="11"/>
  <c r="J62" i="11"/>
  <c r="J61" i="11"/>
  <c r="J60" i="11"/>
  <c r="J59" i="11"/>
  <c r="J58" i="11"/>
  <c r="J57" i="11"/>
  <c r="J56" i="11"/>
  <c r="J55" i="11"/>
  <c r="J54" i="11"/>
  <c r="J53" i="11"/>
  <c r="J52" i="11"/>
  <c r="J51" i="11"/>
  <c r="J50" i="11"/>
  <c r="J49" i="11"/>
  <c r="J48" i="11"/>
  <c r="J47" i="11"/>
  <c r="J46" i="11"/>
  <c r="J45" i="11"/>
  <c r="J44" i="11"/>
  <c r="J43" i="11"/>
  <c r="J42" i="11"/>
  <c r="J41" i="11"/>
  <c r="J40" i="11"/>
  <c r="J39" i="11"/>
  <c r="J38" i="11"/>
  <c r="J37" i="11"/>
  <c r="J36" i="11"/>
  <c r="J35" i="11"/>
  <c r="J34" i="11"/>
  <c r="J33" i="11"/>
  <c r="J32" i="11"/>
  <c r="J31" i="11"/>
  <c r="J30" i="11"/>
  <c r="J29" i="11"/>
  <c r="J28" i="11"/>
  <c r="J27" i="11"/>
  <c r="J26" i="11"/>
  <c r="J25" i="11"/>
  <c r="J24" i="11"/>
  <c r="J23" i="11"/>
  <c r="J22" i="11"/>
  <c r="J21" i="11"/>
  <c r="J20" i="11"/>
  <c r="J19" i="11"/>
  <c r="J18" i="11"/>
  <c r="J17" i="11"/>
  <c r="J16" i="11"/>
  <c r="J15" i="11"/>
  <c r="J14" i="11"/>
  <c r="J13" i="11"/>
  <c r="J12" i="11"/>
  <c r="J11" i="11"/>
  <c r="J10" i="11"/>
  <c r="J9" i="11"/>
  <c r="J8" i="11"/>
  <c r="J7" i="11"/>
  <c r="E111" i="11"/>
  <c r="F111" i="11"/>
  <c r="E110" i="11"/>
  <c r="E109" i="11"/>
  <c r="E108" i="11"/>
  <c r="F108" i="11" s="1"/>
  <c r="T108" i="11"/>
  <c r="E107" i="11"/>
  <c r="F107" i="11"/>
  <c r="E106" i="11"/>
  <c r="E105" i="11"/>
  <c r="F105" i="11"/>
  <c r="E104" i="11"/>
  <c r="T104" i="11"/>
  <c r="E103" i="11"/>
  <c r="E102" i="11"/>
  <c r="E101" i="11"/>
  <c r="E100" i="11"/>
  <c r="E99" i="11"/>
  <c r="F99" i="11"/>
  <c r="E98" i="11"/>
  <c r="E97" i="11"/>
  <c r="E96" i="11"/>
  <c r="F96" i="11" s="1"/>
  <c r="T96" i="11"/>
  <c r="E95" i="11"/>
  <c r="F95" i="11"/>
  <c r="E94" i="11"/>
  <c r="E93" i="11"/>
  <c r="F93" i="11"/>
  <c r="E92" i="11"/>
  <c r="T92" i="11"/>
  <c r="E91" i="11"/>
  <c r="E90" i="11"/>
  <c r="E89" i="11"/>
  <c r="E88" i="11"/>
  <c r="T88" i="11"/>
  <c r="E87" i="11"/>
  <c r="F87" i="11"/>
  <c r="E86" i="11"/>
  <c r="E85" i="11"/>
  <c r="E84" i="11"/>
  <c r="F84" i="11" s="1"/>
  <c r="T84" i="11"/>
  <c r="E83" i="11"/>
  <c r="F83" i="11"/>
  <c r="E82" i="11"/>
  <c r="F82" i="11"/>
  <c r="E81" i="11"/>
  <c r="E80" i="11"/>
  <c r="T80" i="11"/>
  <c r="BL79" i="12" s="1"/>
  <c r="E79" i="11"/>
  <c r="E78" i="11"/>
  <c r="E77" i="11"/>
  <c r="F77" i="11"/>
  <c r="AB77" i="11" s="1"/>
  <c r="E76" i="11"/>
  <c r="T76" i="11"/>
  <c r="E75" i="11"/>
  <c r="E74" i="11"/>
  <c r="F74" i="11"/>
  <c r="E73" i="11"/>
  <c r="E72" i="11"/>
  <c r="F72" i="11" s="1"/>
  <c r="T72" i="11"/>
  <c r="E71" i="11"/>
  <c r="E70" i="11"/>
  <c r="F70" i="11"/>
  <c r="E69" i="11"/>
  <c r="E68" i="11"/>
  <c r="T68" i="11"/>
  <c r="BL68" i="12" s="1"/>
  <c r="E67" i="11"/>
  <c r="E66" i="11"/>
  <c r="E65" i="11"/>
  <c r="F65" i="11"/>
  <c r="AD65" i="11" s="1"/>
  <c r="E64" i="11"/>
  <c r="T64" i="11"/>
  <c r="E63" i="11"/>
  <c r="E62" i="11"/>
  <c r="E61" i="11"/>
  <c r="E60" i="11"/>
  <c r="F60" i="11" s="1"/>
  <c r="T60" i="11"/>
  <c r="E59" i="11"/>
  <c r="E58" i="11"/>
  <c r="F58" i="11"/>
  <c r="E57" i="11"/>
  <c r="E56" i="11"/>
  <c r="T56" i="11"/>
  <c r="E55" i="11"/>
  <c r="E54" i="11"/>
  <c r="E53" i="11"/>
  <c r="F53" i="11"/>
  <c r="AB53" i="11" s="1"/>
  <c r="E52" i="11"/>
  <c r="T52" i="11"/>
  <c r="E51" i="11"/>
  <c r="E50" i="11"/>
  <c r="E49" i="11"/>
  <c r="E48" i="11"/>
  <c r="F48" i="11" s="1"/>
  <c r="T48" i="11"/>
  <c r="E47" i="11"/>
  <c r="E46" i="11"/>
  <c r="F46" i="11"/>
  <c r="E45" i="11"/>
  <c r="E44" i="11"/>
  <c r="T44" i="11"/>
  <c r="E43" i="11"/>
  <c r="E42" i="11"/>
  <c r="E41" i="11"/>
  <c r="F41" i="11"/>
  <c r="AD41" i="11" s="1"/>
  <c r="E40" i="11"/>
  <c r="T40" i="11"/>
  <c r="E39" i="11"/>
  <c r="E38" i="11"/>
  <c r="E37" i="11"/>
  <c r="E36" i="11"/>
  <c r="F36" i="11" s="1"/>
  <c r="E35" i="11"/>
  <c r="E34" i="11"/>
  <c r="F34" i="11"/>
  <c r="E33" i="11"/>
  <c r="F33" i="11"/>
  <c r="E32" i="11"/>
  <c r="T32" i="11"/>
  <c r="E31" i="11"/>
  <c r="E30" i="11"/>
  <c r="E29" i="11"/>
  <c r="E28" i="11"/>
  <c r="T28" i="11"/>
  <c r="E27" i="11"/>
  <c r="E26" i="11"/>
  <c r="E25" i="11"/>
  <c r="E24" i="11"/>
  <c r="F24" i="11" s="1"/>
  <c r="E23" i="11"/>
  <c r="E22" i="11"/>
  <c r="E21" i="11"/>
  <c r="F21" i="11"/>
  <c r="E20" i="11"/>
  <c r="T20" i="11"/>
  <c r="E19" i="11"/>
  <c r="E18" i="11"/>
  <c r="F18" i="11"/>
  <c r="E17" i="11"/>
  <c r="E16" i="11"/>
  <c r="T16" i="11"/>
  <c r="E15" i="11"/>
  <c r="E14" i="11"/>
  <c r="E13" i="11"/>
  <c r="E12" i="11"/>
  <c r="F12" i="11" s="1"/>
  <c r="E11" i="11"/>
  <c r="E10" i="11"/>
  <c r="E9" i="11"/>
  <c r="F9" i="11"/>
  <c r="AB9" i="11" s="1"/>
  <c r="E8" i="11"/>
  <c r="T8" i="11"/>
  <c r="E7" i="11"/>
  <c r="Q111" i="10"/>
  <c r="Q110" i="10"/>
  <c r="Q109" i="10"/>
  <c r="Q108" i="10"/>
  <c r="Q107" i="10"/>
  <c r="Q106" i="10"/>
  <c r="Q105" i="10"/>
  <c r="Q104" i="10"/>
  <c r="Q103" i="10"/>
  <c r="Q102" i="10"/>
  <c r="Q101" i="10"/>
  <c r="Q100" i="10"/>
  <c r="Q99" i="10"/>
  <c r="Q98" i="10"/>
  <c r="Q97" i="10"/>
  <c r="Q96" i="10"/>
  <c r="Q95" i="10"/>
  <c r="Q94" i="10"/>
  <c r="Q93" i="10"/>
  <c r="Q92" i="10"/>
  <c r="Q91" i="10"/>
  <c r="Q90" i="10"/>
  <c r="Q89" i="10"/>
  <c r="Q88" i="10"/>
  <c r="Q87" i="10"/>
  <c r="Q86" i="10"/>
  <c r="Q85" i="10"/>
  <c r="Q84" i="10"/>
  <c r="Q83" i="10"/>
  <c r="Q82" i="10"/>
  <c r="Q81" i="10"/>
  <c r="Q80" i="10"/>
  <c r="Q79" i="10"/>
  <c r="Q78" i="10"/>
  <c r="Q77" i="10"/>
  <c r="Q76" i="10"/>
  <c r="Q75" i="10"/>
  <c r="Q74" i="10"/>
  <c r="Q73" i="10"/>
  <c r="Q72" i="10"/>
  <c r="Q71" i="10"/>
  <c r="Q70" i="10"/>
  <c r="Q69" i="10"/>
  <c r="Q68" i="10"/>
  <c r="Q67" i="10"/>
  <c r="Q66" i="10"/>
  <c r="Q65" i="10"/>
  <c r="Q64" i="10"/>
  <c r="Q63" i="10"/>
  <c r="Q62" i="10"/>
  <c r="Q61" i="10"/>
  <c r="Q60" i="10"/>
  <c r="Q59" i="10"/>
  <c r="Q58" i="10"/>
  <c r="Q57" i="10"/>
  <c r="Q56" i="10"/>
  <c r="Q55" i="10"/>
  <c r="Q54" i="10"/>
  <c r="Q53" i="10"/>
  <c r="Q52" i="10"/>
  <c r="Q51" i="10"/>
  <c r="Q50" i="10"/>
  <c r="Q49" i="10"/>
  <c r="Q48" i="10"/>
  <c r="Q47" i="10"/>
  <c r="Q46" i="10"/>
  <c r="Q45" i="10"/>
  <c r="Q44" i="10"/>
  <c r="Q43" i="10"/>
  <c r="Q42" i="10"/>
  <c r="Q41" i="10"/>
  <c r="Q40" i="10"/>
  <c r="Q39" i="10"/>
  <c r="Q38" i="10"/>
  <c r="Q37" i="10"/>
  <c r="Q36" i="10"/>
  <c r="Q35" i="10"/>
  <c r="Q34" i="10"/>
  <c r="Q33" i="10"/>
  <c r="Q32" i="10"/>
  <c r="Q31" i="10"/>
  <c r="Q30" i="10"/>
  <c r="Q29" i="10"/>
  <c r="Q28" i="10"/>
  <c r="Q27" i="10"/>
  <c r="Q26" i="10"/>
  <c r="Q25" i="10"/>
  <c r="Q24" i="10"/>
  <c r="Q23" i="10"/>
  <c r="Q22" i="10"/>
  <c r="Q21" i="10"/>
  <c r="Q20" i="10"/>
  <c r="Q19" i="10"/>
  <c r="Q18" i="10"/>
  <c r="Q17" i="10"/>
  <c r="Q16" i="10"/>
  <c r="Q15" i="10"/>
  <c r="Q14" i="10"/>
  <c r="Q13" i="10"/>
  <c r="Q12" i="10"/>
  <c r="Q11" i="10"/>
  <c r="Q10" i="10"/>
  <c r="Q9" i="10"/>
  <c r="Q8" i="10"/>
  <c r="Q7" i="10"/>
  <c r="M111" i="10"/>
  <c r="M110" i="10"/>
  <c r="M109" i="10"/>
  <c r="M108" i="10"/>
  <c r="M107" i="10"/>
  <c r="M106" i="10"/>
  <c r="M105" i="10"/>
  <c r="M104" i="10"/>
  <c r="M103" i="10"/>
  <c r="M102" i="10"/>
  <c r="M101" i="10"/>
  <c r="M100" i="10"/>
  <c r="M99" i="10"/>
  <c r="M98" i="10"/>
  <c r="M97" i="10"/>
  <c r="M96" i="10"/>
  <c r="M95" i="10"/>
  <c r="M94" i="10"/>
  <c r="M93" i="10"/>
  <c r="M92" i="10"/>
  <c r="M91" i="10"/>
  <c r="M90" i="10"/>
  <c r="M89" i="10"/>
  <c r="M88" i="10"/>
  <c r="M87" i="10"/>
  <c r="M86" i="10"/>
  <c r="M85" i="10"/>
  <c r="M84" i="10"/>
  <c r="M83" i="10"/>
  <c r="M82" i="10"/>
  <c r="M81" i="10"/>
  <c r="M80" i="10"/>
  <c r="M79" i="10"/>
  <c r="M78" i="10"/>
  <c r="M77" i="10"/>
  <c r="M76" i="10"/>
  <c r="M75" i="10"/>
  <c r="M74" i="10"/>
  <c r="M73" i="10"/>
  <c r="M72" i="10"/>
  <c r="M71" i="10"/>
  <c r="M70" i="10"/>
  <c r="M69" i="10"/>
  <c r="M68" i="10"/>
  <c r="M67" i="10"/>
  <c r="M66" i="10"/>
  <c r="M65" i="10"/>
  <c r="M64" i="10"/>
  <c r="M63" i="10"/>
  <c r="M62" i="10"/>
  <c r="M61" i="10"/>
  <c r="M60" i="10"/>
  <c r="M59" i="10"/>
  <c r="M58" i="10"/>
  <c r="M57" i="10"/>
  <c r="M56" i="10"/>
  <c r="M55" i="10"/>
  <c r="M54" i="10"/>
  <c r="M53" i="10"/>
  <c r="M52" i="10"/>
  <c r="M51" i="10"/>
  <c r="M50" i="10"/>
  <c r="M49" i="10"/>
  <c r="M48" i="10"/>
  <c r="M47" i="10"/>
  <c r="M46" i="10"/>
  <c r="M45" i="10"/>
  <c r="M44" i="10"/>
  <c r="M43" i="10"/>
  <c r="M42" i="10"/>
  <c r="M41" i="10"/>
  <c r="M40" i="10"/>
  <c r="M39" i="10"/>
  <c r="M38" i="10"/>
  <c r="M37" i="10"/>
  <c r="M36" i="10"/>
  <c r="M35" i="10"/>
  <c r="M34" i="10"/>
  <c r="M33" i="10"/>
  <c r="M32" i="10"/>
  <c r="M31" i="10"/>
  <c r="M30" i="10"/>
  <c r="M29" i="10"/>
  <c r="M28" i="10"/>
  <c r="M27" i="10"/>
  <c r="M26" i="10"/>
  <c r="M25" i="10"/>
  <c r="M24" i="10"/>
  <c r="M23" i="10"/>
  <c r="M22" i="10"/>
  <c r="M21" i="10"/>
  <c r="M20" i="10"/>
  <c r="M19" i="10"/>
  <c r="M18" i="10"/>
  <c r="M17" i="10"/>
  <c r="M16" i="10"/>
  <c r="M15" i="10"/>
  <c r="M14" i="10"/>
  <c r="M13" i="10"/>
  <c r="M12" i="10"/>
  <c r="M11" i="10"/>
  <c r="M10" i="10"/>
  <c r="M9" i="10"/>
  <c r="M8" i="10"/>
  <c r="M7" i="10"/>
  <c r="H111" i="10"/>
  <c r="F111" i="10"/>
  <c r="H110" i="10"/>
  <c r="F110" i="10"/>
  <c r="H109" i="10"/>
  <c r="F109" i="10"/>
  <c r="H108" i="10"/>
  <c r="F108" i="10"/>
  <c r="H107" i="10"/>
  <c r="F107" i="10"/>
  <c r="H106" i="10"/>
  <c r="F106" i="10"/>
  <c r="H105" i="10"/>
  <c r="F105" i="10"/>
  <c r="H104" i="10"/>
  <c r="F104" i="10"/>
  <c r="H103" i="10"/>
  <c r="F103" i="10"/>
  <c r="H102" i="10"/>
  <c r="F102" i="10"/>
  <c r="H101" i="10"/>
  <c r="F101" i="10"/>
  <c r="H100" i="10"/>
  <c r="F100" i="10"/>
  <c r="H99" i="10"/>
  <c r="F99" i="10"/>
  <c r="H98" i="10"/>
  <c r="F98" i="10"/>
  <c r="H97" i="10"/>
  <c r="F97" i="10"/>
  <c r="H96" i="10"/>
  <c r="F96" i="10"/>
  <c r="H95" i="10"/>
  <c r="F95" i="10"/>
  <c r="H94" i="10"/>
  <c r="F94" i="10"/>
  <c r="H93" i="10"/>
  <c r="F93" i="10"/>
  <c r="H92" i="10"/>
  <c r="F92" i="10"/>
  <c r="H91" i="10"/>
  <c r="F91" i="10"/>
  <c r="H90" i="10"/>
  <c r="F90" i="10"/>
  <c r="H89" i="10"/>
  <c r="F89" i="10"/>
  <c r="H88" i="10"/>
  <c r="F88" i="10"/>
  <c r="H87" i="10"/>
  <c r="F87" i="10"/>
  <c r="H86" i="10"/>
  <c r="F86" i="10"/>
  <c r="H85" i="10"/>
  <c r="F85" i="10"/>
  <c r="H84" i="10"/>
  <c r="F84" i="10"/>
  <c r="H83" i="10"/>
  <c r="F83" i="10"/>
  <c r="H82" i="10"/>
  <c r="F82" i="10"/>
  <c r="H81" i="10"/>
  <c r="F81" i="10"/>
  <c r="H80" i="10"/>
  <c r="F80" i="10"/>
  <c r="H79" i="10"/>
  <c r="F79" i="10"/>
  <c r="H78" i="10"/>
  <c r="F78" i="10"/>
  <c r="H77" i="10"/>
  <c r="F77" i="10"/>
  <c r="H76" i="10"/>
  <c r="F76" i="10"/>
  <c r="H75" i="10"/>
  <c r="F75" i="10"/>
  <c r="H74" i="10"/>
  <c r="F74" i="10"/>
  <c r="H73" i="10"/>
  <c r="F73" i="10"/>
  <c r="H72" i="10"/>
  <c r="F72" i="10"/>
  <c r="H71" i="10"/>
  <c r="F71" i="10"/>
  <c r="H70" i="10"/>
  <c r="F70" i="10"/>
  <c r="H69" i="10"/>
  <c r="F69" i="10"/>
  <c r="H68" i="10"/>
  <c r="F68" i="10"/>
  <c r="H67" i="10"/>
  <c r="F67" i="10"/>
  <c r="H66" i="10"/>
  <c r="F66" i="10"/>
  <c r="H65" i="10"/>
  <c r="F65" i="10"/>
  <c r="H64" i="10"/>
  <c r="F64" i="10"/>
  <c r="H63" i="10"/>
  <c r="F63" i="10"/>
  <c r="H62" i="10"/>
  <c r="F62" i="10"/>
  <c r="H61" i="10"/>
  <c r="F61" i="10"/>
  <c r="H60" i="10"/>
  <c r="F60" i="10"/>
  <c r="H59" i="10"/>
  <c r="F59" i="10"/>
  <c r="H58" i="10"/>
  <c r="F58" i="10"/>
  <c r="H57" i="10"/>
  <c r="F57" i="10"/>
  <c r="H56" i="10"/>
  <c r="F56" i="10"/>
  <c r="H55" i="10"/>
  <c r="F55" i="10"/>
  <c r="H54" i="10"/>
  <c r="F54" i="10"/>
  <c r="H53" i="10"/>
  <c r="F53" i="10"/>
  <c r="H52" i="10"/>
  <c r="F52" i="10"/>
  <c r="H51" i="10"/>
  <c r="F51" i="10"/>
  <c r="H50" i="10"/>
  <c r="F50" i="10"/>
  <c r="H49" i="10"/>
  <c r="F49" i="10"/>
  <c r="H48" i="10"/>
  <c r="F48" i="10"/>
  <c r="H47" i="10"/>
  <c r="F47" i="10"/>
  <c r="H46" i="10"/>
  <c r="F46" i="10"/>
  <c r="H45" i="10"/>
  <c r="F45" i="10"/>
  <c r="H44" i="10"/>
  <c r="F44" i="10"/>
  <c r="H43" i="10"/>
  <c r="F43" i="10"/>
  <c r="H42" i="10"/>
  <c r="F42" i="10"/>
  <c r="H41" i="10"/>
  <c r="F41" i="10"/>
  <c r="H40" i="10"/>
  <c r="F40" i="10"/>
  <c r="H39" i="10"/>
  <c r="F39" i="10"/>
  <c r="H38" i="10"/>
  <c r="F38" i="10"/>
  <c r="H37" i="10"/>
  <c r="F37" i="10"/>
  <c r="H36" i="10"/>
  <c r="F36" i="10"/>
  <c r="H35" i="10"/>
  <c r="F35" i="10"/>
  <c r="H34" i="10"/>
  <c r="F34" i="10"/>
  <c r="H33" i="10"/>
  <c r="F33" i="10"/>
  <c r="H32" i="10"/>
  <c r="F32" i="10"/>
  <c r="H31" i="10"/>
  <c r="F31" i="10"/>
  <c r="H30" i="10"/>
  <c r="F30" i="10"/>
  <c r="H29" i="10"/>
  <c r="F29" i="10"/>
  <c r="H28" i="10"/>
  <c r="F28" i="10"/>
  <c r="H27" i="10"/>
  <c r="F27" i="10"/>
  <c r="H26" i="10"/>
  <c r="F26" i="10"/>
  <c r="H25" i="10"/>
  <c r="F25" i="10"/>
  <c r="H24" i="10"/>
  <c r="F24" i="10"/>
  <c r="H23" i="10"/>
  <c r="F23" i="10"/>
  <c r="H22" i="10"/>
  <c r="F22" i="10"/>
  <c r="H21" i="10"/>
  <c r="F21" i="10"/>
  <c r="H20" i="10"/>
  <c r="F20" i="10"/>
  <c r="H19" i="10"/>
  <c r="F19" i="10"/>
  <c r="H18" i="10"/>
  <c r="F18" i="10"/>
  <c r="H17" i="10"/>
  <c r="F17" i="10"/>
  <c r="H16" i="10"/>
  <c r="F16" i="10"/>
  <c r="H15" i="10"/>
  <c r="F15" i="10"/>
  <c r="H14" i="10"/>
  <c r="F14" i="10"/>
  <c r="H13" i="10"/>
  <c r="F13" i="10"/>
  <c r="H12" i="10"/>
  <c r="F12" i="10"/>
  <c r="H11" i="10"/>
  <c r="F11" i="10"/>
  <c r="H10" i="10"/>
  <c r="F10" i="10"/>
  <c r="H9" i="10"/>
  <c r="F9" i="10"/>
  <c r="H8" i="10"/>
  <c r="F8" i="10"/>
  <c r="H7" i="10"/>
  <c r="F7" i="10"/>
  <c r="AB41" i="11" l="1"/>
  <c r="AD53" i="11"/>
  <c r="AB65" i="11"/>
  <c r="X68" i="11"/>
  <c r="X80" i="11"/>
  <c r="BL36" i="12"/>
  <c r="X36" i="11"/>
  <c r="X33" i="11"/>
  <c r="BL33" i="12"/>
  <c r="AD12" i="11"/>
  <c r="AB12" i="11"/>
  <c r="AD24" i="11"/>
  <c r="AB24" i="11"/>
  <c r="AD36" i="11"/>
  <c r="AB36" i="11"/>
  <c r="AB48" i="11"/>
  <c r="AD48" i="11"/>
  <c r="AB60" i="11"/>
  <c r="AD60" i="11"/>
  <c r="AB72" i="11"/>
  <c r="AD72" i="11"/>
  <c r="AD84" i="11"/>
  <c r="AB84" i="11"/>
  <c r="AD96" i="11"/>
  <c r="AB96" i="11"/>
  <c r="AD108" i="11"/>
  <c r="AB108" i="11"/>
  <c r="F7" i="11"/>
  <c r="T7" i="11"/>
  <c r="F13" i="11"/>
  <c r="T13" i="11"/>
  <c r="F19" i="11"/>
  <c r="T19" i="11"/>
  <c r="F25" i="11"/>
  <c r="T25" i="11"/>
  <c r="F31" i="11"/>
  <c r="T31" i="11"/>
  <c r="F37" i="11"/>
  <c r="T37" i="11"/>
  <c r="F43" i="11"/>
  <c r="T43" i="11"/>
  <c r="F49" i="11"/>
  <c r="T49" i="11"/>
  <c r="F55" i="11"/>
  <c r="T55" i="11"/>
  <c r="F61" i="11"/>
  <c r="T61" i="11"/>
  <c r="F67" i="11"/>
  <c r="T67" i="11"/>
  <c r="F73" i="11"/>
  <c r="T73" i="11"/>
  <c r="F79" i="11"/>
  <c r="T79" i="11"/>
  <c r="F85" i="11"/>
  <c r="T85" i="11"/>
  <c r="F91" i="11"/>
  <c r="T91" i="11"/>
  <c r="F97" i="11"/>
  <c r="T97" i="11"/>
  <c r="F103" i="11"/>
  <c r="T103" i="11"/>
  <c r="F109" i="11"/>
  <c r="T109" i="11"/>
  <c r="BL12" i="12"/>
  <c r="X12" i="11"/>
  <c r="BL24" i="12"/>
  <c r="X24" i="11"/>
  <c r="BL81" i="12"/>
  <c r="X83" i="11"/>
  <c r="BL93" i="12"/>
  <c r="X95" i="11"/>
  <c r="BL105" i="12"/>
  <c r="X107" i="11"/>
  <c r="BL8" i="12"/>
  <c r="X8" i="11"/>
  <c r="F14" i="11"/>
  <c r="T14" i="11"/>
  <c r="BL20" i="12"/>
  <c r="X20" i="11"/>
  <c r="F26" i="11"/>
  <c r="T26" i="11"/>
  <c r="BL32" i="12"/>
  <c r="AU12" i="12"/>
  <c r="X32" i="11"/>
  <c r="F38" i="11"/>
  <c r="T38" i="11"/>
  <c r="BL44" i="12"/>
  <c r="X44" i="11"/>
  <c r="F50" i="11"/>
  <c r="T50" i="11"/>
  <c r="BL56" i="12"/>
  <c r="X56" i="11"/>
  <c r="F62" i="11"/>
  <c r="T62" i="11"/>
  <c r="AD74" i="11"/>
  <c r="AB74" i="11"/>
  <c r="F86" i="11"/>
  <c r="T86" i="11"/>
  <c r="BL90" i="12"/>
  <c r="AU35" i="12"/>
  <c r="X92" i="11"/>
  <c r="F98" i="11"/>
  <c r="T98" i="11"/>
  <c r="BL102" i="12"/>
  <c r="X104" i="11"/>
  <c r="F110" i="11"/>
  <c r="T110" i="11"/>
  <c r="T74" i="11"/>
  <c r="X77" i="11"/>
  <c r="BL77" i="12"/>
  <c r="X16" i="11"/>
  <c r="BL16" i="12"/>
  <c r="X28" i="11"/>
  <c r="BL28" i="12"/>
  <c r="X40" i="11"/>
  <c r="BL40" i="12"/>
  <c r="X52" i="11"/>
  <c r="BL52" i="12"/>
  <c r="X9" i="11"/>
  <c r="BL9" i="12"/>
  <c r="AD9" i="11"/>
  <c r="F15" i="11"/>
  <c r="T15" i="11"/>
  <c r="BL15" i="12" s="1"/>
  <c r="AD21" i="11"/>
  <c r="F27" i="11"/>
  <c r="T27" i="11"/>
  <c r="BL27" i="12" s="1"/>
  <c r="AD33" i="11"/>
  <c r="AB33" i="11"/>
  <c r="F39" i="11"/>
  <c r="T39" i="11"/>
  <c r="F45" i="11"/>
  <c r="T45" i="11"/>
  <c r="F51" i="11"/>
  <c r="T51" i="11"/>
  <c r="F57" i="11"/>
  <c r="T57" i="11"/>
  <c r="F63" i="11"/>
  <c r="T63" i="11"/>
  <c r="F69" i="11"/>
  <c r="T69" i="11"/>
  <c r="T18" i="11"/>
  <c r="T21" i="11"/>
  <c r="X65" i="11"/>
  <c r="BL65" i="12"/>
  <c r="X100" i="11"/>
  <c r="BL98" i="12"/>
  <c r="AD18" i="11"/>
  <c r="AB18" i="11"/>
  <c r="F30" i="11"/>
  <c r="T30" i="11"/>
  <c r="F42" i="11"/>
  <c r="T42" i="11"/>
  <c r="BL48" i="12"/>
  <c r="X48" i="11"/>
  <c r="F54" i="11"/>
  <c r="T54" i="11"/>
  <c r="BL60" i="12"/>
  <c r="X60" i="11"/>
  <c r="F66" i="11"/>
  <c r="T66" i="11"/>
  <c r="BL72" i="12"/>
  <c r="AU28" i="12"/>
  <c r="X72" i="11"/>
  <c r="F78" i="11"/>
  <c r="T78" i="11"/>
  <c r="BL82" i="12"/>
  <c r="X84" i="11"/>
  <c r="F90" i="11"/>
  <c r="T90" i="11"/>
  <c r="BL94" i="12"/>
  <c r="X96" i="11"/>
  <c r="F102" i="11"/>
  <c r="T102" i="11"/>
  <c r="BL106" i="12"/>
  <c r="X108" i="11"/>
  <c r="AB21" i="11"/>
  <c r="T41" i="11"/>
  <c r="T53" i="11"/>
  <c r="AU21" i="12" s="1"/>
  <c r="F8" i="11"/>
  <c r="F20" i="11"/>
  <c r="F32" i="11"/>
  <c r="F44" i="11"/>
  <c r="F56" i="11"/>
  <c r="F68" i="11"/>
  <c r="F80" i="11"/>
  <c r="F92" i="11"/>
  <c r="F104" i="11"/>
  <c r="T34" i="11"/>
  <c r="T46" i="11"/>
  <c r="T93" i="11"/>
  <c r="AD95" i="11"/>
  <c r="F75" i="11"/>
  <c r="T75" i="11"/>
  <c r="F81" i="11"/>
  <c r="T81" i="11"/>
  <c r="AD87" i="11"/>
  <c r="AB87" i="11"/>
  <c r="AD99" i="11"/>
  <c r="AB99" i="11"/>
  <c r="AD105" i="11"/>
  <c r="AD111" i="11"/>
  <c r="AB111" i="11"/>
  <c r="T58" i="11"/>
  <c r="T70" i="11"/>
  <c r="AB93" i="11"/>
  <c r="T105" i="11"/>
  <c r="F10" i="11"/>
  <c r="T10" i="11"/>
  <c r="F22" i="11"/>
  <c r="T22" i="11"/>
  <c r="AD46" i="11"/>
  <c r="AD58" i="11"/>
  <c r="X64" i="11"/>
  <c r="BL64" i="12"/>
  <c r="AD70" i="11"/>
  <c r="X76" i="11"/>
  <c r="BL76" i="12"/>
  <c r="AU32" i="12"/>
  <c r="AD82" i="11"/>
  <c r="AB82" i="11"/>
  <c r="X88" i="11"/>
  <c r="BL86" i="12"/>
  <c r="F94" i="11"/>
  <c r="T94" i="11"/>
  <c r="F106" i="11"/>
  <c r="T106" i="11"/>
  <c r="AB34" i="11"/>
  <c r="T82" i="11"/>
  <c r="T87" i="11"/>
  <c r="F16" i="11"/>
  <c r="F28" i="11"/>
  <c r="F40" i="11"/>
  <c r="F52" i="11"/>
  <c r="F64" i="11"/>
  <c r="F76" i="11"/>
  <c r="F88" i="11"/>
  <c r="F100" i="11"/>
  <c r="AB46" i="11"/>
  <c r="AD93" i="11"/>
  <c r="AB105" i="11"/>
  <c r="F11" i="11"/>
  <c r="T11" i="11"/>
  <c r="F17" i="11"/>
  <c r="T17" i="11"/>
  <c r="F23" i="11"/>
  <c r="T23" i="11"/>
  <c r="F29" i="11"/>
  <c r="T29" i="11"/>
  <c r="F35" i="11"/>
  <c r="T35" i="11"/>
  <c r="F47" i="11"/>
  <c r="T47" i="11"/>
  <c r="F59" i="11"/>
  <c r="T59" i="11"/>
  <c r="F71" i="11"/>
  <c r="T71" i="11"/>
  <c r="AD77" i="11"/>
  <c r="AD83" i="11"/>
  <c r="AB83" i="11"/>
  <c r="F89" i="11"/>
  <c r="T89" i="11"/>
  <c r="AB95" i="11"/>
  <c r="F101" i="11"/>
  <c r="T101" i="11"/>
  <c r="AU39" i="12" s="1"/>
  <c r="AD107" i="11"/>
  <c r="AB107" i="11"/>
  <c r="AD34" i="11"/>
  <c r="AB58" i="11"/>
  <c r="AB70" i="11"/>
  <c r="T99" i="11"/>
  <c r="T111" i="11"/>
  <c r="X15" i="11"/>
  <c r="AU11" i="12" l="1"/>
  <c r="AU24" i="12"/>
  <c r="X111" i="11"/>
  <c r="AU42" i="12"/>
  <c r="BD42" i="12" s="1"/>
  <c r="BL109" i="12"/>
  <c r="BU109" i="12" s="1"/>
  <c r="AD59" i="11"/>
  <c r="AB59" i="11"/>
  <c r="AD52" i="11"/>
  <c r="AB52" i="11"/>
  <c r="X102" i="11"/>
  <c r="BL100" i="12"/>
  <c r="AD69" i="11"/>
  <c r="AB69" i="11"/>
  <c r="AD26" i="11"/>
  <c r="AB26" i="11"/>
  <c r="X43" i="11"/>
  <c r="BL43" i="12"/>
  <c r="BL50" i="12"/>
  <c r="AU19" i="12"/>
  <c r="X50" i="11"/>
  <c r="AD43" i="11"/>
  <c r="AB43" i="11"/>
  <c r="BL107" i="12"/>
  <c r="X109" i="11"/>
  <c r="BL73" i="12"/>
  <c r="AU29" i="12"/>
  <c r="X73" i="11"/>
  <c r="AU14" i="12"/>
  <c r="BL37" i="12"/>
  <c r="X37" i="11"/>
  <c r="AB17" i="11"/>
  <c r="AD17" i="11"/>
  <c r="AD76" i="11"/>
  <c r="AB76" i="11"/>
  <c r="X58" i="11"/>
  <c r="BL58" i="12"/>
  <c r="AU23" i="12"/>
  <c r="AB32" i="11"/>
  <c r="AD32" i="11"/>
  <c r="X42" i="11"/>
  <c r="BL42" i="12"/>
  <c r="X21" i="11"/>
  <c r="BL21" i="12"/>
  <c r="AD39" i="11"/>
  <c r="AB39" i="11"/>
  <c r="AD98" i="11"/>
  <c r="AB98" i="11"/>
  <c r="BL83" i="12"/>
  <c r="X85" i="11"/>
  <c r="BL49" i="12"/>
  <c r="AU18" i="12"/>
  <c r="X49" i="11"/>
  <c r="BL13" i="12"/>
  <c r="AU8" i="12"/>
  <c r="X13" i="11"/>
  <c r="AD64" i="11"/>
  <c r="AB64" i="11"/>
  <c r="X69" i="11"/>
  <c r="BL69" i="12"/>
  <c r="AD102" i="11"/>
  <c r="AB102" i="11"/>
  <c r="BL84" i="12"/>
  <c r="X86" i="11"/>
  <c r="AD37" i="11"/>
  <c r="AB37" i="11"/>
  <c r="X27" i="11"/>
  <c r="AB35" i="11"/>
  <c r="AD35" i="11"/>
  <c r="AB106" i="11"/>
  <c r="AD106" i="11"/>
  <c r="AD22" i="11"/>
  <c r="AB22" i="11"/>
  <c r="AD104" i="11"/>
  <c r="AB104" i="11"/>
  <c r="X90" i="11"/>
  <c r="BL88" i="12"/>
  <c r="AD57" i="11"/>
  <c r="AB57" i="11"/>
  <c r="AB27" i="11"/>
  <c r="AD27" i="11"/>
  <c r="BL108" i="12"/>
  <c r="AU41" i="12"/>
  <c r="X110" i="11"/>
  <c r="BL14" i="12"/>
  <c r="X14" i="11"/>
  <c r="X103" i="11"/>
  <c r="BL101" i="12"/>
  <c r="X67" i="11"/>
  <c r="BL67" i="12"/>
  <c r="X31" i="11"/>
  <c r="BL31" i="12"/>
  <c r="X93" i="11"/>
  <c r="AU36" i="12"/>
  <c r="BL91" i="12"/>
  <c r="X89" i="11"/>
  <c r="BL87" i="12"/>
  <c r="AD89" i="11"/>
  <c r="AB89" i="11"/>
  <c r="AD30" i="11"/>
  <c r="AB30" i="11"/>
  <c r="BL74" i="12"/>
  <c r="AU30" i="12"/>
  <c r="X74" i="11"/>
  <c r="X29" i="11"/>
  <c r="BL29" i="12"/>
  <c r="X87" i="11"/>
  <c r="BL85" i="12"/>
  <c r="AU34" i="12"/>
  <c r="X94" i="11"/>
  <c r="BL92" i="12"/>
  <c r="X10" i="11"/>
  <c r="BL10" i="12"/>
  <c r="AD92" i="11"/>
  <c r="AB92" i="11"/>
  <c r="AD90" i="11"/>
  <c r="AB90" i="11"/>
  <c r="X51" i="11"/>
  <c r="BL51" i="12"/>
  <c r="AU20" i="12"/>
  <c r="AD110" i="11"/>
  <c r="AB110" i="11"/>
  <c r="BL38" i="12"/>
  <c r="X38" i="11"/>
  <c r="AB14" i="11"/>
  <c r="AD14" i="11"/>
  <c r="AD103" i="11"/>
  <c r="AB103" i="11"/>
  <c r="AD67" i="11"/>
  <c r="AB67" i="11"/>
  <c r="AD31" i="11"/>
  <c r="AB31" i="11"/>
  <c r="AD42" i="11"/>
  <c r="AB42" i="11"/>
  <c r="AB11" i="11"/>
  <c r="AD11" i="11"/>
  <c r="X30" i="11"/>
  <c r="BL30" i="12"/>
  <c r="BL47" i="12"/>
  <c r="AU17" i="12"/>
  <c r="X47" i="11"/>
  <c r="X53" i="11"/>
  <c r="BL53" i="12"/>
  <c r="AD47" i="11"/>
  <c r="AB47" i="11"/>
  <c r="AD73" i="11"/>
  <c r="AB73" i="11"/>
  <c r="AB29" i="11"/>
  <c r="AD29" i="11"/>
  <c r="X82" i="11"/>
  <c r="BL80" i="12"/>
  <c r="AB94" i="11"/>
  <c r="AD94" i="11"/>
  <c r="AD10" i="11"/>
  <c r="AB10" i="11"/>
  <c r="X81" i="11"/>
  <c r="BL111" i="12"/>
  <c r="BU111" i="12" s="1"/>
  <c r="AU44" i="12"/>
  <c r="BD44" i="12" s="1"/>
  <c r="AD80" i="11"/>
  <c r="AB80" i="11"/>
  <c r="X54" i="11"/>
  <c r="BL54" i="12"/>
  <c r="AU22" i="12"/>
  <c r="AD51" i="11"/>
  <c r="AB51" i="11"/>
  <c r="AD38" i="11"/>
  <c r="AB38" i="11"/>
  <c r="BL95" i="12"/>
  <c r="X97" i="11"/>
  <c r="BL61" i="12"/>
  <c r="X61" i="11"/>
  <c r="BL25" i="12"/>
  <c r="X25" i="11"/>
  <c r="BL59" i="12"/>
  <c r="X59" i="11"/>
  <c r="AD8" i="11"/>
  <c r="AB8" i="11"/>
  <c r="X66" i="11"/>
  <c r="BL66" i="12"/>
  <c r="AU26" i="12"/>
  <c r="AD28" i="11"/>
  <c r="AB28" i="11"/>
  <c r="BL23" i="12"/>
  <c r="AU25" i="12"/>
  <c r="X23" i="11"/>
  <c r="X105" i="11"/>
  <c r="BL103" i="12"/>
  <c r="AB81" i="11"/>
  <c r="AD81" i="11"/>
  <c r="AD68" i="11"/>
  <c r="AB68" i="11"/>
  <c r="AD54" i="11"/>
  <c r="AB54" i="11"/>
  <c r="X45" i="11"/>
  <c r="BL45" i="12"/>
  <c r="AU16" i="12"/>
  <c r="AU40" i="12"/>
  <c r="AD97" i="11"/>
  <c r="AB97" i="11"/>
  <c r="AD61" i="11"/>
  <c r="AB61" i="11"/>
  <c r="AD25" i="11"/>
  <c r="AB25" i="11"/>
  <c r="AU7" i="12"/>
  <c r="BL11" i="12"/>
  <c r="X11" i="11"/>
  <c r="AB20" i="11"/>
  <c r="AD20" i="11"/>
  <c r="AD40" i="11"/>
  <c r="AB40" i="11"/>
  <c r="X99" i="11"/>
  <c r="AU38" i="12"/>
  <c r="BL97" i="12"/>
  <c r="AB66" i="11"/>
  <c r="AD66" i="11"/>
  <c r="X57" i="11"/>
  <c r="BL57" i="12"/>
  <c r="AB86" i="11"/>
  <c r="AD86" i="11"/>
  <c r="AD109" i="11"/>
  <c r="AB109" i="11"/>
  <c r="BL71" i="12"/>
  <c r="X71" i="11"/>
  <c r="AB100" i="11"/>
  <c r="AD100" i="11"/>
  <c r="X75" i="11"/>
  <c r="BL75" i="12"/>
  <c r="AU31" i="12"/>
  <c r="AD56" i="11"/>
  <c r="AB56" i="11"/>
  <c r="AD45" i="11"/>
  <c r="AB45" i="11"/>
  <c r="BL62" i="12"/>
  <c r="X62" i="11"/>
  <c r="X91" i="11"/>
  <c r="BL89" i="12"/>
  <c r="X55" i="11"/>
  <c r="BL55" i="12"/>
  <c r="X19" i="11"/>
  <c r="BL19" i="12"/>
  <c r="AU10" i="12"/>
  <c r="BL26" i="12"/>
  <c r="X26" i="11"/>
  <c r="AD85" i="11"/>
  <c r="AB85" i="11"/>
  <c r="AD49" i="11"/>
  <c r="AB49" i="11"/>
  <c r="AD13" i="11"/>
  <c r="AB13" i="11"/>
  <c r="X46" i="11"/>
  <c r="BL46" i="12"/>
  <c r="X79" i="11"/>
  <c r="BL78" i="12"/>
  <c r="AU33" i="12"/>
  <c r="X7" i="11"/>
  <c r="BL7" i="12"/>
  <c r="X34" i="11"/>
  <c r="AU13" i="12"/>
  <c r="BL34" i="12"/>
  <c r="X63" i="11"/>
  <c r="BL63" i="12"/>
  <c r="AD79" i="11"/>
  <c r="AB79" i="11"/>
  <c r="AD7" i="11"/>
  <c r="AB7" i="11"/>
  <c r="X41" i="11"/>
  <c r="BL41" i="12"/>
  <c r="AU15" i="12"/>
  <c r="AD63" i="11"/>
  <c r="AB63" i="11"/>
  <c r="AD50" i="11"/>
  <c r="AB50" i="11"/>
  <c r="BL35" i="12"/>
  <c r="X35" i="11"/>
  <c r="AD16" i="11"/>
  <c r="AB16" i="11"/>
  <c r="X106" i="11"/>
  <c r="BL104" i="12"/>
  <c r="X22" i="11"/>
  <c r="BL22" i="12"/>
  <c r="X101" i="11"/>
  <c r="BL99" i="12"/>
  <c r="AB23" i="11"/>
  <c r="AD23" i="11"/>
  <c r="X78" i="11"/>
  <c r="BL110" i="12"/>
  <c r="BU110" i="12" s="1"/>
  <c r="AU43" i="12"/>
  <c r="BD43" i="12" s="1"/>
  <c r="AB101" i="11"/>
  <c r="AD101" i="11"/>
  <c r="AD71" i="11"/>
  <c r="AB71" i="11"/>
  <c r="X17" i="11"/>
  <c r="BL17" i="12"/>
  <c r="AU9" i="12"/>
  <c r="AB88" i="11"/>
  <c r="AD88" i="11"/>
  <c r="X70" i="11"/>
  <c r="BL70" i="12"/>
  <c r="AU27" i="12"/>
  <c r="AD75" i="11"/>
  <c r="AB75" i="11"/>
  <c r="AB44" i="11"/>
  <c r="AD44" i="11"/>
  <c r="AB78" i="11"/>
  <c r="AD78" i="11"/>
  <c r="X18" i="11"/>
  <c r="BL18" i="12"/>
  <c r="X39" i="11"/>
  <c r="BL39" i="12"/>
  <c r="AB15" i="11"/>
  <c r="AD15" i="11"/>
  <c r="BL96" i="12"/>
  <c r="X98" i="11"/>
  <c r="AD62" i="11"/>
  <c r="AB62" i="11"/>
  <c r="AU37" i="12"/>
  <c r="AB91" i="11"/>
  <c r="AD91" i="11"/>
  <c r="AD55" i="11"/>
  <c r="AB55" i="11"/>
  <c r="AD19" i="11"/>
  <c r="AB19" i="11"/>
  <c r="Q6" i="8"/>
  <c r="D96" i="5" l="1"/>
  <c r="D89" i="5"/>
  <c r="D87" i="5"/>
  <c r="J30" i="3"/>
  <c r="AK2" i="12" l="1"/>
  <c r="BZ3" i="12" l="1"/>
  <c r="AL26" i="12"/>
  <c r="AK26" i="12"/>
  <c r="AK3" i="12"/>
  <c r="J8" i="3"/>
  <c r="J7" i="3"/>
  <c r="J6" i="3"/>
  <c r="C50" i="14"/>
  <c r="C25" i="14"/>
  <c r="J25" i="14" l="1"/>
  <c r="J50" i="14"/>
  <c r="BZ63" i="13" l="1"/>
  <c r="BZ38" i="13"/>
  <c r="BE63" i="13" l="1"/>
  <c r="BE38" i="13"/>
  <c r="AJ63" i="13"/>
  <c r="AJ38" i="13"/>
  <c r="O63" i="13"/>
  <c r="O38" i="13"/>
  <c r="BQ4" i="13"/>
  <c r="AV4" i="13"/>
  <c r="AA4" i="13"/>
  <c r="F4" i="13"/>
  <c r="F81" i="14" l="1"/>
  <c r="F83" i="14"/>
  <c r="F82" i="14"/>
  <c r="CE2" i="12"/>
  <c r="AP2" i="12"/>
  <c r="I50" i="14"/>
  <c r="I25" i="14"/>
  <c r="L10" i="14"/>
  <c r="B11" i="2"/>
  <c r="L5" i="14"/>
  <c r="E7" i="14"/>
  <c r="C11" i="2" l="1"/>
  <c r="Z7" i="13"/>
  <c r="AU7" i="13"/>
  <c r="E7" i="13"/>
  <c r="BP7" i="13"/>
  <c r="BZ26" i="12"/>
  <c r="CA26" i="12"/>
  <c r="C72" i="14" s="1"/>
  <c r="C47" i="14" l="1"/>
  <c r="CE5" i="12" l="1"/>
  <c r="CD5" i="12"/>
  <c r="CC5" i="12"/>
  <c r="CB5" i="12"/>
  <c r="BX5" i="12"/>
  <c r="BW5" i="12"/>
  <c r="BV5" i="12"/>
  <c r="BU5" i="12"/>
  <c r="BO5" i="12"/>
  <c r="BN5" i="12"/>
  <c r="BM5" i="12"/>
  <c r="BL5" i="12"/>
  <c r="BG5" i="12"/>
  <c r="BF5" i="12"/>
  <c r="BE5" i="12"/>
  <c r="BD5" i="12"/>
  <c r="AX5" i="12"/>
  <c r="AW5" i="12"/>
  <c r="AV5" i="12"/>
  <c r="AU5" i="12"/>
  <c r="AP5" i="12" l="1"/>
  <c r="AO5" i="12"/>
  <c r="AN5" i="12"/>
  <c r="AM5" i="12"/>
  <c r="AI5" i="12"/>
  <c r="AH5" i="12"/>
  <c r="AG5" i="12"/>
  <c r="AF5" i="12"/>
  <c r="Z5" i="12"/>
  <c r="Y5" i="12"/>
  <c r="X5" i="12"/>
  <c r="W5" i="12"/>
  <c r="R5" i="12"/>
  <c r="Q5" i="12"/>
  <c r="P5" i="12"/>
  <c r="O5" i="12"/>
  <c r="I5" i="12"/>
  <c r="H5" i="12"/>
  <c r="G5" i="12"/>
  <c r="F5" i="12"/>
  <c r="P6" i="11"/>
  <c r="D6" i="11"/>
  <c r="T6" i="11" s="1"/>
  <c r="BL6" i="12" s="1"/>
  <c r="M114" i="11"/>
  <c r="L114" i="11"/>
  <c r="N6" i="11"/>
  <c r="J6" i="11"/>
  <c r="E6" i="11"/>
  <c r="AA5" i="11"/>
  <c r="Z5" i="11"/>
  <c r="Y5" i="11"/>
  <c r="X5" i="11"/>
  <c r="W5" i="11"/>
  <c r="V5" i="11"/>
  <c r="U5" i="11"/>
  <c r="T5" i="11"/>
  <c r="S5" i="11"/>
  <c r="I5" i="11"/>
  <c r="D5" i="11"/>
  <c r="D6" i="10"/>
  <c r="E6" i="10" s="1" a="1"/>
  <c r="P114" i="10"/>
  <c r="O114" i="10"/>
  <c r="Q112" i="10"/>
  <c r="Q6" i="10"/>
  <c r="M6" i="10"/>
  <c r="H6" i="10"/>
  <c r="F6" i="10"/>
  <c r="AC5" i="10"/>
  <c r="AB5" i="10"/>
  <c r="AA5" i="10"/>
  <c r="Z5" i="10"/>
  <c r="Y5" i="10"/>
  <c r="X5" i="10"/>
  <c r="W5" i="10"/>
  <c r="V5" i="10"/>
  <c r="U5" i="10"/>
  <c r="L5" i="10"/>
  <c r="G5" i="10"/>
  <c r="E5" i="10"/>
  <c r="D5" i="10"/>
  <c r="E6" i="10" l="1"/>
  <c r="E64" i="10"/>
  <c r="E27" i="10"/>
  <c r="E97" i="10"/>
  <c r="G97" i="10" s="1"/>
  <c r="E60" i="10"/>
  <c r="G60" i="10" s="1"/>
  <c r="E104" i="10"/>
  <c r="G104" i="10" s="1"/>
  <c r="E72" i="10"/>
  <c r="G72" i="10" s="1"/>
  <c r="E91" i="10"/>
  <c r="G91" i="10" s="1"/>
  <c r="E48" i="10"/>
  <c r="G48" i="10" s="1"/>
  <c r="E78" i="10"/>
  <c r="G78" i="10" s="1"/>
  <c r="E52" i="10"/>
  <c r="G52" i="10" s="1"/>
  <c r="E15" i="10"/>
  <c r="G15" i="10" s="1"/>
  <c r="E85" i="10"/>
  <c r="G85" i="10" s="1"/>
  <c r="E24" i="10"/>
  <c r="G24" i="10" s="1"/>
  <c r="E92" i="10"/>
  <c r="G92" i="10" s="1"/>
  <c r="E36" i="10"/>
  <c r="G36" i="10" s="1"/>
  <c r="E79" i="10"/>
  <c r="G79" i="10" s="1"/>
  <c r="E12" i="10"/>
  <c r="G12" i="10" s="1"/>
  <c r="E66" i="10"/>
  <c r="G66" i="10" s="1"/>
  <c r="E40" i="10"/>
  <c r="G40" i="10" s="1"/>
  <c r="E110" i="10"/>
  <c r="G110" i="10" s="1"/>
  <c r="E73" i="10"/>
  <c r="G73" i="10" s="1"/>
  <c r="E95" i="10"/>
  <c r="G95" i="10" s="1"/>
  <c r="E80" i="10"/>
  <c r="G80" i="10" s="1"/>
  <c r="E107" i="10"/>
  <c r="E67" i="10"/>
  <c r="E83" i="10"/>
  <c r="E54" i="10"/>
  <c r="G54" i="10" s="1"/>
  <c r="E87" i="10"/>
  <c r="G87" i="10" s="1"/>
  <c r="E14" i="10"/>
  <c r="E11" i="10"/>
  <c r="G11" i="10" s="1"/>
  <c r="E20" i="10"/>
  <c r="G20" i="10" s="1"/>
  <c r="E21" i="10"/>
  <c r="G21" i="10" s="1"/>
  <c r="E23" i="10"/>
  <c r="G23" i="10" s="1"/>
  <c r="E7" i="10"/>
  <c r="G7" i="10" s="1"/>
  <c r="E75" i="10"/>
  <c r="G75" i="10" s="1"/>
  <c r="E109" i="10"/>
  <c r="G109" i="10" s="1"/>
  <c r="E94" i="10"/>
  <c r="G94" i="10" s="1"/>
  <c r="E8" i="10"/>
  <c r="G8" i="10" s="1"/>
  <c r="E103" i="10"/>
  <c r="G103" i="10" s="1"/>
  <c r="E82" i="10"/>
  <c r="G82" i="10" s="1"/>
  <c r="E63" i="10"/>
  <c r="G63" i="10" s="1"/>
  <c r="E61" i="10"/>
  <c r="G61" i="10" s="1"/>
  <c r="E58" i="10"/>
  <c r="G58" i="10" s="1"/>
  <c r="E77" i="10"/>
  <c r="G77" i="10" s="1"/>
  <c r="E55" i="10"/>
  <c r="G55" i="10" s="1"/>
  <c r="E34" i="10"/>
  <c r="G34" i="10" s="1"/>
  <c r="E39" i="10"/>
  <c r="G39" i="10" s="1"/>
  <c r="E37" i="10"/>
  <c r="E10" i="10"/>
  <c r="G10" i="10" s="1"/>
  <c r="E108" i="10"/>
  <c r="E31" i="10"/>
  <c r="G31" i="10" s="1"/>
  <c r="E69" i="10"/>
  <c r="E100" i="10"/>
  <c r="G100" i="10" s="1"/>
  <c r="E98" i="10"/>
  <c r="G98" i="10" s="1"/>
  <c r="E25" i="10"/>
  <c r="G25" i="10" s="1"/>
  <c r="E81" i="10"/>
  <c r="G81" i="10" s="1"/>
  <c r="E71" i="10"/>
  <c r="G71" i="10" s="1"/>
  <c r="E19" i="10"/>
  <c r="G19" i="10" s="1"/>
  <c r="E33" i="10"/>
  <c r="G33" i="10" s="1"/>
  <c r="E88" i="10"/>
  <c r="G88" i="10" s="1"/>
  <c r="E86" i="10"/>
  <c r="E13" i="10"/>
  <c r="E45" i="10"/>
  <c r="G45" i="10" s="1"/>
  <c r="E35" i="10"/>
  <c r="G35" i="10" s="1"/>
  <c r="E102" i="10"/>
  <c r="G102" i="10" s="1"/>
  <c r="E76" i="10"/>
  <c r="G76" i="10" s="1"/>
  <c r="E74" i="10"/>
  <c r="G74" i="10" s="1"/>
  <c r="E101" i="10"/>
  <c r="G101" i="10" s="1"/>
  <c r="E9" i="10"/>
  <c r="G9" i="10" s="1"/>
  <c r="E106" i="10"/>
  <c r="G106" i="10" s="1"/>
  <c r="E89" i="10"/>
  <c r="G89" i="10" s="1"/>
  <c r="E90" i="10"/>
  <c r="G90" i="10" s="1"/>
  <c r="E51" i="10"/>
  <c r="G51" i="10" s="1"/>
  <c r="E49" i="10"/>
  <c r="G49" i="10" s="1"/>
  <c r="E46" i="10"/>
  <c r="E41" i="10"/>
  <c r="G41" i="10" s="1"/>
  <c r="E43" i="10"/>
  <c r="G43" i="10" s="1"/>
  <c r="E105" i="10"/>
  <c r="E62" i="10"/>
  <c r="G62" i="10" s="1"/>
  <c r="E70" i="10"/>
  <c r="G70" i="10" s="1"/>
  <c r="E17" i="10"/>
  <c r="G17" i="10" s="1"/>
  <c r="E50" i="10"/>
  <c r="G50" i="10" s="1"/>
  <c r="E22" i="10"/>
  <c r="G22" i="10" s="1"/>
  <c r="E38" i="10"/>
  <c r="G38" i="10" s="1"/>
  <c r="E93" i="10"/>
  <c r="G93" i="10" s="1"/>
  <c r="E29" i="10"/>
  <c r="E96" i="10"/>
  <c r="E84" i="10"/>
  <c r="G84" i="10" s="1"/>
  <c r="E59" i="10"/>
  <c r="G59" i="10" s="1"/>
  <c r="E47" i="10"/>
  <c r="G47" i="10" s="1"/>
  <c r="E28" i="10"/>
  <c r="G28" i="10" s="1"/>
  <c r="E68" i="10"/>
  <c r="G68" i="10" s="1"/>
  <c r="E42" i="10"/>
  <c r="G42" i="10" s="1"/>
  <c r="E16" i="10"/>
  <c r="G16" i="10" s="1"/>
  <c r="E56" i="10"/>
  <c r="G56" i="10" s="1"/>
  <c r="E30" i="10"/>
  <c r="G30" i="10" s="1"/>
  <c r="E111" i="10"/>
  <c r="G111" i="10" s="1"/>
  <c r="E44" i="10"/>
  <c r="G44" i="10" s="1"/>
  <c r="E18" i="10"/>
  <c r="G18" i="10" s="1"/>
  <c r="E99" i="10"/>
  <c r="G99" i="10" s="1"/>
  <c r="E26" i="10"/>
  <c r="G26" i="10" s="1"/>
  <c r="E57" i="10"/>
  <c r="G57" i="10" s="1"/>
  <c r="E32" i="10"/>
  <c r="G32" i="10" s="1"/>
  <c r="E65" i="10"/>
  <c r="G65" i="10" s="1"/>
  <c r="E53" i="10"/>
  <c r="G53" i="10" s="1"/>
  <c r="G105" i="10"/>
  <c r="G69" i="10"/>
  <c r="G108" i="10"/>
  <c r="G96" i="10"/>
  <c r="G27" i="10"/>
  <c r="G29" i="10"/>
  <c r="G67" i="10"/>
  <c r="G83" i="10"/>
  <c r="G14" i="10"/>
  <c r="G64" i="10"/>
  <c r="G86" i="10"/>
  <c r="G37" i="10"/>
  <c r="G107" i="10"/>
  <c r="G46" i="10"/>
  <c r="G13" i="10"/>
  <c r="BU108" i="12"/>
  <c r="BD41" i="12"/>
  <c r="AU6" i="12"/>
  <c r="F6" i="11"/>
  <c r="G6" i="11" s="1" a="1"/>
  <c r="D112" i="11"/>
  <c r="D112" i="10"/>
  <c r="E18" i="14" s="1"/>
  <c r="AV10" i="13" s="1"/>
  <c r="D66" i="9"/>
  <c r="P114" i="9"/>
  <c r="O114" i="9"/>
  <c r="H114" i="9"/>
  <c r="Q112" i="9"/>
  <c r="Q6" i="9"/>
  <c r="M6" i="9"/>
  <c r="H6" i="9"/>
  <c r="F6" i="9"/>
  <c r="AC5" i="9"/>
  <c r="AB5" i="9"/>
  <c r="AA5" i="9"/>
  <c r="Z5" i="9"/>
  <c r="Y5" i="9"/>
  <c r="X5" i="9"/>
  <c r="W5" i="9"/>
  <c r="V5" i="9"/>
  <c r="U5" i="9"/>
  <c r="L5" i="9"/>
  <c r="G5" i="9"/>
  <c r="E5" i="9"/>
  <c r="D5" i="9"/>
  <c r="Q112" i="8"/>
  <c r="P114" i="8"/>
  <c r="O114" i="8"/>
  <c r="M6" i="8"/>
  <c r="H114" i="8"/>
  <c r="H6" i="8"/>
  <c r="F6" i="8"/>
  <c r="D69" i="8"/>
  <c r="I69" i="8" s="1"/>
  <c r="AC5" i="8"/>
  <c r="AB5" i="8"/>
  <c r="AA5" i="8"/>
  <c r="Z5" i="8"/>
  <c r="Y5" i="8"/>
  <c r="X5" i="8"/>
  <c r="W5" i="8"/>
  <c r="V5" i="8"/>
  <c r="U5" i="8"/>
  <c r="L5" i="8"/>
  <c r="G5" i="8"/>
  <c r="E5" i="8"/>
  <c r="D5" i="8"/>
  <c r="G6" i="11" l="1"/>
  <c r="G100" i="11"/>
  <c r="G63" i="11"/>
  <c r="H63" i="11" s="1"/>
  <c r="G26" i="11"/>
  <c r="H26" i="11" s="1"/>
  <c r="G96" i="11"/>
  <c r="H96" i="11" s="1"/>
  <c r="G59" i="11"/>
  <c r="G22" i="11"/>
  <c r="K22" i="11" s="1"/>
  <c r="G92" i="11"/>
  <c r="H92" i="11" s="1"/>
  <c r="G53" i="11"/>
  <c r="K53" i="11" s="1"/>
  <c r="G7" i="11"/>
  <c r="H7" i="11" s="1"/>
  <c r="G64" i="11"/>
  <c r="H64" i="11" s="1"/>
  <c r="G27" i="11"/>
  <c r="H27" i="11" s="1"/>
  <c r="G97" i="11"/>
  <c r="G60" i="11"/>
  <c r="G23" i="11"/>
  <c r="G93" i="11"/>
  <c r="K93" i="11" s="1"/>
  <c r="G56" i="11"/>
  <c r="H56" i="11" s="1"/>
  <c r="G17" i="11"/>
  <c r="K17" i="11" s="1"/>
  <c r="G78" i="11"/>
  <c r="K78" i="11" s="1"/>
  <c r="G88" i="11"/>
  <c r="K88" i="11" s="1"/>
  <c r="G51" i="11"/>
  <c r="H51" i="11" s="1"/>
  <c r="G14" i="11"/>
  <c r="K14" i="11" s="1"/>
  <c r="G84" i="11"/>
  <c r="H84" i="11" s="1"/>
  <c r="G47" i="11"/>
  <c r="H47" i="11" s="1"/>
  <c r="G10" i="11"/>
  <c r="G80" i="11"/>
  <c r="K80" i="11" s="1"/>
  <c r="G41" i="11"/>
  <c r="G102" i="11"/>
  <c r="G76" i="11"/>
  <c r="H76" i="11" s="1"/>
  <c r="G39" i="11"/>
  <c r="H39" i="11" s="1"/>
  <c r="G109" i="11"/>
  <c r="H109" i="11" s="1"/>
  <c r="G72" i="11"/>
  <c r="K72" i="11" s="1"/>
  <c r="G35" i="11"/>
  <c r="H35" i="11" s="1"/>
  <c r="G105" i="11"/>
  <c r="K105" i="11" s="1"/>
  <c r="G68" i="11"/>
  <c r="K68" i="11" s="1"/>
  <c r="G29" i="11"/>
  <c r="K29" i="11" s="1"/>
  <c r="G90" i="11"/>
  <c r="G16" i="11"/>
  <c r="G38" i="11"/>
  <c r="K38" i="11" s="1"/>
  <c r="G12" i="11"/>
  <c r="H12" i="11" s="1"/>
  <c r="G34" i="11"/>
  <c r="K34" i="11" s="1"/>
  <c r="G8" i="11"/>
  <c r="H8" i="11" s="1"/>
  <c r="G19" i="11"/>
  <c r="K19" i="11" s="1"/>
  <c r="G45" i="11"/>
  <c r="K45" i="11" s="1"/>
  <c r="G111" i="11"/>
  <c r="H111" i="11" s="1"/>
  <c r="G85" i="11"/>
  <c r="H85" i="11" s="1"/>
  <c r="G107" i="11"/>
  <c r="H107" i="11" s="1"/>
  <c r="G81" i="11"/>
  <c r="K81" i="11" s="1"/>
  <c r="G101" i="11"/>
  <c r="G66" i="11"/>
  <c r="H66" i="11" s="1"/>
  <c r="G99" i="11"/>
  <c r="K99" i="11" s="1"/>
  <c r="G73" i="11"/>
  <c r="K73" i="11" s="1"/>
  <c r="G95" i="11"/>
  <c r="K95" i="11" s="1"/>
  <c r="G69" i="11"/>
  <c r="H69" i="11" s="1"/>
  <c r="G89" i="11"/>
  <c r="K89" i="11" s="1"/>
  <c r="G54" i="11"/>
  <c r="H54" i="11" s="1"/>
  <c r="G75" i="11"/>
  <c r="K75" i="11" s="1"/>
  <c r="G49" i="11"/>
  <c r="H49" i="11" s="1"/>
  <c r="G65" i="11"/>
  <c r="K65" i="11" s="1"/>
  <c r="G30" i="11"/>
  <c r="H30" i="11" s="1"/>
  <c r="G15" i="11"/>
  <c r="G37" i="11"/>
  <c r="H37" i="11" s="1"/>
  <c r="G11" i="11"/>
  <c r="G33" i="11"/>
  <c r="G103" i="11"/>
  <c r="K103" i="11" s="1"/>
  <c r="G18" i="11"/>
  <c r="K18" i="11" s="1"/>
  <c r="G110" i="11"/>
  <c r="H110" i="11" s="1"/>
  <c r="G25" i="11"/>
  <c r="K25" i="11" s="1"/>
  <c r="G106" i="11"/>
  <c r="H106" i="11" s="1"/>
  <c r="G21" i="11"/>
  <c r="K21" i="11" s="1"/>
  <c r="G91" i="11"/>
  <c r="K91" i="11" s="1"/>
  <c r="G98" i="11"/>
  <c r="K98" i="11" s="1"/>
  <c r="G13" i="11"/>
  <c r="G94" i="11"/>
  <c r="G9" i="11"/>
  <c r="K9" i="11" s="1"/>
  <c r="G79" i="11"/>
  <c r="K79" i="11" s="1"/>
  <c r="G86" i="11"/>
  <c r="H86" i="11" s="1"/>
  <c r="G108" i="11"/>
  <c r="K108" i="11" s="1"/>
  <c r="G82" i="11"/>
  <c r="K82" i="11" s="1"/>
  <c r="G87" i="11"/>
  <c r="K87" i="11" s="1"/>
  <c r="G61" i="11"/>
  <c r="K61" i="11" s="1"/>
  <c r="G83" i="11"/>
  <c r="H83" i="11" s="1"/>
  <c r="G57" i="11"/>
  <c r="H57" i="11" s="1"/>
  <c r="G77" i="11"/>
  <c r="H77" i="11" s="1"/>
  <c r="G42" i="11"/>
  <c r="G71" i="11"/>
  <c r="K71" i="11" s="1"/>
  <c r="G52" i="11"/>
  <c r="H52" i="11" s="1"/>
  <c r="G104" i="11"/>
  <c r="K104" i="11" s="1"/>
  <c r="G31" i="11"/>
  <c r="H31" i="11" s="1"/>
  <c r="G40" i="11"/>
  <c r="H40" i="11" s="1"/>
  <c r="G44" i="11"/>
  <c r="K44" i="11" s="1"/>
  <c r="G28" i="11"/>
  <c r="K28" i="11" s="1"/>
  <c r="G32" i="11"/>
  <c r="H32" i="11" s="1"/>
  <c r="G48" i="11"/>
  <c r="K48" i="11" s="1"/>
  <c r="G43" i="11"/>
  <c r="H43" i="11" s="1"/>
  <c r="G24" i="11"/>
  <c r="K24" i="11" s="1"/>
  <c r="G74" i="11"/>
  <c r="G20" i="11"/>
  <c r="H20" i="11" s="1"/>
  <c r="G50" i="11"/>
  <c r="H50" i="11" s="1"/>
  <c r="G36" i="11"/>
  <c r="H36" i="11" s="1"/>
  <c r="G58" i="11"/>
  <c r="H58" i="11" s="1"/>
  <c r="G62" i="11"/>
  <c r="K62" i="11" s="1"/>
  <c r="G67" i="11"/>
  <c r="H67" i="11" s="1"/>
  <c r="G55" i="11"/>
  <c r="K55" i="11" s="1"/>
  <c r="G70" i="11"/>
  <c r="K70" i="11" s="1"/>
  <c r="G46" i="11"/>
  <c r="K46" i="11" s="1"/>
  <c r="AD69" i="8"/>
  <c r="AF69" i="8"/>
  <c r="V66" i="9"/>
  <c r="I66" i="9"/>
  <c r="H74" i="11"/>
  <c r="H33" i="11"/>
  <c r="H99" i="11"/>
  <c r="H94" i="11"/>
  <c r="H79" i="11"/>
  <c r="H104" i="11"/>
  <c r="H89" i="11"/>
  <c r="H73" i="11"/>
  <c r="H42" i="11"/>
  <c r="H93" i="11"/>
  <c r="K74" i="11"/>
  <c r="H60" i="11"/>
  <c r="H23" i="11"/>
  <c r="H13" i="11"/>
  <c r="H102" i="11"/>
  <c r="K101" i="11"/>
  <c r="H95" i="11"/>
  <c r="H59" i="11"/>
  <c r="K26" i="11"/>
  <c r="H101" i="11"/>
  <c r="H16" i="11"/>
  <c r="H11" i="11"/>
  <c r="H97" i="11"/>
  <c r="H90" i="11"/>
  <c r="H41" i="11"/>
  <c r="H9" i="11"/>
  <c r="K41" i="11"/>
  <c r="H71" i="11"/>
  <c r="H100" i="11"/>
  <c r="H10" i="11"/>
  <c r="H15" i="11"/>
  <c r="K52" i="11"/>
  <c r="K94" i="11"/>
  <c r="K31" i="11"/>
  <c r="K11" i="11"/>
  <c r="K13" i="11"/>
  <c r="K16" i="11"/>
  <c r="K23" i="11"/>
  <c r="K97" i="11"/>
  <c r="K102" i="11"/>
  <c r="K100" i="11"/>
  <c r="K12" i="11"/>
  <c r="K90" i="11"/>
  <c r="K33" i="11"/>
  <c r="K42" i="11"/>
  <c r="K10" i="11"/>
  <c r="K59" i="11"/>
  <c r="K60" i="11"/>
  <c r="K66" i="11"/>
  <c r="K15" i="11"/>
  <c r="K76" i="11"/>
  <c r="I79" i="10"/>
  <c r="V79" i="10"/>
  <c r="I106" i="10"/>
  <c r="V106" i="10"/>
  <c r="I111" i="10"/>
  <c r="V111" i="10"/>
  <c r="I100" i="10"/>
  <c r="V100" i="10"/>
  <c r="I25" i="10"/>
  <c r="V25" i="10"/>
  <c r="I7" i="10"/>
  <c r="V7" i="10"/>
  <c r="I21" i="10"/>
  <c r="V21" i="10"/>
  <c r="I17" i="10"/>
  <c r="V17" i="10"/>
  <c r="I88" i="10"/>
  <c r="V88" i="10"/>
  <c r="I76" i="10"/>
  <c r="V76" i="10"/>
  <c r="I57" i="10"/>
  <c r="V57" i="10"/>
  <c r="I104" i="10"/>
  <c r="V104" i="10"/>
  <c r="I38" i="10"/>
  <c r="V38" i="10"/>
  <c r="I73" i="10"/>
  <c r="V73" i="10"/>
  <c r="I24" i="10"/>
  <c r="V24" i="10"/>
  <c r="I93" i="10"/>
  <c r="V93" i="10"/>
  <c r="I35" i="10"/>
  <c r="V35" i="10"/>
  <c r="I8" i="10"/>
  <c r="V8" i="10"/>
  <c r="I103" i="10"/>
  <c r="V103" i="10"/>
  <c r="I11" i="10"/>
  <c r="V11" i="10"/>
  <c r="I40" i="10"/>
  <c r="V40" i="10"/>
  <c r="I12" i="10"/>
  <c r="V12" i="10"/>
  <c r="I56" i="10"/>
  <c r="V56" i="10"/>
  <c r="I26" i="10"/>
  <c r="V26" i="10"/>
  <c r="I14" i="10"/>
  <c r="V14" i="10"/>
  <c r="I94" i="10"/>
  <c r="V94" i="10"/>
  <c r="I92" i="10"/>
  <c r="V92" i="10"/>
  <c r="I97" i="10"/>
  <c r="V97" i="10"/>
  <c r="I86" i="10"/>
  <c r="V86" i="10"/>
  <c r="I83" i="10"/>
  <c r="V83" i="10"/>
  <c r="I61" i="10"/>
  <c r="V61" i="10"/>
  <c r="I78" i="10"/>
  <c r="V78" i="10"/>
  <c r="I39" i="10"/>
  <c r="V39" i="10"/>
  <c r="I63" i="10"/>
  <c r="V63" i="10"/>
  <c r="I46" i="10"/>
  <c r="V46" i="10"/>
  <c r="I62" i="10"/>
  <c r="V62" i="10"/>
  <c r="I18" i="10"/>
  <c r="V18" i="10"/>
  <c r="I90" i="10"/>
  <c r="V90" i="10"/>
  <c r="I19" i="10"/>
  <c r="V19" i="10"/>
  <c r="I30" i="10"/>
  <c r="V30" i="10"/>
  <c r="I89" i="10"/>
  <c r="V89" i="10"/>
  <c r="I109" i="10"/>
  <c r="V109" i="10"/>
  <c r="I85" i="10"/>
  <c r="V85" i="10"/>
  <c r="I110" i="10"/>
  <c r="V110" i="10"/>
  <c r="I23" i="10"/>
  <c r="V23" i="10"/>
  <c r="I102" i="10"/>
  <c r="V102" i="10"/>
  <c r="I72" i="10"/>
  <c r="V72" i="10"/>
  <c r="I48" i="10"/>
  <c r="V48" i="10"/>
  <c r="I55" i="10"/>
  <c r="V55" i="10"/>
  <c r="I67" i="10"/>
  <c r="V67" i="10"/>
  <c r="W67" i="12" s="1"/>
  <c r="I98" i="10"/>
  <c r="V98" i="10"/>
  <c r="I75" i="10"/>
  <c r="V75" i="10"/>
  <c r="I44" i="10"/>
  <c r="V44" i="10"/>
  <c r="V112" i="9"/>
  <c r="I16" i="10"/>
  <c r="V16" i="10"/>
  <c r="I91" i="10"/>
  <c r="V91" i="10"/>
  <c r="I49" i="10"/>
  <c r="V49" i="10"/>
  <c r="I71" i="10"/>
  <c r="V71" i="10"/>
  <c r="I65" i="10"/>
  <c r="V65" i="10"/>
  <c r="I47" i="10"/>
  <c r="V47" i="10"/>
  <c r="I42" i="10"/>
  <c r="V42" i="10"/>
  <c r="I51" i="10"/>
  <c r="V51" i="10"/>
  <c r="I84" i="10"/>
  <c r="V84" i="10"/>
  <c r="I27" i="10"/>
  <c r="V27" i="10"/>
  <c r="I77" i="10"/>
  <c r="V77" i="10"/>
  <c r="I43" i="10"/>
  <c r="V43" i="10"/>
  <c r="I66" i="10"/>
  <c r="V66" i="10"/>
  <c r="W66" i="12" s="1"/>
  <c r="I82" i="10"/>
  <c r="V82" i="10"/>
  <c r="I45" i="10"/>
  <c r="V45" i="10"/>
  <c r="I70" i="10"/>
  <c r="V70" i="10"/>
  <c r="W70" i="12" s="1"/>
  <c r="I68" i="10"/>
  <c r="V68" i="10"/>
  <c r="W68" i="12" s="1"/>
  <c r="I31" i="10"/>
  <c r="V31" i="10"/>
  <c r="I54" i="10"/>
  <c r="V54" i="10"/>
  <c r="I99" i="10"/>
  <c r="V99" i="10"/>
  <c r="I33" i="10"/>
  <c r="V33" i="10"/>
  <c r="I64" i="10"/>
  <c r="V64" i="10"/>
  <c r="I96" i="10"/>
  <c r="V96" i="10"/>
  <c r="I95" i="10"/>
  <c r="V95" i="10"/>
  <c r="I20" i="10"/>
  <c r="V20" i="10"/>
  <c r="I32" i="10"/>
  <c r="V32" i="10"/>
  <c r="I41" i="10"/>
  <c r="V41" i="10"/>
  <c r="I74" i="10"/>
  <c r="V74" i="10"/>
  <c r="I28" i="10"/>
  <c r="V28" i="10"/>
  <c r="I29" i="10"/>
  <c r="V29" i="10"/>
  <c r="I60" i="10"/>
  <c r="V60" i="10"/>
  <c r="I9" i="10"/>
  <c r="V9" i="10"/>
  <c r="I69" i="10"/>
  <c r="V69" i="10"/>
  <c r="I87" i="10"/>
  <c r="V87" i="10"/>
  <c r="I37" i="10"/>
  <c r="V37" i="10"/>
  <c r="I13" i="10"/>
  <c r="V13" i="10"/>
  <c r="I10" i="10"/>
  <c r="V10" i="10"/>
  <c r="I53" i="10"/>
  <c r="V53" i="10"/>
  <c r="I52" i="10"/>
  <c r="V52" i="10"/>
  <c r="I50" i="10"/>
  <c r="V50" i="10"/>
  <c r="I81" i="10"/>
  <c r="V81" i="10"/>
  <c r="I36" i="10"/>
  <c r="V36" i="10"/>
  <c r="I105" i="10"/>
  <c r="V105" i="10"/>
  <c r="I22" i="10"/>
  <c r="V22" i="10"/>
  <c r="I34" i="10"/>
  <c r="V34" i="10"/>
  <c r="I107" i="10"/>
  <c r="V107" i="10"/>
  <c r="I101" i="10"/>
  <c r="V101" i="10"/>
  <c r="I59" i="10"/>
  <c r="V59" i="10"/>
  <c r="I58" i="10"/>
  <c r="V58" i="10"/>
  <c r="I80" i="10"/>
  <c r="V80" i="10"/>
  <c r="I108" i="10"/>
  <c r="V108" i="10"/>
  <c r="I15" i="10"/>
  <c r="V15" i="10"/>
  <c r="BL112" i="12"/>
  <c r="E122" i="9"/>
  <c r="V69" i="8"/>
  <c r="G6" i="10"/>
  <c r="E122" i="8"/>
  <c r="H55" i="11" l="1"/>
  <c r="K96" i="11"/>
  <c r="K7" i="11"/>
  <c r="K54" i="11"/>
  <c r="K69" i="11"/>
  <c r="H34" i="11"/>
  <c r="K56" i="11"/>
  <c r="K67" i="11"/>
  <c r="K40" i="11"/>
  <c r="K50" i="11"/>
  <c r="H62" i="11"/>
  <c r="I62" i="11" s="1"/>
  <c r="U62" i="11" s="1"/>
  <c r="H72" i="11"/>
  <c r="I72" i="11" s="1"/>
  <c r="U72" i="11" s="1"/>
  <c r="K37" i="11"/>
  <c r="K36" i="11"/>
  <c r="H88" i="11"/>
  <c r="I88" i="11" s="1"/>
  <c r="U88" i="11" s="1"/>
  <c r="K92" i="11"/>
  <c r="K20" i="11"/>
  <c r="K58" i="11"/>
  <c r="H103" i="11"/>
  <c r="H108" i="11"/>
  <c r="I108" i="11" s="1"/>
  <c r="U108" i="11" s="1"/>
  <c r="K63" i="11"/>
  <c r="H80" i="11"/>
  <c r="I80" i="11" s="1"/>
  <c r="U80" i="11" s="1"/>
  <c r="H28" i="11"/>
  <c r="K8" i="11"/>
  <c r="H75" i="11"/>
  <c r="H14" i="11"/>
  <c r="I14" i="11" s="1"/>
  <c r="U14" i="11" s="1"/>
  <c r="K84" i="11"/>
  <c r="K43" i="11"/>
  <c r="K49" i="11"/>
  <c r="K51" i="11"/>
  <c r="H21" i="11"/>
  <c r="I21" i="11" s="1"/>
  <c r="U21" i="11" s="1"/>
  <c r="H44" i="11"/>
  <c r="I44" i="11" s="1"/>
  <c r="U44" i="11" s="1"/>
  <c r="H46" i="11"/>
  <c r="H70" i="11"/>
  <c r="I70" i="11" s="1"/>
  <c r="U70" i="11" s="1"/>
  <c r="K83" i="11"/>
  <c r="H45" i="11"/>
  <c r="I45" i="11" s="1"/>
  <c r="U45" i="11" s="1"/>
  <c r="K39" i="11"/>
  <c r="K111" i="11"/>
  <c r="H65" i="11"/>
  <c r="H68" i="11"/>
  <c r="I68" i="11" s="1"/>
  <c r="U68" i="11" s="1"/>
  <c r="K109" i="11"/>
  <c r="H82" i="11"/>
  <c r="I82" i="11" s="1"/>
  <c r="U82" i="11" s="1"/>
  <c r="H78" i="11"/>
  <c r="I78" i="11" s="1"/>
  <c r="U78" i="11" s="1"/>
  <c r="H48" i="11"/>
  <c r="I48" i="11" s="1"/>
  <c r="U48" i="11" s="1"/>
  <c r="K30" i="11"/>
  <c r="K86" i="11"/>
  <c r="K35" i="11"/>
  <c r="H19" i="11"/>
  <c r="I19" i="11" s="1"/>
  <c r="U19" i="11" s="1"/>
  <c r="H25" i="11"/>
  <c r="H17" i="11"/>
  <c r="I17" i="11" s="1"/>
  <c r="U17" i="11" s="1"/>
  <c r="H98" i="11"/>
  <c r="I98" i="11" s="1"/>
  <c r="U98" i="11" s="1"/>
  <c r="H53" i="11"/>
  <c r="I53" i="11" s="1"/>
  <c r="U53" i="11" s="1"/>
  <c r="H105" i="11"/>
  <c r="I105" i="11" s="1"/>
  <c r="U105" i="11" s="1"/>
  <c r="K47" i="11"/>
  <c r="K64" i="11"/>
  <c r="H91" i="11"/>
  <c r="I91" i="11" s="1"/>
  <c r="U91" i="11" s="1"/>
  <c r="H24" i="11"/>
  <c r="I24" i="11" s="1"/>
  <c r="U24" i="11" s="1"/>
  <c r="K77" i="11"/>
  <c r="K85" i="11"/>
  <c r="H29" i="11"/>
  <c r="I29" i="11" s="1"/>
  <c r="U29" i="11" s="1"/>
  <c r="K106" i="11"/>
  <c r="K27" i="11"/>
  <c r="K57" i="11"/>
  <c r="H81" i="11"/>
  <c r="I81" i="11" s="1"/>
  <c r="U81" i="11" s="1"/>
  <c r="H61" i="11"/>
  <c r="I61" i="11" s="1"/>
  <c r="U61" i="11" s="1"/>
  <c r="H87" i="11"/>
  <c r="I87" i="11" s="1"/>
  <c r="U87" i="11" s="1"/>
  <c r="K110" i="11"/>
  <c r="K32" i="11"/>
  <c r="H22" i="11"/>
  <c r="I22" i="11" s="1"/>
  <c r="U22" i="11" s="1"/>
  <c r="H18" i="11"/>
  <c r="I18" i="11" s="1"/>
  <c r="U18" i="11" s="1"/>
  <c r="K107" i="11"/>
  <c r="H38" i="11"/>
  <c r="I38" i="11" s="1"/>
  <c r="U38" i="11" s="1"/>
  <c r="W69" i="12"/>
  <c r="E101" i="9"/>
  <c r="G101" i="9" s="1"/>
  <c r="J101" i="9" s="1"/>
  <c r="E110" i="9"/>
  <c r="G110" i="9" s="1"/>
  <c r="J110" i="9" s="1"/>
  <c r="E99" i="9"/>
  <c r="G99" i="9" s="1"/>
  <c r="J99" i="9" s="1"/>
  <c r="E88" i="9"/>
  <c r="G88" i="9" s="1"/>
  <c r="J88" i="9" s="1"/>
  <c r="E81" i="9"/>
  <c r="G81" i="9" s="1"/>
  <c r="J81" i="9" s="1"/>
  <c r="E70" i="9"/>
  <c r="G70" i="9" s="1"/>
  <c r="J70" i="9" s="1"/>
  <c r="E63" i="9"/>
  <c r="G63" i="9" s="1"/>
  <c r="J63" i="9" s="1"/>
  <c r="E52" i="9"/>
  <c r="G52" i="9" s="1"/>
  <c r="J52" i="9" s="1"/>
  <c r="E45" i="9"/>
  <c r="G45" i="9" s="1"/>
  <c r="J45" i="9" s="1"/>
  <c r="E34" i="9"/>
  <c r="G34" i="9" s="1"/>
  <c r="J34" i="9" s="1"/>
  <c r="E27" i="9"/>
  <c r="G27" i="9" s="1"/>
  <c r="J27" i="9" s="1"/>
  <c r="E16" i="9"/>
  <c r="G16" i="9" s="1"/>
  <c r="J16" i="9" s="1"/>
  <c r="E9" i="9"/>
  <c r="G9" i="9" s="1"/>
  <c r="J9" i="9" s="1"/>
  <c r="E75" i="9"/>
  <c r="G75" i="9" s="1"/>
  <c r="J75" i="9" s="1"/>
  <c r="E56" i="9"/>
  <c r="G56" i="9" s="1"/>
  <c r="J56" i="9" s="1"/>
  <c r="E37" i="9"/>
  <c r="G37" i="9" s="1"/>
  <c r="J37" i="9" s="1"/>
  <c r="E105" i="9"/>
  <c r="G105" i="9" s="1"/>
  <c r="J105" i="9" s="1"/>
  <c r="E97" i="9"/>
  <c r="G97" i="9" s="1"/>
  <c r="J97" i="9" s="1"/>
  <c r="E90" i="9"/>
  <c r="G90" i="9" s="1"/>
  <c r="J90" i="9" s="1"/>
  <c r="E86" i="9"/>
  <c r="G86" i="9" s="1"/>
  <c r="J86" i="9" s="1"/>
  <c r="E82" i="9"/>
  <c r="G82" i="9" s="1"/>
  <c r="J82" i="9" s="1"/>
  <c r="E71" i="9"/>
  <c r="G71" i="9" s="1"/>
  <c r="J71" i="9" s="1"/>
  <c r="E67" i="9"/>
  <c r="G67" i="9" s="1"/>
  <c r="J67" i="9" s="1"/>
  <c r="E48" i="9"/>
  <c r="G48" i="9" s="1"/>
  <c r="J48" i="9" s="1"/>
  <c r="E44" i="9"/>
  <c r="G44" i="9" s="1"/>
  <c r="J44" i="9" s="1"/>
  <c r="E33" i="9"/>
  <c r="G33" i="9" s="1"/>
  <c r="J33" i="9" s="1"/>
  <c r="E29" i="9"/>
  <c r="G29" i="9" s="1"/>
  <c r="J29" i="9" s="1"/>
  <c r="E25" i="9"/>
  <c r="G25" i="9" s="1"/>
  <c r="J25" i="9" s="1"/>
  <c r="E18" i="9"/>
  <c r="G18" i="9" s="1"/>
  <c r="J18" i="9" s="1"/>
  <c r="E14" i="9"/>
  <c r="G14" i="9" s="1"/>
  <c r="J14" i="9" s="1"/>
  <c r="E10" i="9"/>
  <c r="G10" i="9" s="1"/>
  <c r="J10" i="9" s="1"/>
  <c r="E78" i="9"/>
  <c r="G78" i="9" s="1"/>
  <c r="J78" i="9" s="1"/>
  <c r="E59" i="9"/>
  <c r="G59" i="9" s="1"/>
  <c r="J59" i="9" s="1"/>
  <c r="E40" i="9"/>
  <c r="G40" i="9" s="1"/>
  <c r="J40" i="9" s="1"/>
  <c r="E108" i="9"/>
  <c r="G108" i="9" s="1"/>
  <c r="J108" i="9" s="1"/>
  <c r="E93" i="9"/>
  <c r="G93" i="9" s="1"/>
  <c r="J93" i="9" s="1"/>
  <c r="E74" i="9"/>
  <c r="G74" i="9" s="1"/>
  <c r="J74" i="9" s="1"/>
  <c r="E55" i="9"/>
  <c r="G55" i="9" s="1"/>
  <c r="J55" i="9" s="1"/>
  <c r="E21" i="9"/>
  <c r="G21" i="9" s="1"/>
  <c r="J21" i="9" s="1"/>
  <c r="E104" i="9"/>
  <c r="G104" i="9" s="1"/>
  <c r="J104" i="9" s="1"/>
  <c r="E100" i="9"/>
  <c r="G100" i="9" s="1"/>
  <c r="J100" i="9" s="1"/>
  <c r="E89" i="9"/>
  <c r="G89" i="9" s="1"/>
  <c r="J89" i="9" s="1"/>
  <c r="E85" i="9"/>
  <c r="G85" i="9" s="1"/>
  <c r="J85" i="9" s="1"/>
  <c r="E66" i="9"/>
  <c r="G66" i="9" s="1"/>
  <c r="J66" i="9" s="1"/>
  <c r="E62" i="9"/>
  <c r="G62" i="9" s="1"/>
  <c r="J62" i="9" s="1"/>
  <c r="E51" i="9"/>
  <c r="G51" i="9" s="1"/>
  <c r="J51" i="9" s="1"/>
  <c r="E47" i="9"/>
  <c r="G47" i="9" s="1"/>
  <c r="J47" i="9" s="1"/>
  <c r="E43" i="9"/>
  <c r="G43" i="9" s="1"/>
  <c r="J43" i="9" s="1"/>
  <c r="E36" i="9"/>
  <c r="G36" i="9" s="1"/>
  <c r="J36" i="9" s="1"/>
  <c r="E32" i="9"/>
  <c r="G32" i="9" s="1"/>
  <c r="J32" i="9" s="1"/>
  <c r="E28" i="9"/>
  <c r="G28" i="9" s="1"/>
  <c r="J28" i="9" s="1"/>
  <c r="E17" i="9"/>
  <c r="G17" i="9" s="1"/>
  <c r="J17" i="9" s="1"/>
  <c r="E13" i="9"/>
  <c r="G13" i="9" s="1"/>
  <c r="J13" i="9" s="1"/>
  <c r="E95" i="9"/>
  <c r="G95" i="9" s="1"/>
  <c r="J95" i="9" s="1"/>
  <c r="E76" i="9"/>
  <c r="G76" i="9" s="1"/>
  <c r="J76" i="9" s="1"/>
  <c r="E42" i="9"/>
  <c r="G42" i="9" s="1"/>
  <c r="J42" i="9" s="1"/>
  <c r="E23" i="9"/>
  <c r="G23" i="9" s="1"/>
  <c r="J23" i="9" s="1"/>
  <c r="E106" i="9"/>
  <c r="G106" i="9" s="1"/>
  <c r="J106" i="9" s="1"/>
  <c r="E91" i="9"/>
  <c r="G91" i="9" s="1"/>
  <c r="J91" i="9" s="1"/>
  <c r="E57" i="9"/>
  <c r="G57" i="9" s="1"/>
  <c r="J57" i="9" s="1"/>
  <c r="E38" i="9"/>
  <c r="G38" i="9" s="1"/>
  <c r="J38" i="9" s="1"/>
  <c r="E19" i="9"/>
  <c r="G19" i="9" s="1"/>
  <c r="J19" i="9" s="1"/>
  <c r="E109" i="9"/>
  <c r="G109" i="9" s="1"/>
  <c r="J109" i="9" s="1"/>
  <c r="E80" i="9"/>
  <c r="G80" i="9" s="1"/>
  <c r="J80" i="9" s="1"/>
  <c r="E61" i="9"/>
  <c r="G61" i="9" s="1"/>
  <c r="J61" i="9" s="1"/>
  <c r="E8" i="9"/>
  <c r="G8" i="9" s="1"/>
  <c r="J8" i="9" s="1"/>
  <c r="E94" i="9"/>
  <c r="G94" i="9" s="1"/>
  <c r="J94" i="9" s="1"/>
  <c r="E84" i="9"/>
  <c r="G84" i="9" s="1"/>
  <c r="J84" i="9" s="1"/>
  <c r="E103" i="9"/>
  <c r="G103" i="9" s="1"/>
  <c r="J103" i="9" s="1"/>
  <c r="E79" i="9"/>
  <c r="G79" i="9" s="1"/>
  <c r="J79" i="9" s="1"/>
  <c r="E65" i="9"/>
  <c r="G65" i="9" s="1"/>
  <c r="J65" i="9" s="1"/>
  <c r="E22" i="9"/>
  <c r="G22" i="9" s="1"/>
  <c r="J22" i="9" s="1"/>
  <c r="E12" i="9"/>
  <c r="G12" i="9" s="1"/>
  <c r="J12" i="9" s="1"/>
  <c r="E98" i="9"/>
  <c r="G98" i="9" s="1"/>
  <c r="J98" i="9" s="1"/>
  <c r="E60" i="9"/>
  <c r="G60" i="9" s="1"/>
  <c r="J60" i="9" s="1"/>
  <c r="E46" i="9"/>
  <c r="G46" i="9" s="1"/>
  <c r="J46" i="9" s="1"/>
  <c r="E41" i="9"/>
  <c r="G41" i="9" s="1"/>
  <c r="J41" i="9" s="1"/>
  <c r="E31" i="9"/>
  <c r="G31" i="9" s="1"/>
  <c r="J31" i="9" s="1"/>
  <c r="E7" i="9"/>
  <c r="G7" i="9" s="1"/>
  <c r="J7" i="9" s="1"/>
  <c r="E77" i="9"/>
  <c r="G77" i="9" s="1"/>
  <c r="J77" i="9" s="1"/>
  <c r="E68" i="9"/>
  <c r="G68" i="9" s="1"/>
  <c r="J68" i="9" s="1"/>
  <c r="E54" i="9"/>
  <c r="G54" i="9" s="1"/>
  <c r="J54" i="9" s="1"/>
  <c r="E20" i="9"/>
  <c r="G20" i="9" s="1"/>
  <c r="J20" i="9" s="1"/>
  <c r="E15" i="9"/>
  <c r="G15" i="9" s="1"/>
  <c r="J15" i="9" s="1"/>
  <c r="E96" i="9"/>
  <c r="G96" i="9" s="1"/>
  <c r="J96" i="9" s="1"/>
  <c r="E72" i="9"/>
  <c r="G72" i="9" s="1"/>
  <c r="J72" i="9" s="1"/>
  <c r="E58" i="9"/>
  <c r="G58" i="9" s="1"/>
  <c r="J58" i="9" s="1"/>
  <c r="E49" i="9"/>
  <c r="G49" i="9" s="1"/>
  <c r="J49" i="9" s="1"/>
  <c r="E39" i="9"/>
  <c r="G39" i="9" s="1"/>
  <c r="J39" i="9" s="1"/>
  <c r="E24" i="9"/>
  <c r="G24" i="9" s="1"/>
  <c r="J24" i="9" s="1"/>
  <c r="E11" i="9"/>
  <c r="G11" i="9" s="1"/>
  <c r="J11" i="9" s="1"/>
  <c r="E83" i="9"/>
  <c r="G83" i="9" s="1"/>
  <c r="J83" i="9" s="1"/>
  <c r="E50" i="9"/>
  <c r="G50" i="9" s="1"/>
  <c r="J50" i="9" s="1"/>
  <c r="E92" i="9"/>
  <c r="G92" i="9" s="1"/>
  <c r="J92" i="9" s="1"/>
  <c r="E87" i="9"/>
  <c r="G87" i="9" s="1"/>
  <c r="J87" i="9" s="1"/>
  <c r="E26" i="9"/>
  <c r="G26" i="9" s="1"/>
  <c r="J26" i="9" s="1"/>
  <c r="E64" i="9"/>
  <c r="G64" i="9" s="1"/>
  <c r="J64" i="9" s="1"/>
  <c r="E111" i="9"/>
  <c r="G111" i="9" s="1"/>
  <c r="J111" i="9" s="1"/>
  <c r="E35" i="9"/>
  <c r="G35" i="9" s="1"/>
  <c r="J35" i="9" s="1"/>
  <c r="E69" i="9"/>
  <c r="G69" i="9" s="1"/>
  <c r="J69" i="9" s="1"/>
  <c r="E53" i="9"/>
  <c r="G53" i="9" s="1"/>
  <c r="J53" i="9" s="1"/>
  <c r="E30" i="9"/>
  <c r="G30" i="9" s="1"/>
  <c r="J30" i="9" s="1"/>
  <c r="E102" i="9"/>
  <c r="G102" i="9" s="1"/>
  <c r="J102" i="9" s="1"/>
  <c r="E73" i="9"/>
  <c r="G73" i="9" s="1"/>
  <c r="J73" i="9" s="1"/>
  <c r="E107" i="9"/>
  <c r="G107" i="9" s="1"/>
  <c r="J107" i="9" s="1"/>
  <c r="AF66" i="9"/>
  <c r="AF112" i="9" s="1"/>
  <c r="AD66" i="9"/>
  <c r="AD112" i="9" s="1"/>
  <c r="AE74" i="13" s="1"/>
  <c r="E111" i="8"/>
  <c r="G111" i="8" s="1"/>
  <c r="J111" i="8" s="1"/>
  <c r="E107" i="8"/>
  <c r="G107" i="8" s="1"/>
  <c r="J107" i="8" s="1"/>
  <c r="E103" i="8"/>
  <c r="G103" i="8" s="1"/>
  <c r="J103" i="8" s="1"/>
  <c r="E99" i="8"/>
  <c r="G99" i="8" s="1"/>
  <c r="J99" i="8" s="1"/>
  <c r="E95" i="8"/>
  <c r="G95" i="8" s="1"/>
  <c r="J95" i="8" s="1"/>
  <c r="E91" i="8"/>
  <c r="G91" i="8" s="1"/>
  <c r="J91" i="8" s="1"/>
  <c r="E87" i="8"/>
  <c r="G87" i="8" s="1"/>
  <c r="J87" i="8" s="1"/>
  <c r="E83" i="8"/>
  <c r="G83" i="8" s="1"/>
  <c r="J83" i="8" s="1"/>
  <c r="E79" i="8"/>
  <c r="G79" i="8" s="1"/>
  <c r="J79" i="8" s="1"/>
  <c r="E75" i="8"/>
  <c r="G75" i="8" s="1"/>
  <c r="J75" i="8" s="1"/>
  <c r="E71" i="8"/>
  <c r="G71" i="8" s="1"/>
  <c r="J71" i="8" s="1"/>
  <c r="E67" i="8"/>
  <c r="G67" i="8" s="1"/>
  <c r="J67" i="8" s="1"/>
  <c r="E63" i="8"/>
  <c r="G63" i="8" s="1"/>
  <c r="J63" i="8" s="1"/>
  <c r="E59" i="8"/>
  <c r="G59" i="8" s="1"/>
  <c r="J59" i="8" s="1"/>
  <c r="E55" i="8"/>
  <c r="G55" i="8" s="1"/>
  <c r="J55" i="8" s="1"/>
  <c r="E51" i="8"/>
  <c r="G51" i="8" s="1"/>
  <c r="J51" i="8" s="1"/>
  <c r="E47" i="8"/>
  <c r="G47" i="8" s="1"/>
  <c r="J47" i="8" s="1"/>
  <c r="E43" i="8"/>
  <c r="G43" i="8" s="1"/>
  <c r="J43" i="8" s="1"/>
  <c r="E39" i="8"/>
  <c r="G39" i="8" s="1"/>
  <c r="J39" i="8" s="1"/>
  <c r="E35" i="8"/>
  <c r="G35" i="8" s="1"/>
  <c r="J35" i="8" s="1"/>
  <c r="E31" i="8"/>
  <c r="G31" i="8" s="1"/>
  <c r="J31" i="8" s="1"/>
  <c r="E27" i="8"/>
  <c r="G27" i="8" s="1"/>
  <c r="J27" i="8" s="1"/>
  <c r="E23" i="8"/>
  <c r="G23" i="8" s="1"/>
  <c r="J23" i="8" s="1"/>
  <c r="E19" i="8"/>
  <c r="G19" i="8" s="1"/>
  <c r="J19" i="8" s="1"/>
  <c r="E15" i="8"/>
  <c r="G15" i="8" s="1"/>
  <c r="J15" i="8" s="1"/>
  <c r="E11" i="8"/>
  <c r="G11" i="8" s="1"/>
  <c r="J11" i="8" s="1"/>
  <c r="E7" i="8"/>
  <c r="G7" i="8" s="1"/>
  <c r="J7" i="8" s="1"/>
  <c r="E100" i="8"/>
  <c r="G100" i="8" s="1"/>
  <c r="J100" i="8" s="1"/>
  <c r="E78" i="8"/>
  <c r="G78" i="8" s="1"/>
  <c r="J78" i="8" s="1"/>
  <c r="E65" i="8"/>
  <c r="G65" i="8" s="1"/>
  <c r="J65" i="8" s="1"/>
  <c r="E52" i="8"/>
  <c r="G52" i="8" s="1"/>
  <c r="J52" i="8" s="1"/>
  <c r="E30" i="8"/>
  <c r="G30" i="8" s="1"/>
  <c r="J30" i="8" s="1"/>
  <c r="E17" i="8"/>
  <c r="G17" i="8" s="1"/>
  <c r="J17" i="8" s="1"/>
  <c r="E104" i="8"/>
  <c r="G104" i="8" s="1"/>
  <c r="J104" i="8" s="1"/>
  <c r="E82" i="8"/>
  <c r="G82" i="8" s="1"/>
  <c r="J82" i="8" s="1"/>
  <c r="E69" i="8"/>
  <c r="G69" i="8" s="1"/>
  <c r="J69" i="8" s="1"/>
  <c r="E56" i="8"/>
  <c r="G56" i="8" s="1"/>
  <c r="J56" i="8" s="1"/>
  <c r="E34" i="8"/>
  <c r="G34" i="8" s="1"/>
  <c r="J34" i="8" s="1"/>
  <c r="E21" i="8"/>
  <c r="G21" i="8" s="1"/>
  <c r="J21" i="8" s="1"/>
  <c r="E8" i="8"/>
  <c r="G8" i="8" s="1"/>
  <c r="J8" i="8" s="1"/>
  <c r="E110" i="8"/>
  <c r="G110" i="8" s="1"/>
  <c r="J110" i="8" s="1"/>
  <c r="E97" i="8"/>
  <c r="G97" i="8" s="1"/>
  <c r="J97" i="8" s="1"/>
  <c r="E84" i="8"/>
  <c r="G84" i="8" s="1"/>
  <c r="J84" i="8" s="1"/>
  <c r="E62" i="8"/>
  <c r="G62" i="8" s="1"/>
  <c r="J62" i="8" s="1"/>
  <c r="E49" i="8"/>
  <c r="G49" i="8" s="1"/>
  <c r="J49" i="8" s="1"/>
  <c r="E36" i="8"/>
  <c r="G36" i="8" s="1"/>
  <c r="J36" i="8" s="1"/>
  <c r="E14" i="8"/>
  <c r="G14" i="8" s="1"/>
  <c r="J14" i="8" s="1"/>
  <c r="E101" i="8"/>
  <c r="G101" i="8" s="1"/>
  <c r="J101" i="8" s="1"/>
  <c r="E88" i="8"/>
  <c r="G88" i="8" s="1"/>
  <c r="J88" i="8" s="1"/>
  <c r="E66" i="8"/>
  <c r="G66" i="8" s="1"/>
  <c r="J66" i="8" s="1"/>
  <c r="E53" i="8"/>
  <c r="G53" i="8" s="1"/>
  <c r="J53" i="8" s="1"/>
  <c r="E40" i="8"/>
  <c r="G40" i="8" s="1"/>
  <c r="J40" i="8" s="1"/>
  <c r="E18" i="8"/>
  <c r="G18" i="8" s="1"/>
  <c r="J18" i="8" s="1"/>
  <c r="E86" i="8"/>
  <c r="G86" i="8" s="1"/>
  <c r="J86" i="8" s="1"/>
  <c r="E81" i="8"/>
  <c r="G81" i="8" s="1"/>
  <c r="J81" i="8" s="1"/>
  <c r="E72" i="8"/>
  <c r="G72" i="8" s="1"/>
  <c r="J72" i="8" s="1"/>
  <c r="E38" i="8"/>
  <c r="G38" i="8" s="1"/>
  <c r="J38" i="8" s="1"/>
  <c r="E33" i="8"/>
  <c r="G33" i="8" s="1"/>
  <c r="J33" i="8" s="1"/>
  <c r="E24" i="8"/>
  <c r="G24" i="8" s="1"/>
  <c r="J24" i="8" s="1"/>
  <c r="E105" i="8"/>
  <c r="G105" i="8" s="1"/>
  <c r="J105" i="8" s="1"/>
  <c r="E76" i="8"/>
  <c r="G76" i="8" s="1"/>
  <c r="J76" i="8" s="1"/>
  <c r="E57" i="8"/>
  <c r="G57" i="8" s="1"/>
  <c r="J57" i="8" s="1"/>
  <c r="E28" i="8"/>
  <c r="G28" i="8" s="1"/>
  <c r="J28" i="8" s="1"/>
  <c r="E9" i="8"/>
  <c r="G9" i="8" s="1"/>
  <c r="J9" i="8" s="1"/>
  <c r="E109" i="8"/>
  <c r="G109" i="8" s="1"/>
  <c r="J109" i="8" s="1"/>
  <c r="E90" i="8"/>
  <c r="G90" i="8" s="1"/>
  <c r="J90" i="8" s="1"/>
  <c r="E61" i="8"/>
  <c r="G61" i="8" s="1"/>
  <c r="J61" i="8" s="1"/>
  <c r="E42" i="8"/>
  <c r="G42" i="8" s="1"/>
  <c r="J42" i="8" s="1"/>
  <c r="E13" i="8"/>
  <c r="G13" i="8" s="1"/>
  <c r="J13" i="8" s="1"/>
  <c r="E94" i="8"/>
  <c r="G94" i="8" s="1"/>
  <c r="J94" i="8" s="1"/>
  <c r="E85" i="8"/>
  <c r="G85" i="8" s="1"/>
  <c r="J85" i="8" s="1"/>
  <c r="E80" i="8"/>
  <c r="G80" i="8" s="1"/>
  <c r="J80" i="8" s="1"/>
  <c r="E46" i="8"/>
  <c r="G46" i="8" s="1"/>
  <c r="J46" i="8" s="1"/>
  <c r="E37" i="8"/>
  <c r="G37" i="8" s="1"/>
  <c r="J37" i="8" s="1"/>
  <c r="E32" i="8"/>
  <c r="G32" i="8" s="1"/>
  <c r="J32" i="8" s="1"/>
  <c r="E12" i="8"/>
  <c r="G12" i="8" s="1"/>
  <c r="J12" i="8" s="1"/>
  <c r="E93" i="8"/>
  <c r="G93" i="8" s="1"/>
  <c r="J93" i="8" s="1"/>
  <c r="E22" i="8"/>
  <c r="G22" i="8" s="1"/>
  <c r="J22" i="8" s="1"/>
  <c r="E74" i="8"/>
  <c r="G74" i="8" s="1"/>
  <c r="J74" i="8" s="1"/>
  <c r="E26" i="8"/>
  <c r="G26" i="8" s="1"/>
  <c r="J26" i="8" s="1"/>
  <c r="E108" i="8"/>
  <c r="G108" i="8" s="1"/>
  <c r="J108" i="8" s="1"/>
  <c r="E98" i="8"/>
  <c r="G98" i="8" s="1"/>
  <c r="J98" i="8" s="1"/>
  <c r="E89" i="8"/>
  <c r="G89" i="8" s="1"/>
  <c r="J89" i="8" s="1"/>
  <c r="E70" i="8"/>
  <c r="G70" i="8" s="1"/>
  <c r="J70" i="8" s="1"/>
  <c r="E60" i="8"/>
  <c r="G60" i="8" s="1"/>
  <c r="J60" i="8" s="1"/>
  <c r="E50" i="8"/>
  <c r="G50" i="8" s="1"/>
  <c r="J50" i="8" s="1"/>
  <c r="E41" i="8"/>
  <c r="G41" i="8" s="1"/>
  <c r="J41" i="8" s="1"/>
  <c r="E45" i="8"/>
  <c r="G45" i="8" s="1"/>
  <c r="J45" i="8" s="1"/>
  <c r="E92" i="8"/>
  <c r="G92" i="8" s="1"/>
  <c r="J92" i="8" s="1"/>
  <c r="E44" i="8"/>
  <c r="G44" i="8" s="1"/>
  <c r="J44" i="8" s="1"/>
  <c r="E16" i="8"/>
  <c r="G16" i="8" s="1"/>
  <c r="J16" i="8" s="1"/>
  <c r="E10" i="8"/>
  <c r="G10" i="8" s="1"/>
  <c r="J10" i="8" s="1"/>
  <c r="E54" i="8"/>
  <c r="G54" i="8" s="1"/>
  <c r="J54" i="8" s="1"/>
  <c r="E20" i="8"/>
  <c r="G20" i="8" s="1"/>
  <c r="J20" i="8" s="1"/>
  <c r="E48" i="8"/>
  <c r="G48" i="8" s="1"/>
  <c r="J48" i="8" s="1"/>
  <c r="E25" i="8"/>
  <c r="G25" i="8" s="1"/>
  <c r="J25" i="8" s="1"/>
  <c r="E102" i="8"/>
  <c r="G102" i="8" s="1"/>
  <c r="J102" i="8" s="1"/>
  <c r="E96" i="8"/>
  <c r="G96" i="8" s="1"/>
  <c r="J96" i="8" s="1"/>
  <c r="E68" i="8"/>
  <c r="G68" i="8" s="1"/>
  <c r="J68" i="8" s="1"/>
  <c r="E29" i="8"/>
  <c r="G29" i="8" s="1"/>
  <c r="J29" i="8" s="1"/>
  <c r="E73" i="8"/>
  <c r="G73" i="8" s="1"/>
  <c r="J73" i="8" s="1"/>
  <c r="E106" i="8"/>
  <c r="G106" i="8" s="1"/>
  <c r="J106" i="8" s="1"/>
  <c r="E77" i="8"/>
  <c r="G77" i="8" s="1"/>
  <c r="J77" i="8" s="1"/>
  <c r="E64" i="8"/>
  <c r="G64" i="8" s="1"/>
  <c r="J64" i="8" s="1"/>
  <c r="E58" i="8"/>
  <c r="G58" i="8" s="1"/>
  <c r="J58" i="8" s="1"/>
  <c r="E118" i="8"/>
  <c r="E115" i="8"/>
  <c r="J17" i="13" s="1"/>
  <c r="E121" i="8"/>
  <c r="E120" i="8"/>
  <c r="E117" i="8"/>
  <c r="E114" i="8"/>
  <c r="J16" i="13" s="1"/>
  <c r="E119" i="8"/>
  <c r="E116" i="8"/>
  <c r="E112" i="8"/>
  <c r="E17" i="13" s="1"/>
  <c r="E113" i="8"/>
  <c r="AF80" i="10"/>
  <c r="AD80" i="10"/>
  <c r="AD53" i="10"/>
  <c r="AF53" i="10"/>
  <c r="AD9" i="10"/>
  <c r="AF9" i="10"/>
  <c r="AF32" i="10"/>
  <c r="AD32" i="10"/>
  <c r="AD99" i="10"/>
  <c r="AF99" i="10"/>
  <c r="AD82" i="10"/>
  <c r="AF82" i="10"/>
  <c r="AF51" i="10"/>
  <c r="AD51" i="10"/>
  <c r="AF91" i="10"/>
  <c r="AD91" i="10"/>
  <c r="Z67" i="10"/>
  <c r="Z90" i="10"/>
  <c r="W88" i="12"/>
  <c r="W104" i="12"/>
  <c r="Z106" i="10"/>
  <c r="I20" i="11"/>
  <c r="U20" i="11" s="1"/>
  <c r="I76" i="11"/>
  <c r="U76" i="11" s="1"/>
  <c r="W103" i="12"/>
  <c r="Z105" i="10"/>
  <c r="F24" i="12"/>
  <c r="W60" i="12"/>
  <c r="Z60" i="10"/>
  <c r="W20" i="12"/>
  <c r="Z20" i="10"/>
  <c r="W54" i="12"/>
  <c r="F22" i="12"/>
  <c r="Z54" i="10"/>
  <c r="Z66" i="10"/>
  <c r="W16" i="12"/>
  <c r="Z16" i="10"/>
  <c r="AF67" i="10"/>
  <c r="AD67" i="10"/>
  <c r="AD106" i="10"/>
  <c r="AF106" i="10"/>
  <c r="AF58" i="10"/>
  <c r="AD58" i="10"/>
  <c r="AD105" i="10"/>
  <c r="AF105" i="10"/>
  <c r="AF10" i="10"/>
  <c r="AD10" i="10"/>
  <c r="AF20" i="10"/>
  <c r="AD20" i="10"/>
  <c r="AF54" i="10"/>
  <c r="AD54" i="10"/>
  <c r="AF66" i="10"/>
  <c r="AD66" i="10"/>
  <c r="AF42" i="10"/>
  <c r="AD42" i="10"/>
  <c r="AF16" i="10"/>
  <c r="AD16" i="10"/>
  <c r="Z55" i="10"/>
  <c r="W55" i="12"/>
  <c r="W83" i="12"/>
  <c r="Z85" i="10"/>
  <c r="Z14" i="10"/>
  <c r="W14" i="12"/>
  <c r="F26" i="12"/>
  <c r="W8" i="12"/>
  <c r="Z8" i="10"/>
  <c r="I43" i="11"/>
  <c r="U43" i="11" s="1"/>
  <c r="F44" i="12"/>
  <c r="W111" i="12"/>
  <c r="AF111" i="12" s="1"/>
  <c r="Z81" i="10"/>
  <c r="Z28" i="10"/>
  <c r="W28" i="12"/>
  <c r="Z68" i="10"/>
  <c r="Z65" i="10"/>
  <c r="W65" i="12"/>
  <c r="AF101" i="10"/>
  <c r="AD101" i="10"/>
  <c r="AD68" i="10"/>
  <c r="AF68" i="10"/>
  <c r="W105" i="12"/>
  <c r="Z107" i="10"/>
  <c r="Z87" i="10"/>
  <c r="F34" i="12"/>
  <c r="W85" i="12"/>
  <c r="Z70" i="10"/>
  <c r="W71" i="12"/>
  <c r="Z71" i="10"/>
  <c r="AD72" i="10"/>
  <c r="AF72" i="10"/>
  <c r="AF56" i="10"/>
  <c r="AD56" i="10"/>
  <c r="Z80" i="10"/>
  <c r="W79" i="12"/>
  <c r="W22" i="12"/>
  <c r="Z22" i="10"/>
  <c r="W53" i="12"/>
  <c r="Z53" i="10"/>
  <c r="W9" i="12"/>
  <c r="Z9" i="10"/>
  <c r="W32" i="12"/>
  <c r="F12" i="12"/>
  <c r="Z32" i="10"/>
  <c r="Z99" i="10"/>
  <c r="F38" i="12"/>
  <c r="W97" i="12"/>
  <c r="W80" i="12"/>
  <c r="Z82" i="10"/>
  <c r="Z51" i="10"/>
  <c r="F20" i="12"/>
  <c r="W51" i="12"/>
  <c r="W89" i="12"/>
  <c r="Z91" i="10"/>
  <c r="AF98" i="10"/>
  <c r="AD98" i="10"/>
  <c r="AF23" i="10"/>
  <c r="AD23" i="10"/>
  <c r="AD19" i="10"/>
  <c r="AF19" i="10"/>
  <c r="AD39" i="10"/>
  <c r="AF39" i="10"/>
  <c r="AF92" i="10"/>
  <c r="AD92" i="10"/>
  <c r="AD40" i="10"/>
  <c r="AF40" i="10"/>
  <c r="AF24" i="10"/>
  <c r="AD24" i="10"/>
  <c r="AF88" i="10"/>
  <c r="AD88" i="10"/>
  <c r="AF111" i="10"/>
  <c r="AD111" i="10"/>
  <c r="I49" i="11"/>
  <c r="U49" i="11" s="1"/>
  <c r="I56" i="11"/>
  <c r="U56" i="11" s="1"/>
  <c r="I107" i="11"/>
  <c r="U107" i="11" s="1"/>
  <c r="I67" i="11"/>
  <c r="U67" i="11" s="1"/>
  <c r="I42" i="11"/>
  <c r="U42" i="11" s="1"/>
  <c r="I79" i="11"/>
  <c r="U79" i="11" s="1"/>
  <c r="W92" i="12"/>
  <c r="Z94" i="10"/>
  <c r="I23" i="11"/>
  <c r="U23" i="11" s="1"/>
  <c r="AF11" i="10"/>
  <c r="AD11" i="10"/>
  <c r="W61" i="12"/>
  <c r="Z61" i="10"/>
  <c r="I46" i="11"/>
  <c r="U46" i="11" s="1"/>
  <c r="AD38" i="10"/>
  <c r="AF38" i="10"/>
  <c r="I51" i="11"/>
  <c r="U51" i="11" s="1"/>
  <c r="W107" i="12"/>
  <c r="Z109" i="10"/>
  <c r="W99" i="12"/>
  <c r="Z101" i="10"/>
  <c r="Z77" i="10"/>
  <c r="W77" i="12"/>
  <c r="AF48" i="10"/>
  <c r="AD48" i="10"/>
  <c r="AD109" i="10"/>
  <c r="AF109" i="10"/>
  <c r="AF62" i="10"/>
  <c r="AD62" i="10"/>
  <c r="AF83" i="10"/>
  <c r="AD83" i="10"/>
  <c r="AF26" i="10"/>
  <c r="AD26" i="10"/>
  <c r="AD8" i="10"/>
  <c r="AF8" i="10"/>
  <c r="AF104" i="10"/>
  <c r="AD104" i="10"/>
  <c r="AF7" i="10"/>
  <c r="AD7" i="10"/>
  <c r="I85" i="11"/>
  <c r="U85" i="11" s="1"/>
  <c r="I54" i="11"/>
  <c r="U54" i="11" s="1"/>
  <c r="I7" i="11"/>
  <c r="U7" i="11" s="1"/>
  <c r="I47" i="11"/>
  <c r="U47" i="11" s="1"/>
  <c r="I104" i="11"/>
  <c r="U104" i="11" s="1"/>
  <c r="I69" i="11"/>
  <c r="U69" i="11" s="1"/>
  <c r="F29" i="12"/>
  <c r="W73" i="12"/>
  <c r="Z73" i="10"/>
  <c r="AF90" i="10"/>
  <c r="AD90" i="10"/>
  <c r="I71" i="11"/>
  <c r="U71" i="11" s="1"/>
  <c r="W78" i="12"/>
  <c r="F33" i="12"/>
  <c r="Z79" i="10"/>
  <c r="I37" i="11"/>
  <c r="U37" i="11" s="1"/>
  <c r="I99" i="11"/>
  <c r="U99" i="11" s="1"/>
  <c r="W36" i="12"/>
  <c r="Z36" i="10"/>
  <c r="W13" i="12"/>
  <c r="F8" i="12"/>
  <c r="Z13" i="10"/>
  <c r="W29" i="12"/>
  <c r="Z29" i="10"/>
  <c r="W93" i="12"/>
  <c r="F37" i="12"/>
  <c r="Z95" i="10"/>
  <c r="W31" i="12"/>
  <c r="Z31" i="10"/>
  <c r="W43" i="12"/>
  <c r="Z43" i="10"/>
  <c r="W47" i="12"/>
  <c r="F17" i="12"/>
  <c r="Z47" i="10"/>
  <c r="AF55" i="10"/>
  <c r="AD55" i="10"/>
  <c r="AD85" i="10"/>
  <c r="AF85" i="10"/>
  <c r="AD18" i="10"/>
  <c r="AF18" i="10"/>
  <c r="AD61" i="10"/>
  <c r="AF61" i="10"/>
  <c r="AF79" i="10"/>
  <c r="AD79" i="10"/>
  <c r="AF37" i="10"/>
  <c r="AD37" i="10"/>
  <c r="AF77" i="10"/>
  <c r="AD77" i="10"/>
  <c r="AF65" i="10"/>
  <c r="AD65" i="10"/>
  <c r="W44" i="12"/>
  <c r="Z44" i="10"/>
  <c r="F28" i="12"/>
  <c r="W72" i="12"/>
  <c r="Z72" i="10"/>
  <c r="W87" i="12"/>
  <c r="Z89" i="10"/>
  <c r="W46" i="12"/>
  <c r="Z46" i="10"/>
  <c r="W84" i="12"/>
  <c r="Z86" i="10"/>
  <c r="Z56" i="10"/>
  <c r="W56" i="12"/>
  <c r="W35" i="12"/>
  <c r="Z35" i="10"/>
  <c r="W57" i="12"/>
  <c r="Z57" i="10"/>
  <c r="W25" i="12"/>
  <c r="Z25" i="10"/>
  <c r="I36" i="11"/>
  <c r="U36" i="11" s="1"/>
  <c r="I9" i="11"/>
  <c r="U9" i="11" s="1"/>
  <c r="I39" i="11"/>
  <c r="U39" i="11" s="1"/>
  <c r="I96" i="11"/>
  <c r="U96" i="11" s="1"/>
  <c r="I77" i="11"/>
  <c r="U77" i="11" s="1"/>
  <c r="I52" i="11"/>
  <c r="U52" i="11" s="1"/>
  <c r="I109" i="11"/>
  <c r="U109" i="11" s="1"/>
  <c r="I74" i="11"/>
  <c r="U74" i="11" s="1"/>
  <c r="F7" i="12"/>
  <c r="W11" i="12"/>
  <c r="Z11" i="10"/>
  <c r="AF17" i="10"/>
  <c r="AD17" i="10"/>
  <c r="I65" i="11"/>
  <c r="U65" i="11" s="1"/>
  <c r="I28" i="11"/>
  <c r="U28" i="11" s="1"/>
  <c r="I94" i="11"/>
  <c r="U94" i="11" s="1"/>
  <c r="AD60" i="10"/>
  <c r="AF60" i="10"/>
  <c r="W18" i="12"/>
  <c r="Z18" i="10"/>
  <c r="I103" i="11"/>
  <c r="U103" i="11" s="1"/>
  <c r="W26" i="12"/>
  <c r="Z26" i="10"/>
  <c r="F14" i="12"/>
  <c r="W37" i="12"/>
  <c r="Z37" i="10"/>
  <c r="W27" i="12"/>
  <c r="Z27" i="10"/>
  <c r="AD89" i="10"/>
  <c r="AF89" i="10"/>
  <c r="AF86" i="10"/>
  <c r="AD86" i="10"/>
  <c r="AF57" i="10"/>
  <c r="AD57" i="10"/>
  <c r="AD25" i="10"/>
  <c r="AF25" i="10"/>
  <c r="I15" i="11"/>
  <c r="U15" i="11" s="1"/>
  <c r="I64" i="11"/>
  <c r="U64" i="11" s="1"/>
  <c r="I31" i="11"/>
  <c r="U31" i="11" s="1"/>
  <c r="I90" i="11"/>
  <c r="U90" i="11" s="1"/>
  <c r="I12" i="11"/>
  <c r="U12" i="11" s="1"/>
  <c r="I66" i="11"/>
  <c r="U66" i="11" s="1"/>
  <c r="I111" i="11"/>
  <c r="U111" i="11" s="1"/>
  <c r="I84" i="11"/>
  <c r="U84" i="11" s="1"/>
  <c r="AF22" i="10"/>
  <c r="AD22" i="10"/>
  <c r="W17" i="12"/>
  <c r="F9" i="12"/>
  <c r="Z17" i="10"/>
  <c r="W10" i="12"/>
  <c r="Z10" i="10"/>
  <c r="W42" i="12"/>
  <c r="Z42" i="10"/>
  <c r="AF110" i="10"/>
  <c r="AD110" i="10"/>
  <c r="AD73" i="10"/>
  <c r="AF73" i="10"/>
  <c r="Z38" i="10"/>
  <c r="W38" i="12"/>
  <c r="I34" i="11"/>
  <c r="U34" i="11" s="1"/>
  <c r="F27" i="12"/>
  <c r="AD103" i="10"/>
  <c r="AF103" i="10"/>
  <c r="I60" i="11"/>
  <c r="U60" i="11" s="1"/>
  <c r="Z104" i="10"/>
  <c r="F40" i="12"/>
  <c r="W102" i="12"/>
  <c r="I92" i="11"/>
  <c r="U92" i="11" s="1"/>
  <c r="I35" i="11"/>
  <c r="U35" i="11" s="1"/>
  <c r="W94" i="12"/>
  <c r="Z96" i="10"/>
  <c r="W12" i="12"/>
  <c r="Z12" i="10"/>
  <c r="I86" i="11"/>
  <c r="U86" i="11" s="1"/>
  <c r="I25" i="11"/>
  <c r="U25" i="11" s="1"/>
  <c r="I97" i="11"/>
  <c r="U97" i="11" s="1"/>
  <c r="I8" i="11"/>
  <c r="U8" i="11" s="1"/>
  <c r="I83" i="11"/>
  <c r="U83" i="11" s="1"/>
  <c r="W108" i="12"/>
  <c r="AF108" i="12" s="1"/>
  <c r="F41" i="12"/>
  <c r="Z110" i="10"/>
  <c r="I75" i="11"/>
  <c r="U75" i="11" s="1"/>
  <c r="W58" i="12"/>
  <c r="F23" i="12"/>
  <c r="Z58" i="10"/>
  <c r="AD78" i="10"/>
  <c r="AF78" i="10"/>
  <c r="I59" i="11"/>
  <c r="U59" i="11" s="1"/>
  <c r="W101" i="12"/>
  <c r="Z103" i="10"/>
  <c r="W59" i="12"/>
  <c r="Z59" i="10"/>
  <c r="AD14" i="10"/>
  <c r="AF14" i="10"/>
  <c r="I33" i="11"/>
  <c r="U33" i="11" s="1"/>
  <c r="W62" i="12"/>
  <c r="Z62" i="10"/>
  <c r="AD81" i="10"/>
  <c r="AF81" i="10"/>
  <c r="W64" i="12"/>
  <c r="Z64" i="10"/>
  <c r="AD46" i="10"/>
  <c r="AF46" i="10"/>
  <c r="AF30" i="10"/>
  <c r="AD30" i="10"/>
  <c r="I10" i="11"/>
  <c r="U10" i="11" s="1"/>
  <c r="I106" i="11"/>
  <c r="U106" i="11" s="1"/>
  <c r="I41" i="11"/>
  <c r="U41" i="11" s="1"/>
  <c r="I11" i="11"/>
  <c r="U11" i="11" s="1"/>
  <c r="I102" i="11"/>
  <c r="U102" i="11" s="1"/>
  <c r="I93" i="11"/>
  <c r="U93" i="11" s="1"/>
  <c r="I58" i="11"/>
  <c r="U58" i="11" s="1"/>
  <c r="I110" i="11"/>
  <c r="U110" i="11" s="1"/>
  <c r="F43" i="12"/>
  <c r="W110" i="12"/>
  <c r="AF110" i="12" s="1"/>
  <c r="Z78" i="10"/>
  <c r="AF94" i="10"/>
  <c r="AD94" i="10"/>
  <c r="Z21" i="10"/>
  <c r="W21" i="12"/>
  <c r="I73" i="11"/>
  <c r="U73" i="11" s="1"/>
  <c r="AD21" i="10"/>
  <c r="AF21" i="10"/>
  <c r="I30" i="11"/>
  <c r="U30" i="11" s="1"/>
  <c r="I55" i="11"/>
  <c r="U55" i="11" s="1"/>
  <c r="I101" i="11"/>
  <c r="U101" i="11" s="1"/>
  <c r="I95" i="11"/>
  <c r="U95" i="11" s="1"/>
  <c r="I89" i="11"/>
  <c r="U89" i="11" s="1"/>
  <c r="E119" i="9"/>
  <c r="E120" i="9"/>
  <c r="E117" i="9"/>
  <c r="E116" i="9"/>
  <c r="E115" i="9"/>
  <c r="AE17" i="13" s="1"/>
  <c r="E114" i="9"/>
  <c r="E118" i="9"/>
  <c r="E121" i="9"/>
  <c r="E112" i="9"/>
  <c r="Z17" i="13" s="1"/>
  <c r="E113" i="9"/>
  <c r="AF59" i="10"/>
  <c r="AD59" i="10"/>
  <c r="AD36" i="10"/>
  <c r="AF36" i="10"/>
  <c r="AD13" i="10"/>
  <c r="AF13" i="10"/>
  <c r="AD29" i="10"/>
  <c r="AF29" i="10"/>
  <c r="AF95" i="10"/>
  <c r="AD95" i="10"/>
  <c r="AF31" i="10"/>
  <c r="AD31" i="10"/>
  <c r="AD43" i="10"/>
  <c r="AF43" i="10"/>
  <c r="AF47" i="10"/>
  <c r="AD47" i="10"/>
  <c r="W48" i="12"/>
  <c r="Z48" i="10"/>
  <c r="W81" i="12"/>
  <c r="Z83" i="10"/>
  <c r="W7" i="12"/>
  <c r="Z7" i="10"/>
  <c r="AD28" i="10"/>
  <c r="AF28" i="10"/>
  <c r="AF96" i="10"/>
  <c r="AD96" i="10"/>
  <c r="Z15" i="10"/>
  <c r="W15" i="12"/>
  <c r="F19" i="12"/>
  <c r="W50" i="12"/>
  <c r="Z50" i="10"/>
  <c r="W74" i="12"/>
  <c r="F30" i="12"/>
  <c r="Z74" i="10"/>
  <c r="AD44" i="10"/>
  <c r="AF44" i="10"/>
  <c r="AD35" i="10"/>
  <c r="AF35" i="10"/>
  <c r="AD15" i="10"/>
  <c r="AF15" i="10"/>
  <c r="AF107" i="10"/>
  <c r="AD107" i="10"/>
  <c r="AF50" i="10"/>
  <c r="AD50" i="10"/>
  <c r="AF87" i="10"/>
  <c r="AD87" i="10"/>
  <c r="AF74" i="10"/>
  <c r="AD74" i="10"/>
  <c r="AD64" i="10"/>
  <c r="AF64" i="10"/>
  <c r="AF70" i="10"/>
  <c r="AD70" i="10"/>
  <c r="AF27" i="10"/>
  <c r="AD27" i="10"/>
  <c r="AF71" i="10"/>
  <c r="AD71" i="10"/>
  <c r="W75" i="12"/>
  <c r="F31" i="12"/>
  <c r="Z75" i="10"/>
  <c r="Z102" i="10"/>
  <c r="W100" i="12"/>
  <c r="W30" i="12"/>
  <c r="Z30" i="10"/>
  <c r="W63" i="12"/>
  <c r="Z63" i="10"/>
  <c r="W95" i="12"/>
  <c r="Z97" i="10"/>
  <c r="F36" i="12"/>
  <c r="W91" i="12"/>
  <c r="Z93" i="10"/>
  <c r="F32" i="12"/>
  <c r="W76" i="12"/>
  <c r="Z76" i="10"/>
  <c r="W98" i="12"/>
  <c r="F39" i="12"/>
  <c r="Z100" i="10"/>
  <c r="W106" i="12"/>
  <c r="Z108" i="10"/>
  <c r="W34" i="12"/>
  <c r="F13" i="12"/>
  <c r="Z34" i="10"/>
  <c r="Z52" i="10"/>
  <c r="F21" i="12"/>
  <c r="W52" i="12"/>
  <c r="Z69" i="10"/>
  <c r="W41" i="12"/>
  <c r="F15" i="12"/>
  <c r="Z41" i="10"/>
  <c r="W33" i="12"/>
  <c r="Z33" i="10"/>
  <c r="W45" i="12"/>
  <c r="F16" i="12"/>
  <c r="Z45" i="10"/>
  <c r="W82" i="12"/>
  <c r="Z84" i="10"/>
  <c r="W49" i="12"/>
  <c r="F18" i="12"/>
  <c r="Z49" i="10"/>
  <c r="AF75" i="10"/>
  <c r="AD75" i="10"/>
  <c r="AD102" i="10"/>
  <c r="AF102" i="10"/>
  <c r="AF63" i="10"/>
  <c r="AD63" i="10"/>
  <c r="AD97" i="10"/>
  <c r="AF97" i="10"/>
  <c r="AF12" i="10"/>
  <c r="AD12" i="10"/>
  <c r="AF93" i="10"/>
  <c r="AD93" i="10"/>
  <c r="AF76" i="10"/>
  <c r="AD76" i="10"/>
  <c r="AD100" i="10"/>
  <c r="AF100" i="10"/>
  <c r="AF108" i="10"/>
  <c r="AD108" i="10"/>
  <c r="AF34" i="10"/>
  <c r="AD34" i="10"/>
  <c r="AD52" i="10"/>
  <c r="AF52" i="10"/>
  <c r="AF69" i="10"/>
  <c r="AD69" i="10"/>
  <c r="AF41" i="10"/>
  <c r="AD41" i="10"/>
  <c r="AD33" i="10"/>
  <c r="AF33" i="10"/>
  <c r="AF45" i="10"/>
  <c r="AD45" i="10"/>
  <c r="AF84" i="10"/>
  <c r="AD84" i="10"/>
  <c r="AD49" i="10"/>
  <c r="AF49" i="10"/>
  <c r="W96" i="12"/>
  <c r="Z98" i="10"/>
  <c r="W23" i="12"/>
  <c r="F25" i="12"/>
  <c r="Z23" i="10"/>
  <c r="F10" i="12"/>
  <c r="W19" i="12"/>
  <c r="Z19" i="10"/>
  <c r="W39" i="12"/>
  <c r="Z39" i="10"/>
  <c r="Z92" i="10"/>
  <c r="F35" i="12"/>
  <c r="W90" i="12"/>
  <c r="W40" i="12"/>
  <c r="Z40" i="10"/>
  <c r="F11" i="12"/>
  <c r="W24" i="12"/>
  <c r="Z24" i="10"/>
  <c r="Z88" i="10"/>
  <c r="W86" i="12"/>
  <c r="W109" i="12"/>
  <c r="AF109" i="12" s="1"/>
  <c r="F42" i="12"/>
  <c r="Z111" i="10"/>
  <c r="I100" i="11"/>
  <c r="U100" i="11" s="1"/>
  <c r="I26" i="11"/>
  <c r="U26" i="11" s="1"/>
  <c r="I50" i="11"/>
  <c r="U50" i="11" s="1"/>
  <c r="I16" i="11"/>
  <c r="U16" i="11" s="1"/>
  <c r="I27" i="11"/>
  <c r="U27" i="11" s="1"/>
  <c r="I13" i="11"/>
  <c r="U13" i="11" s="1"/>
  <c r="I40" i="11"/>
  <c r="U40" i="11" s="1"/>
  <c r="I57" i="11"/>
  <c r="U57" i="11" s="1"/>
  <c r="I32" i="11"/>
  <c r="U32" i="11" s="1"/>
  <c r="I63" i="11"/>
  <c r="U63" i="11" s="1"/>
  <c r="E6" i="9"/>
  <c r="G6" i="9" s="1"/>
  <c r="J6" i="9" s="1"/>
  <c r="K6" i="9" s="1" a="1"/>
  <c r="I6" i="10"/>
  <c r="J6" i="10" s="1" a="1"/>
  <c r="V6" i="10"/>
  <c r="AD112" i="8"/>
  <c r="J74" i="13" s="1"/>
  <c r="AF112" i="8"/>
  <c r="G112" i="10"/>
  <c r="AU22" i="13" s="1"/>
  <c r="E112" i="10"/>
  <c r="AV15" i="13" s="1"/>
  <c r="I112" i="9"/>
  <c r="E6" i="8"/>
  <c r="G6" i="8" s="1"/>
  <c r="J6" i="8" s="1"/>
  <c r="V112" i="8"/>
  <c r="I112" i="8"/>
  <c r="K6" i="9" l="1"/>
  <c r="K63" i="9"/>
  <c r="K20" i="9"/>
  <c r="K75" i="9"/>
  <c r="K26" i="9"/>
  <c r="K72" i="9"/>
  <c r="K35" i="9"/>
  <c r="K105" i="9"/>
  <c r="K7" i="9"/>
  <c r="K66" i="9"/>
  <c r="K84" i="9"/>
  <c r="K8" i="9"/>
  <c r="K51" i="9"/>
  <c r="K14" i="9"/>
  <c r="K60" i="9"/>
  <c r="K23" i="9"/>
  <c r="K93" i="9"/>
  <c r="K101" i="9"/>
  <c r="K54" i="9"/>
  <c r="K57" i="9"/>
  <c r="K100" i="9"/>
  <c r="K39" i="9"/>
  <c r="K109" i="9"/>
  <c r="K48" i="9"/>
  <c r="K11" i="9"/>
  <c r="K81" i="9"/>
  <c r="K77" i="9"/>
  <c r="K21" i="9"/>
  <c r="K88" i="9"/>
  <c r="K27" i="9"/>
  <c r="K97" i="9"/>
  <c r="K36" i="9"/>
  <c r="K106" i="9"/>
  <c r="K69" i="9"/>
  <c r="K53" i="9"/>
  <c r="K30" i="9"/>
  <c r="K89" i="9"/>
  <c r="K76" i="9"/>
  <c r="K74" i="9"/>
  <c r="K24" i="9"/>
  <c r="K46" i="9"/>
  <c r="K17" i="9"/>
  <c r="K65" i="9"/>
  <c r="K64" i="9"/>
  <c r="K62" i="9"/>
  <c r="K12" i="9"/>
  <c r="K34" i="9"/>
  <c r="K87" i="9"/>
  <c r="K41" i="9"/>
  <c r="K52" i="9"/>
  <c r="K50" i="9"/>
  <c r="K107" i="9"/>
  <c r="K22" i="9"/>
  <c r="K61" i="9"/>
  <c r="K29" i="9"/>
  <c r="K40" i="9"/>
  <c r="K38" i="9"/>
  <c r="K95" i="9"/>
  <c r="K10" i="9"/>
  <c r="K33" i="9"/>
  <c r="K9" i="9"/>
  <c r="K28" i="9"/>
  <c r="K85" i="9"/>
  <c r="K83" i="9"/>
  <c r="K45" i="9"/>
  <c r="K103" i="9"/>
  <c r="K104" i="9"/>
  <c r="K16" i="9"/>
  <c r="K73" i="9"/>
  <c r="K71" i="9"/>
  <c r="K91" i="9"/>
  <c r="K102" i="9"/>
  <c r="K92" i="9"/>
  <c r="K111" i="9"/>
  <c r="K49" i="9"/>
  <c r="K59" i="9"/>
  <c r="K79" i="9"/>
  <c r="K90" i="9"/>
  <c r="K56" i="9"/>
  <c r="K96" i="9"/>
  <c r="K42" i="9"/>
  <c r="K44" i="9"/>
  <c r="K47" i="9"/>
  <c r="K18" i="9"/>
  <c r="K32" i="9"/>
  <c r="K94" i="9"/>
  <c r="K99" i="9"/>
  <c r="K82" i="9"/>
  <c r="K15" i="9"/>
  <c r="K70" i="9"/>
  <c r="K110" i="9"/>
  <c r="K58" i="9"/>
  <c r="K98" i="9"/>
  <c r="K67" i="9"/>
  <c r="K86" i="9"/>
  <c r="K55" i="9"/>
  <c r="K37" i="9"/>
  <c r="K43" i="9"/>
  <c r="K25" i="9"/>
  <c r="K31" i="9"/>
  <c r="K80" i="9"/>
  <c r="K13" i="9"/>
  <c r="K19" i="9"/>
  <c r="K68" i="9"/>
  <c r="K108" i="9"/>
  <c r="K78" i="9"/>
  <c r="K6" i="8" a="1"/>
  <c r="J7" i="10"/>
  <c r="J100" i="10"/>
  <c r="K100" i="10" s="1"/>
  <c r="J75" i="10"/>
  <c r="K75" i="10" s="1"/>
  <c r="J59" i="10"/>
  <c r="N59" i="10" s="1"/>
  <c r="J30" i="10"/>
  <c r="N30" i="10" s="1"/>
  <c r="J23" i="10"/>
  <c r="K23" i="10" s="1"/>
  <c r="J65" i="10"/>
  <c r="K65" i="10" s="1"/>
  <c r="J104" i="10"/>
  <c r="N104" i="10" s="1"/>
  <c r="J77" i="10"/>
  <c r="K77" i="10" s="1"/>
  <c r="J35" i="10"/>
  <c r="K35" i="10" s="1"/>
  <c r="J88" i="10"/>
  <c r="K88" i="10" s="1"/>
  <c r="J27" i="10"/>
  <c r="K27" i="10" s="1"/>
  <c r="J11" i="10"/>
  <c r="J101" i="10"/>
  <c r="K101" i="10" s="1"/>
  <c r="J105" i="10"/>
  <c r="N105" i="10" s="1"/>
  <c r="J17" i="10"/>
  <c r="J92" i="10"/>
  <c r="K92" i="10" s="1"/>
  <c r="J41" i="10"/>
  <c r="J103" i="10"/>
  <c r="N103" i="10" s="1"/>
  <c r="J76" i="10"/>
  <c r="N76" i="10" s="1"/>
  <c r="J110" i="10"/>
  <c r="K110" i="10" s="1"/>
  <c r="J106" i="10"/>
  <c r="N106" i="10" s="1"/>
  <c r="J53" i="10"/>
  <c r="K53" i="10" s="1"/>
  <c r="J93" i="10"/>
  <c r="N93" i="10" s="1"/>
  <c r="J87" i="10"/>
  <c r="J80" i="10"/>
  <c r="K80" i="10" s="1"/>
  <c r="J111" i="10"/>
  <c r="N111" i="10" s="1"/>
  <c r="J91" i="10"/>
  <c r="N91" i="10" s="1"/>
  <c r="J52" i="10"/>
  <c r="K52" i="10" s="1"/>
  <c r="J13" i="10"/>
  <c r="N13" i="10" s="1"/>
  <c r="J10" i="10"/>
  <c r="N10" i="10" s="1"/>
  <c r="J69" i="10"/>
  <c r="N69" i="10" s="1"/>
  <c r="J37" i="10"/>
  <c r="N37" i="10" s="1"/>
  <c r="J54" i="10"/>
  <c r="N54" i="10" s="1"/>
  <c r="J67" i="10"/>
  <c r="K67" i="10" s="1"/>
  <c r="J40" i="10"/>
  <c r="N40" i="10" s="1"/>
  <c r="J108" i="10"/>
  <c r="J90" i="10"/>
  <c r="K90" i="10" s="1"/>
  <c r="J57" i="10"/>
  <c r="K57" i="10" s="1"/>
  <c r="J96" i="10"/>
  <c r="J6" i="10"/>
  <c r="J55" i="10"/>
  <c r="K55" i="10" s="1"/>
  <c r="J28" i="10"/>
  <c r="N28" i="10" s="1"/>
  <c r="J60" i="10"/>
  <c r="K60" i="10" s="1"/>
  <c r="J99" i="10"/>
  <c r="K99" i="10" s="1"/>
  <c r="J45" i="10"/>
  <c r="N45" i="10" s="1"/>
  <c r="J48" i="10"/>
  <c r="N48" i="10" s="1"/>
  <c r="J63" i="10"/>
  <c r="K63" i="10" s="1"/>
  <c r="J43" i="10"/>
  <c r="J66" i="10"/>
  <c r="K66" i="10" s="1"/>
  <c r="J107" i="10"/>
  <c r="N107" i="10" s="1"/>
  <c r="J86" i="10"/>
  <c r="N86" i="10" s="1"/>
  <c r="J21" i="10"/>
  <c r="N21" i="10" s="1"/>
  <c r="J47" i="10"/>
  <c r="N47" i="10" s="1"/>
  <c r="J74" i="10"/>
  <c r="N74" i="10" s="1"/>
  <c r="J19" i="10"/>
  <c r="N19" i="10" s="1"/>
  <c r="J18" i="10"/>
  <c r="K18" i="10" s="1"/>
  <c r="J94" i="10"/>
  <c r="N94" i="10" s="1"/>
  <c r="J38" i="10"/>
  <c r="K38" i="10" s="1"/>
  <c r="J9" i="10"/>
  <c r="N9" i="10" s="1"/>
  <c r="J68" i="10"/>
  <c r="J14" i="10"/>
  <c r="N14" i="10" s="1"/>
  <c r="J89" i="10"/>
  <c r="K89" i="10" s="1"/>
  <c r="J82" i="10"/>
  <c r="K82" i="10" s="1"/>
  <c r="J73" i="10"/>
  <c r="K73" i="10" s="1"/>
  <c r="J78" i="10"/>
  <c r="K78" i="10" s="1"/>
  <c r="J56" i="10"/>
  <c r="K56" i="10" s="1"/>
  <c r="J97" i="10"/>
  <c r="N97" i="10" s="1"/>
  <c r="J29" i="10"/>
  <c r="N29" i="10" s="1"/>
  <c r="J70" i="10"/>
  <c r="K70" i="10" s="1"/>
  <c r="J25" i="10"/>
  <c r="N25" i="10" s="1"/>
  <c r="J42" i="10"/>
  <c r="N42" i="10" s="1"/>
  <c r="J44" i="10"/>
  <c r="J16" i="10"/>
  <c r="N16" i="10" s="1"/>
  <c r="J24" i="10"/>
  <c r="K24" i="10" s="1"/>
  <c r="J51" i="10"/>
  <c r="J33" i="10"/>
  <c r="N33" i="10" s="1"/>
  <c r="J95" i="10"/>
  <c r="N95" i="10" s="1"/>
  <c r="J15" i="10"/>
  <c r="N15" i="10" s="1"/>
  <c r="J31" i="10"/>
  <c r="K31" i="10" s="1"/>
  <c r="J49" i="10"/>
  <c r="N49" i="10" s="1"/>
  <c r="J58" i="10"/>
  <c r="K58" i="10" s="1"/>
  <c r="J32" i="10"/>
  <c r="K32" i="10" s="1"/>
  <c r="J46" i="10"/>
  <c r="N46" i="10" s="1"/>
  <c r="J20" i="10"/>
  <c r="J34" i="10"/>
  <c r="K34" i="10" s="1"/>
  <c r="J8" i="10"/>
  <c r="N8" i="10" s="1"/>
  <c r="J36" i="10"/>
  <c r="J12" i="10"/>
  <c r="N12" i="10" s="1"/>
  <c r="J71" i="10"/>
  <c r="K71" i="10" s="1"/>
  <c r="J83" i="10"/>
  <c r="K83" i="10" s="1"/>
  <c r="J64" i="10"/>
  <c r="N64" i="10" s="1"/>
  <c r="J81" i="10"/>
  <c r="K81" i="10" s="1"/>
  <c r="J79" i="10"/>
  <c r="K79" i="10" s="1"/>
  <c r="J62" i="10"/>
  <c r="K62" i="10" s="1"/>
  <c r="J39" i="10"/>
  <c r="K39" i="10" s="1"/>
  <c r="J26" i="10"/>
  <c r="J98" i="10"/>
  <c r="K98" i="10" s="1"/>
  <c r="J109" i="10"/>
  <c r="K109" i="10" s="1"/>
  <c r="J50" i="10"/>
  <c r="K50" i="10" s="1"/>
  <c r="J61" i="10"/>
  <c r="N61" i="10" s="1"/>
  <c r="J85" i="10"/>
  <c r="K85" i="10" s="1"/>
  <c r="J22" i="10"/>
  <c r="K22" i="10" s="1"/>
  <c r="J102" i="10"/>
  <c r="N102" i="10" s="1"/>
  <c r="J72" i="10"/>
  <c r="K72" i="10" s="1"/>
  <c r="J84" i="10"/>
  <c r="N84" i="10" s="1"/>
  <c r="N24" i="10"/>
  <c r="K20" i="10"/>
  <c r="K108" i="10"/>
  <c r="K103" i="10"/>
  <c r="K87" i="10"/>
  <c r="N51" i="10"/>
  <c r="K41" i="10"/>
  <c r="K12" i="10"/>
  <c r="N108" i="10"/>
  <c r="N96" i="10"/>
  <c r="K68" i="10"/>
  <c r="K51" i="10"/>
  <c r="K11" i="10"/>
  <c r="K91" i="10"/>
  <c r="K16" i="10"/>
  <c r="K96" i="10"/>
  <c r="N78" i="10"/>
  <c r="K61" i="10"/>
  <c r="K44" i="10"/>
  <c r="K7" i="10"/>
  <c r="K36" i="10"/>
  <c r="K14" i="10"/>
  <c r="K26" i="10"/>
  <c r="N87" i="10"/>
  <c r="K43" i="10"/>
  <c r="N36" i="10"/>
  <c r="K17" i="10"/>
  <c r="N50" i="10"/>
  <c r="N68" i="10"/>
  <c r="N7" i="10"/>
  <c r="N73" i="10"/>
  <c r="N26" i="10"/>
  <c r="N20" i="10"/>
  <c r="N17" i="10"/>
  <c r="N11" i="10"/>
  <c r="N100" i="10"/>
  <c r="N55" i="10"/>
  <c r="N44" i="10"/>
  <c r="N41" i="10"/>
  <c r="N43" i="10"/>
  <c r="N52" i="10"/>
  <c r="N101" i="10"/>
  <c r="N34" i="10"/>
  <c r="Y87" i="11"/>
  <c r="BM85" i="12"/>
  <c r="AV34" i="12"/>
  <c r="BM83" i="12"/>
  <c r="Y85" i="11"/>
  <c r="Y42" i="11"/>
  <c r="BM42" i="12"/>
  <c r="Y80" i="11"/>
  <c r="BM79" i="12"/>
  <c r="O41" i="12"/>
  <c r="BM48" i="12"/>
  <c r="Y48" i="11"/>
  <c r="Y64" i="11"/>
  <c r="BM64" i="12"/>
  <c r="Y29" i="11"/>
  <c r="BM29" i="12"/>
  <c r="Y57" i="11"/>
  <c r="BM57" i="12"/>
  <c r="Y81" i="11"/>
  <c r="BM111" i="12"/>
  <c r="BV111" i="12" s="1"/>
  <c r="AV44" i="12"/>
  <c r="BE44" i="12" s="1"/>
  <c r="BM67" i="12"/>
  <c r="Y67" i="11"/>
  <c r="BM49" i="12"/>
  <c r="AV18" i="12"/>
  <c r="Y49" i="11"/>
  <c r="Y63" i="11"/>
  <c r="BM63" i="12"/>
  <c r="Y13" i="11"/>
  <c r="BM13" i="12"/>
  <c r="AV8" i="12"/>
  <c r="BM59" i="12"/>
  <c r="Y59" i="11"/>
  <c r="BM81" i="12"/>
  <c r="Y83" i="11"/>
  <c r="Y97" i="11"/>
  <c r="BM95" i="12"/>
  <c r="Y92" i="11"/>
  <c r="BM90" i="12"/>
  <c r="AV35" i="12"/>
  <c r="Y44" i="11"/>
  <c r="BM44" i="12"/>
  <c r="Y51" i="11"/>
  <c r="BM51" i="12"/>
  <c r="AV20" i="12"/>
  <c r="BM14" i="12"/>
  <c r="Y14" i="11"/>
  <c r="Y20" i="11"/>
  <c r="BM20" i="12"/>
  <c r="Y27" i="11"/>
  <c r="BM27" i="12"/>
  <c r="BM73" i="12"/>
  <c r="AV29" i="12"/>
  <c r="Y73" i="11"/>
  <c r="Y105" i="11"/>
  <c r="BM103" i="12"/>
  <c r="Y8" i="11"/>
  <c r="BM8" i="12"/>
  <c r="Y86" i="11"/>
  <c r="BM84" i="12"/>
  <c r="BM106" i="12"/>
  <c r="Y108" i="11"/>
  <c r="BM71" i="12"/>
  <c r="Y71" i="11"/>
  <c r="Y62" i="11"/>
  <c r="BM62" i="12"/>
  <c r="BM43" i="12"/>
  <c r="Y43" i="11"/>
  <c r="Y70" i="11"/>
  <c r="BM70" i="12"/>
  <c r="AV27" i="12"/>
  <c r="AV7" i="12"/>
  <c r="BM11" i="12"/>
  <c r="Y11" i="11"/>
  <c r="Y21" i="11"/>
  <c r="BM21" i="12"/>
  <c r="BM50" i="12"/>
  <c r="AV19" i="12"/>
  <c r="Y50" i="11"/>
  <c r="Y60" i="11"/>
  <c r="AV24" i="12"/>
  <c r="BM60" i="12"/>
  <c r="Y74" i="11"/>
  <c r="BM74" i="12"/>
  <c r="AV30" i="12"/>
  <c r="Y96" i="11"/>
  <c r="BM94" i="12"/>
  <c r="Y9" i="11"/>
  <c r="BM9" i="12"/>
  <c r="Y69" i="11"/>
  <c r="BM69" i="12"/>
  <c r="BM7" i="12"/>
  <c r="Y7" i="11"/>
  <c r="BM46" i="12"/>
  <c r="Y46" i="11"/>
  <c r="BM38" i="12"/>
  <c r="Y38" i="11"/>
  <c r="Y100" i="11"/>
  <c r="BM98" i="12"/>
  <c r="AV39" i="12"/>
  <c r="Y78" i="11"/>
  <c r="BM110" i="12"/>
  <c r="BV110" i="12" s="1"/>
  <c r="AV43" i="12"/>
  <c r="BE43" i="12" s="1"/>
  <c r="BM24" i="12"/>
  <c r="AV11" i="12"/>
  <c r="Y24" i="11"/>
  <c r="BM55" i="12"/>
  <c r="Y55" i="11"/>
  <c r="O43" i="12"/>
  <c r="Y18" i="11"/>
  <c r="BM18" i="12"/>
  <c r="Y41" i="11"/>
  <c r="BM41" i="12"/>
  <c r="AV15" i="12"/>
  <c r="BM80" i="12"/>
  <c r="Y82" i="11"/>
  <c r="Y90" i="11"/>
  <c r="BM88" i="12"/>
  <c r="BM92" i="12"/>
  <c r="Y94" i="11"/>
  <c r="BM37" i="12"/>
  <c r="AV14" i="12"/>
  <c r="Y37" i="11"/>
  <c r="BM72" i="12"/>
  <c r="AV28" i="12"/>
  <c r="Y72" i="11"/>
  <c r="Y99" i="11"/>
  <c r="BM97" i="12"/>
  <c r="AV38" i="12"/>
  <c r="O42" i="12"/>
  <c r="Y34" i="11"/>
  <c r="AV13" i="12"/>
  <c r="BM34" i="12"/>
  <c r="Y15" i="11"/>
  <c r="BM15" i="12"/>
  <c r="Y53" i="11"/>
  <c r="BM53" i="12"/>
  <c r="Y17" i="11"/>
  <c r="BM17" i="12"/>
  <c r="AV9" i="12"/>
  <c r="Y19" i="11"/>
  <c r="AV10" i="12"/>
  <c r="BM19" i="12"/>
  <c r="BM35" i="12"/>
  <c r="Y35" i="11"/>
  <c r="Y68" i="11"/>
  <c r="BM68" i="12"/>
  <c r="Y76" i="11"/>
  <c r="BM76" i="12"/>
  <c r="AV32" i="12"/>
  <c r="Y32" i="11"/>
  <c r="BM32" i="12"/>
  <c r="AV12" i="12"/>
  <c r="Y52" i="11"/>
  <c r="AV21" i="12"/>
  <c r="BM52" i="12"/>
  <c r="AV37" i="12"/>
  <c r="BM93" i="12"/>
  <c r="Y95" i="11"/>
  <c r="BM58" i="12"/>
  <c r="AV23" i="12"/>
  <c r="Y58" i="11"/>
  <c r="BM22" i="12"/>
  <c r="Y22" i="11"/>
  <c r="BM10" i="12"/>
  <c r="Y10" i="11"/>
  <c r="Y66" i="11"/>
  <c r="BM66" i="12"/>
  <c r="AV26" i="12"/>
  <c r="Y65" i="11"/>
  <c r="BM65" i="12"/>
  <c r="Y25" i="11"/>
  <c r="BM25" i="12"/>
  <c r="BM61" i="12"/>
  <c r="Y61" i="11"/>
  <c r="Y101" i="11"/>
  <c r="BM99" i="12"/>
  <c r="BM12" i="12"/>
  <c r="Y12" i="11"/>
  <c r="Y40" i="11"/>
  <c r="BM40" i="12"/>
  <c r="Y26" i="11"/>
  <c r="BM26" i="12"/>
  <c r="Y88" i="11"/>
  <c r="BM86" i="12"/>
  <c r="BM101" i="12"/>
  <c r="Y103" i="11"/>
  <c r="BM107" i="12"/>
  <c r="Y109" i="11"/>
  <c r="Y39" i="11"/>
  <c r="BM39" i="12"/>
  <c r="BM36" i="12"/>
  <c r="Y36" i="11"/>
  <c r="Y104" i="11"/>
  <c r="AV40" i="12"/>
  <c r="BM102" i="12"/>
  <c r="Y54" i="11"/>
  <c r="AV22" i="12"/>
  <c r="BM54" i="12"/>
  <c r="BM78" i="12"/>
  <c r="AV33" i="12"/>
  <c r="Y79" i="11"/>
  <c r="Y107" i="11"/>
  <c r="BM105" i="12"/>
  <c r="BM47" i="12"/>
  <c r="AV17" i="12"/>
  <c r="Y47" i="11"/>
  <c r="Y56" i="11"/>
  <c r="BM56" i="12"/>
  <c r="Y98" i="11"/>
  <c r="BM96" i="12"/>
  <c r="O44" i="12"/>
  <c r="Y16" i="11"/>
  <c r="BM16" i="12"/>
  <c r="Y45" i="11"/>
  <c r="AV16" i="12"/>
  <c r="BM45" i="12"/>
  <c r="Y77" i="11"/>
  <c r="BM77" i="12"/>
  <c r="BM23" i="12"/>
  <c r="AV25" i="12"/>
  <c r="Y23" i="11"/>
  <c r="Y93" i="11"/>
  <c r="BM91" i="12"/>
  <c r="AV36" i="12"/>
  <c r="Y89" i="11"/>
  <c r="BM87" i="12"/>
  <c r="Y30" i="11"/>
  <c r="BM30" i="12"/>
  <c r="BM108" i="12"/>
  <c r="BV108" i="12" s="1"/>
  <c r="AV41" i="12"/>
  <c r="BE41" i="12" s="1"/>
  <c r="Y110" i="11"/>
  <c r="Y102" i="11"/>
  <c r="BM100" i="12"/>
  <c r="Y106" i="11"/>
  <c r="BM104" i="12"/>
  <c r="Y33" i="11"/>
  <c r="BM33" i="12"/>
  <c r="Y75" i="11"/>
  <c r="AV31" i="12"/>
  <c r="BM75" i="12"/>
  <c r="BM82" i="12"/>
  <c r="Y84" i="11"/>
  <c r="Y111" i="11"/>
  <c r="AV42" i="12"/>
  <c r="BE42" i="12" s="1"/>
  <c r="BM109" i="12"/>
  <c r="BV109" i="12" s="1"/>
  <c r="BM31" i="12"/>
  <c r="Y31" i="11"/>
  <c r="Y28" i="11"/>
  <c r="BM28" i="12"/>
  <c r="BM89" i="12"/>
  <c r="Y91" i="11"/>
  <c r="I112" i="10"/>
  <c r="AY27" i="13" s="1"/>
  <c r="G112" i="9"/>
  <c r="Z24" i="13" s="1"/>
  <c r="AD24" i="13" s="1"/>
  <c r="E14" i="14"/>
  <c r="F10" i="13" s="1"/>
  <c r="F14" i="14"/>
  <c r="Z69" i="8"/>
  <c r="I15" i="13"/>
  <c r="AD15" i="13"/>
  <c r="Z66" i="9"/>
  <c r="Z112" i="9" s="1"/>
  <c r="AE16" i="13"/>
  <c r="J114" i="9"/>
  <c r="E16" i="14"/>
  <c r="F16" i="14"/>
  <c r="AY22" i="13"/>
  <c r="F74" i="13"/>
  <c r="M15" i="14"/>
  <c r="V112" i="10"/>
  <c r="F18" i="14" s="1"/>
  <c r="W6" i="12"/>
  <c r="F6" i="12"/>
  <c r="Z6" i="10"/>
  <c r="AA74" i="13"/>
  <c r="M17" i="14"/>
  <c r="AF6" i="10"/>
  <c r="AD6" i="10"/>
  <c r="G112" i="8"/>
  <c r="E24" i="13" s="1"/>
  <c r="I24" i="13" s="1"/>
  <c r="N6" i="10"/>
  <c r="J112" i="9"/>
  <c r="AD29" i="13" s="1"/>
  <c r="J114" i="8"/>
  <c r="J112" i="8"/>
  <c r="I29" i="13" s="1"/>
  <c r="K8" i="8" l="1"/>
  <c r="K55" i="8"/>
  <c r="K104" i="8"/>
  <c r="K56" i="8"/>
  <c r="K67" i="8"/>
  <c r="K68" i="8"/>
  <c r="K78" i="8"/>
  <c r="L78" i="8" s="1"/>
  <c r="W78" i="8" s="1"/>
  <c r="K7" i="8"/>
  <c r="L7" i="8" s="1"/>
  <c r="W7" i="8" s="1"/>
  <c r="AA7" i="8" s="1"/>
  <c r="K79" i="8"/>
  <c r="L79" i="8" s="1"/>
  <c r="W79" i="8" s="1"/>
  <c r="AA79" i="8" s="1"/>
  <c r="K19" i="8"/>
  <c r="L19" i="8" s="1"/>
  <c r="W19" i="8" s="1"/>
  <c r="AA19" i="8" s="1"/>
  <c r="K80" i="8"/>
  <c r="K20" i="8"/>
  <c r="L20" i="8" s="1"/>
  <c r="W20" i="8" s="1"/>
  <c r="K90" i="8"/>
  <c r="K31" i="8"/>
  <c r="K91" i="8"/>
  <c r="K32" i="8"/>
  <c r="K92" i="8"/>
  <c r="K43" i="8"/>
  <c r="N43" i="8" s="1"/>
  <c r="K102" i="8"/>
  <c r="N102" i="8" s="1"/>
  <c r="K44" i="8"/>
  <c r="L44" i="8" s="1"/>
  <c r="W44" i="8" s="1"/>
  <c r="K103" i="8"/>
  <c r="N103" i="8" s="1"/>
  <c r="K53" i="8"/>
  <c r="N53" i="8" s="1"/>
  <c r="K111" i="8"/>
  <c r="K74" i="8"/>
  <c r="K37" i="8"/>
  <c r="K107" i="8"/>
  <c r="K70" i="8"/>
  <c r="K33" i="8"/>
  <c r="K41" i="8"/>
  <c r="K99" i="8"/>
  <c r="N99" i="8" s="1"/>
  <c r="K62" i="8"/>
  <c r="K25" i="8"/>
  <c r="N25" i="8" s="1"/>
  <c r="K95" i="8"/>
  <c r="N95" i="8" s="1"/>
  <c r="K58" i="8"/>
  <c r="L58" i="8" s="1"/>
  <c r="W58" i="8" s="1"/>
  <c r="K21" i="8"/>
  <c r="K18" i="8"/>
  <c r="N18" i="8" s="1"/>
  <c r="K52" i="8"/>
  <c r="K98" i="8"/>
  <c r="K13" i="8"/>
  <c r="K59" i="8"/>
  <c r="K105" i="8"/>
  <c r="K6" i="8"/>
  <c r="K40" i="8"/>
  <c r="N40" i="8" s="1"/>
  <c r="K86" i="8"/>
  <c r="K108" i="8"/>
  <c r="N108" i="8" s="1"/>
  <c r="K47" i="8"/>
  <c r="L47" i="8" s="1"/>
  <c r="W47" i="8" s="1"/>
  <c r="AA47" i="8" s="1"/>
  <c r="K93" i="8"/>
  <c r="K101" i="8"/>
  <c r="K28" i="8"/>
  <c r="K50" i="8"/>
  <c r="K96" i="8"/>
  <c r="K35" i="8"/>
  <c r="K81" i="8"/>
  <c r="K89" i="8"/>
  <c r="K16" i="8"/>
  <c r="N16" i="8" s="1"/>
  <c r="K38" i="8"/>
  <c r="L38" i="8" s="1"/>
  <c r="W38" i="8" s="1"/>
  <c r="K84" i="8"/>
  <c r="L84" i="8" s="1"/>
  <c r="W84" i="8" s="1"/>
  <c r="K23" i="8"/>
  <c r="N23" i="8" s="1"/>
  <c r="K69" i="8"/>
  <c r="K77" i="8"/>
  <c r="N77" i="8" s="1"/>
  <c r="K87" i="8"/>
  <c r="K26" i="8"/>
  <c r="L26" i="8" s="1"/>
  <c r="W26" i="8" s="1"/>
  <c r="K72" i="8"/>
  <c r="L72" i="8" s="1"/>
  <c r="W72" i="8" s="1"/>
  <c r="K11" i="8"/>
  <c r="K57" i="8"/>
  <c r="K65" i="8"/>
  <c r="N65" i="8" s="1"/>
  <c r="K75" i="8"/>
  <c r="L75" i="8" s="1"/>
  <c r="W75" i="8" s="1"/>
  <c r="K14" i="8"/>
  <c r="K60" i="8"/>
  <c r="L60" i="8" s="1"/>
  <c r="W60" i="8" s="1"/>
  <c r="K106" i="8"/>
  <c r="L106" i="8" s="1"/>
  <c r="W106" i="8" s="1"/>
  <c r="K45" i="8"/>
  <c r="K29" i="8"/>
  <c r="L29" i="8" s="1"/>
  <c r="W29" i="8" s="1"/>
  <c r="K63" i="8"/>
  <c r="K109" i="8"/>
  <c r="K48" i="8"/>
  <c r="K94" i="8"/>
  <c r="K9" i="8"/>
  <c r="K54" i="8"/>
  <c r="N54" i="8" s="1"/>
  <c r="K110" i="8"/>
  <c r="L110" i="8" s="1"/>
  <c r="W110" i="8" s="1"/>
  <c r="K46" i="8"/>
  <c r="N46" i="8" s="1"/>
  <c r="K42" i="8"/>
  <c r="L42" i="8" s="1"/>
  <c r="W42" i="8" s="1"/>
  <c r="K97" i="8"/>
  <c r="L97" i="8" s="1"/>
  <c r="W97" i="8" s="1"/>
  <c r="K34" i="8"/>
  <c r="K30" i="8"/>
  <c r="L30" i="8" s="1"/>
  <c r="W30" i="8" s="1"/>
  <c r="K85" i="8"/>
  <c r="K22" i="8"/>
  <c r="K17" i="8"/>
  <c r="K73" i="8"/>
  <c r="K10" i="8"/>
  <c r="K100" i="8"/>
  <c r="N100" i="8" s="1"/>
  <c r="K61" i="8"/>
  <c r="L61" i="8" s="1"/>
  <c r="W61" i="8" s="1"/>
  <c r="K88" i="8"/>
  <c r="N88" i="8" s="1"/>
  <c r="K49" i="8"/>
  <c r="N49" i="8" s="1"/>
  <c r="K76" i="8"/>
  <c r="L76" i="8" s="1"/>
  <c r="W76" i="8" s="1"/>
  <c r="K36" i="8"/>
  <c r="K64" i="8"/>
  <c r="K24" i="8"/>
  <c r="K51" i="8"/>
  <c r="K12" i="8"/>
  <c r="K39" i="8"/>
  <c r="N39" i="8" s="1"/>
  <c r="K83" i="8"/>
  <c r="N83" i="8" s="1"/>
  <c r="K27" i="8"/>
  <c r="K71" i="8"/>
  <c r="K66" i="8"/>
  <c r="L66" i="8" s="1"/>
  <c r="W66" i="8" s="1"/>
  <c r="K15" i="8"/>
  <c r="L15" i="8" s="1"/>
  <c r="W15" i="8" s="1"/>
  <c r="AA15" i="8" s="1"/>
  <c r="K82" i="8"/>
  <c r="N82" i="8" s="1"/>
  <c r="K105" i="10"/>
  <c r="N109" i="10"/>
  <c r="K8" i="10"/>
  <c r="K111" i="10"/>
  <c r="K107" i="10"/>
  <c r="N89" i="10"/>
  <c r="N75" i="10"/>
  <c r="N99" i="10"/>
  <c r="K102" i="10"/>
  <c r="K21" i="10"/>
  <c r="N92" i="10"/>
  <c r="K19" i="10"/>
  <c r="K30" i="10"/>
  <c r="N80" i="10"/>
  <c r="K10" i="10"/>
  <c r="L10" i="10" s="1"/>
  <c r="W10" i="10" s="1"/>
  <c r="K59" i="10"/>
  <c r="L59" i="10" s="1"/>
  <c r="W59" i="10" s="1"/>
  <c r="K15" i="10"/>
  <c r="N98" i="10"/>
  <c r="N66" i="10"/>
  <c r="N23" i="10"/>
  <c r="K86" i="10"/>
  <c r="L86" i="10" s="1"/>
  <c r="W86" i="10" s="1"/>
  <c r="K64" i="10"/>
  <c r="L64" i="10" s="1"/>
  <c r="W64" i="10" s="1"/>
  <c r="N62" i="10"/>
  <c r="K76" i="10"/>
  <c r="L76" i="10" s="1"/>
  <c r="W76" i="10" s="1"/>
  <c r="N90" i="10"/>
  <c r="N58" i="10"/>
  <c r="K97" i="10"/>
  <c r="K28" i="10"/>
  <c r="L28" i="10" s="1"/>
  <c r="W28" i="10" s="1"/>
  <c r="N57" i="10"/>
  <c r="K25" i="10"/>
  <c r="N65" i="10"/>
  <c r="N35" i="10"/>
  <c r="N85" i="10"/>
  <c r="K49" i="10"/>
  <c r="L49" i="10" s="1"/>
  <c r="W49" i="10" s="1"/>
  <c r="N70" i="10"/>
  <c r="N32" i="10"/>
  <c r="N83" i="10"/>
  <c r="N82" i="10"/>
  <c r="K13" i="10"/>
  <c r="L13" i="10" s="1"/>
  <c r="W13" i="10" s="1"/>
  <c r="K47" i="10"/>
  <c r="K33" i="10"/>
  <c r="L33" i="10" s="1"/>
  <c r="W33" i="10" s="1"/>
  <c r="K29" i="10"/>
  <c r="N81" i="10"/>
  <c r="N56" i="10"/>
  <c r="N22" i="10"/>
  <c r="N72" i="10"/>
  <c r="N53" i="10"/>
  <c r="N71" i="10"/>
  <c r="K42" i="10"/>
  <c r="N27" i="10"/>
  <c r="N39" i="10"/>
  <c r="N63" i="10"/>
  <c r="K84" i="10"/>
  <c r="L84" i="10" s="1"/>
  <c r="W84" i="10" s="1"/>
  <c r="N110" i="10"/>
  <c r="K48" i="10"/>
  <c r="L48" i="10" s="1"/>
  <c r="W48" i="10" s="1"/>
  <c r="K106" i="10"/>
  <c r="L106" i="10" s="1"/>
  <c r="W106" i="10" s="1"/>
  <c r="K95" i="10"/>
  <c r="L95" i="10" s="1"/>
  <c r="W95" i="10" s="1"/>
  <c r="K74" i="10"/>
  <c r="L74" i="10" s="1"/>
  <c r="W74" i="10" s="1"/>
  <c r="K104" i="10"/>
  <c r="K45" i="10"/>
  <c r="L45" i="10" s="1"/>
  <c r="W45" i="10" s="1"/>
  <c r="N67" i="10"/>
  <c r="K40" i="10"/>
  <c r="N79" i="10"/>
  <c r="K94" i="10"/>
  <c r="L94" i="10" s="1"/>
  <c r="W94" i="10" s="1"/>
  <c r="K46" i="10"/>
  <c r="L46" i="10" s="1"/>
  <c r="W46" i="10" s="1"/>
  <c r="K93" i="10"/>
  <c r="N77" i="10"/>
  <c r="K54" i="10"/>
  <c r="L54" i="10" s="1"/>
  <c r="W54" i="10" s="1"/>
  <c r="N60" i="10"/>
  <c r="K9" i="10"/>
  <c r="L9" i="10" s="1"/>
  <c r="W9" i="10" s="1"/>
  <c r="N88" i="10"/>
  <c r="K69" i="10"/>
  <c r="L69" i="10" s="1"/>
  <c r="W69" i="10" s="1"/>
  <c r="N18" i="10"/>
  <c r="K37" i="10"/>
  <c r="N31" i="10"/>
  <c r="N38" i="10"/>
  <c r="L111" i="9"/>
  <c r="W111" i="9" s="1"/>
  <c r="L100" i="9"/>
  <c r="W100" i="9" s="1"/>
  <c r="L95" i="9"/>
  <c r="W95" i="9" s="1"/>
  <c r="L84" i="9"/>
  <c r="W84" i="9" s="1"/>
  <c r="L79" i="9"/>
  <c r="W79" i="9" s="1"/>
  <c r="L68" i="9"/>
  <c r="W68" i="9" s="1"/>
  <c r="L63" i="9"/>
  <c r="W63" i="9" s="1"/>
  <c r="L52" i="9"/>
  <c r="W52" i="9" s="1"/>
  <c r="L47" i="9"/>
  <c r="W47" i="9" s="1"/>
  <c r="L36" i="9"/>
  <c r="W36" i="9" s="1"/>
  <c r="L104" i="9"/>
  <c r="W104" i="9" s="1"/>
  <c r="N75" i="9"/>
  <c r="L59" i="9"/>
  <c r="W59" i="9" s="1"/>
  <c r="N47" i="9"/>
  <c r="L42" i="9"/>
  <c r="W42" i="9" s="1"/>
  <c r="L31" i="9"/>
  <c r="W31" i="9" s="1"/>
  <c r="L20" i="9"/>
  <c r="W20" i="9" s="1"/>
  <c r="L15" i="9"/>
  <c r="W15" i="9" s="1"/>
  <c r="L89" i="9"/>
  <c r="W89" i="9" s="1"/>
  <c r="N71" i="9"/>
  <c r="L66" i="9"/>
  <c r="W66" i="9" s="1"/>
  <c r="L60" i="9"/>
  <c r="W60" i="9" s="1"/>
  <c r="L25" i="9"/>
  <c r="W25" i="9" s="1"/>
  <c r="L108" i="9"/>
  <c r="W108" i="9" s="1"/>
  <c r="L91" i="9"/>
  <c r="W91" i="9" s="1"/>
  <c r="N79" i="9"/>
  <c r="N67" i="9"/>
  <c r="L62" i="9"/>
  <c r="W62" i="9" s="1"/>
  <c r="L110" i="9"/>
  <c r="W110" i="9" s="1"/>
  <c r="N103" i="9"/>
  <c r="L98" i="9"/>
  <c r="W98" i="9" s="1"/>
  <c r="L92" i="9"/>
  <c r="W92" i="9" s="1"/>
  <c r="L86" i="9"/>
  <c r="W86" i="9" s="1"/>
  <c r="L80" i="9"/>
  <c r="W80" i="9" s="1"/>
  <c r="L67" i="9"/>
  <c r="W67" i="9" s="1"/>
  <c r="N59" i="9"/>
  <c r="L54" i="9"/>
  <c r="W54" i="9" s="1"/>
  <c r="L48" i="9"/>
  <c r="W48" i="9" s="1"/>
  <c r="N35" i="9"/>
  <c r="L30" i="9"/>
  <c r="W30" i="9" s="1"/>
  <c r="L24" i="9"/>
  <c r="W24" i="9" s="1"/>
  <c r="N7" i="9"/>
  <c r="L106" i="9"/>
  <c r="W106" i="9" s="1"/>
  <c r="N99" i="9"/>
  <c r="L94" i="9"/>
  <c r="W94" i="9" s="1"/>
  <c r="N87" i="9"/>
  <c r="L82" i="9"/>
  <c r="W82" i="9" s="1"/>
  <c r="N55" i="9"/>
  <c r="L50" i="9"/>
  <c r="W50" i="9" s="1"/>
  <c r="N43" i="9"/>
  <c r="L38" i="9"/>
  <c r="W38" i="9" s="1"/>
  <c r="L32" i="9"/>
  <c r="W32" i="9" s="1"/>
  <c r="L9" i="9"/>
  <c r="W9" i="9" s="1"/>
  <c r="L103" i="9"/>
  <c r="W103" i="9" s="1"/>
  <c r="L96" i="9"/>
  <c r="W96" i="9" s="1"/>
  <c r="L53" i="9"/>
  <c r="W53" i="9" s="1"/>
  <c r="L26" i="9"/>
  <c r="W26" i="9" s="1"/>
  <c r="L8" i="9"/>
  <c r="W8" i="9" s="1"/>
  <c r="N95" i="9"/>
  <c r="L88" i="9"/>
  <c r="W88" i="9" s="1"/>
  <c r="L81" i="9"/>
  <c r="W81" i="9" s="1"/>
  <c r="L74" i="9"/>
  <c r="W74" i="9" s="1"/>
  <c r="L45" i="9"/>
  <c r="W45" i="9" s="1"/>
  <c r="L39" i="9"/>
  <c r="W39" i="9" s="1"/>
  <c r="N31" i="9"/>
  <c r="L19" i="9"/>
  <c r="W19" i="9" s="1"/>
  <c r="L13" i="9"/>
  <c r="W13" i="9" s="1"/>
  <c r="L109" i="9"/>
  <c r="W109" i="9" s="1"/>
  <c r="L102" i="9"/>
  <c r="W102" i="9" s="1"/>
  <c r="N51" i="9"/>
  <c r="L7" i="9"/>
  <c r="W7" i="9" s="1"/>
  <c r="L87" i="9"/>
  <c r="W87" i="9" s="1"/>
  <c r="L73" i="9"/>
  <c r="W73" i="9" s="1"/>
  <c r="L58" i="9"/>
  <c r="W58" i="9" s="1"/>
  <c r="L44" i="9"/>
  <c r="W44" i="9" s="1"/>
  <c r="N23" i="9"/>
  <c r="L18" i="9"/>
  <c r="W18" i="9" s="1"/>
  <c r="L12" i="9"/>
  <c r="W12" i="9" s="1"/>
  <c r="N107" i="9"/>
  <c r="L101" i="9"/>
  <c r="W101" i="9" s="1"/>
  <c r="L65" i="9"/>
  <c r="W65" i="9" s="1"/>
  <c r="L51" i="9"/>
  <c r="W51" i="9" s="1"/>
  <c r="L37" i="9"/>
  <c r="W37" i="9" s="1"/>
  <c r="N11" i="9"/>
  <c r="N83" i="9"/>
  <c r="L41" i="9"/>
  <c r="W41" i="9" s="1"/>
  <c r="N27" i="9"/>
  <c r="N15" i="9"/>
  <c r="L10" i="9"/>
  <c r="W10" i="9" s="1"/>
  <c r="L105" i="9"/>
  <c r="W105" i="9" s="1"/>
  <c r="L76" i="9"/>
  <c r="W76" i="9" s="1"/>
  <c r="L70" i="9"/>
  <c r="W70" i="9" s="1"/>
  <c r="L55" i="9"/>
  <c r="W55" i="9" s="1"/>
  <c r="L34" i="9"/>
  <c r="W34" i="9" s="1"/>
  <c r="L21" i="9"/>
  <c r="W21" i="9" s="1"/>
  <c r="L11" i="9"/>
  <c r="W11" i="9" s="1"/>
  <c r="L107" i="9"/>
  <c r="W107" i="9" s="1"/>
  <c r="L97" i="9"/>
  <c r="W97" i="9" s="1"/>
  <c r="L71" i="9"/>
  <c r="W71" i="9" s="1"/>
  <c r="L35" i="9"/>
  <c r="W35" i="9" s="1"/>
  <c r="L27" i="9"/>
  <c r="W27" i="9" s="1"/>
  <c r="L78" i="9"/>
  <c r="W78" i="9" s="1"/>
  <c r="L43" i="9"/>
  <c r="W43" i="9" s="1"/>
  <c r="L61" i="9"/>
  <c r="W61" i="9" s="1"/>
  <c r="L17" i="9"/>
  <c r="W17" i="9" s="1"/>
  <c r="N8" i="9"/>
  <c r="L77" i="9"/>
  <c r="W77" i="9" s="1"/>
  <c r="L69" i="9"/>
  <c r="W69" i="9" s="1"/>
  <c r="L33" i="9"/>
  <c r="W33" i="9" s="1"/>
  <c r="N91" i="9"/>
  <c r="L83" i="9"/>
  <c r="W83" i="9" s="1"/>
  <c r="L57" i="9"/>
  <c r="W57" i="9" s="1"/>
  <c r="L22" i="9"/>
  <c r="W22" i="9" s="1"/>
  <c r="L14" i="9"/>
  <c r="W14" i="9" s="1"/>
  <c r="L29" i="9"/>
  <c r="W29" i="9" s="1"/>
  <c r="L99" i="9"/>
  <c r="W99" i="9" s="1"/>
  <c r="L64" i="9"/>
  <c r="W64" i="9" s="1"/>
  <c r="L56" i="9"/>
  <c r="W56" i="9" s="1"/>
  <c r="L46" i="9"/>
  <c r="W46" i="9" s="1"/>
  <c r="L16" i="9"/>
  <c r="W16" i="9" s="1"/>
  <c r="L23" i="9"/>
  <c r="W23" i="9" s="1"/>
  <c r="L75" i="9"/>
  <c r="W75" i="9" s="1"/>
  <c r="L85" i="9"/>
  <c r="W85" i="9" s="1"/>
  <c r="N63" i="9"/>
  <c r="N39" i="9"/>
  <c r="N111" i="9"/>
  <c r="L90" i="9"/>
  <c r="W90" i="9" s="1"/>
  <c r="N19" i="9"/>
  <c r="L40" i="9"/>
  <c r="W40" i="9" s="1"/>
  <c r="L72" i="9"/>
  <c r="W72" i="9" s="1"/>
  <c r="L49" i="9"/>
  <c r="W49" i="9" s="1"/>
  <c r="L28" i="9"/>
  <c r="W28" i="9" s="1"/>
  <c r="L93" i="9"/>
  <c r="W93" i="9" s="1"/>
  <c r="N46" i="9"/>
  <c r="N50" i="9"/>
  <c r="N12" i="9"/>
  <c r="N109" i="9"/>
  <c r="N49" i="9"/>
  <c r="N84" i="9"/>
  <c r="N56" i="9"/>
  <c r="N104" i="9"/>
  <c r="N18" i="9"/>
  <c r="N13" i="9"/>
  <c r="N82" i="9"/>
  <c r="N61" i="9"/>
  <c r="N40" i="9"/>
  <c r="N52" i="9"/>
  <c r="N30" i="9"/>
  <c r="N90" i="9"/>
  <c r="N17" i="9"/>
  <c r="N42" i="9"/>
  <c r="N9" i="9"/>
  <c r="N33" i="9"/>
  <c r="N97" i="9"/>
  <c r="N29" i="9"/>
  <c r="N32" i="9"/>
  <c r="N48" i="9"/>
  <c r="N25" i="9"/>
  <c r="N85" i="9"/>
  <c r="N36" i="9"/>
  <c r="N78" i="9"/>
  <c r="N24" i="9"/>
  <c r="N20" i="9"/>
  <c r="N45" i="9"/>
  <c r="N54" i="9"/>
  <c r="N60" i="9"/>
  <c r="N77" i="9"/>
  <c r="N53" i="9"/>
  <c r="N21" i="9"/>
  <c r="N93" i="9"/>
  <c r="N65" i="9"/>
  <c r="N44" i="9"/>
  <c r="N74" i="9"/>
  <c r="N62" i="9"/>
  <c r="N100" i="9"/>
  <c r="N70" i="9"/>
  <c r="N73" i="9"/>
  <c r="N28" i="9"/>
  <c r="N34" i="9"/>
  <c r="N101" i="9"/>
  <c r="N58" i="9"/>
  <c r="N88" i="9"/>
  <c r="N69" i="9"/>
  <c r="N106" i="9"/>
  <c r="N81" i="9"/>
  <c r="N89" i="9"/>
  <c r="N76" i="9"/>
  <c r="N108" i="9"/>
  <c r="N66" i="9"/>
  <c r="N110" i="9"/>
  <c r="N92" i="9"/>
  <c r="N105" i="9"/>
  <c r="N16" i="9"/>
  <c r="N80" i="9"/>
  <c r="N98" i="9"/>
  <c r="N72" i="9"/>
  <c r="N14" i="9"/>
  <c r="N22" i="9"/>
  <c r="N96" i="9"/>
  <c r="N41" i="9"/>
  <c r="N10" i="9"/>
  <c r="N26" i="9"/>
  <c r="N102" i="9"/>
  <c r="N94" i="9"/>
  <c r="N64" i="9"/>
  <c r="N57" i="9"/>
  <c r="N86" i="9"/>
  <c r="N37" i="9"/>
  <c r="N38" i="9"/>
  <c r="N68" i="9"/>
  <c r="L104" i="8"/>
  <c r="W104" i="8" s="1"/>
  <c r="L99" i="8"/>
  <c r="W99" i="8" s="1"/>
  <c r="AA99" i="8" s="1"/>
  <c r="L83" i="8"/>
  <c r="W83" i="8" s="1"/>
  <c r="AA83" i="8" s="1"/>
  <c r="L67" i="8"/>
  <c r="W67" i="8" s="1"/>
  <c r="AA67" i="8" s="1"/>
  <c r="L56" i="8"/>
  <c r="W56" i="8" s="1"/>
  <c r="L93" i="8"/>
  <c r="W93" i="8" s="1"/>
  <c r="L48" i="8"/>
  <c r="W48" i="8" s="1"/>
  <c r="L43" i="8"/>
  <c r="W43" i="8" s="1"/>
  <c r="L32" i="8"/>
  <c r="W32" i="8" s="1"/>
  <c r="L27" i="8"/>
  <c r="W27" i="8" s="1"/>
  <c r="N111" i="8"/>
  <c r="L50" i="8"/>
  <c r="W50" i="8" s="1"/>
  <c r="L34" i="8"/>
  <c r="W34" i="8" s="1"/>
  <c r="L18" i="8"/>
  <c r="W18" i="8" s="1"/>
  <c r="L100" i="8"/>
  <c r="W100" i="8" s="1"/>
  <c r="L89" i="8"/>
  <c r="W89" i="8" s="1"/>
  <c r="N71" i="8"/>
  <c r="L55" i="8"/>
  <c r="W55" i="8" s="1"/>
  <c r="AA55" i="8" s="1"/>
  <c r="L39" i="8"/>
  <c r="W39" i="8" s="1"/>
  <c r="AA39" i="8" s="1"/>
  <c r="L28" i="8"/>
  <c r="W28" i="8" s="1"/>
  <c r="L12" i="8"/>
  <c r="W12" i="8" s="1"/>
  <c r="L105" i="8"/>
  <c r="W105" i="8" s="1"/>
  <c r="L92" i="8"/>
  <c r="W92" i="8" s="1"/>
  <c r="L86" i="8"/>
  <c r="W86" i="8" s="1"/>
  <c r="N79" i="8"/>
  <c r="L36" i="8"/>
  <c r="W36" i="8" s="1"/>
  <c r="N11" i="8"/>
  <c r="L111" i="8"/>
  <c r="W111" i="8" s="1"/>
  <c r="AA111" i="8" s="1"/>
  <c r="L98" i="8"/>
  <c r="W98" i="8" s="1"/>
  <c r="N91" i="8"/>
  <c r="L73" i="8"/>
  <c r="W73" i="8" s="1"/>
  <c r="L54" i="8"/>
  <c r="W54" i="8" s="1"/>
  <c r="N35" i="8"/>
  <c r="L17" i="8"/>
  <c r="W17" i="8" s="1"/>
  <c r="L91" i="8"/>
  <c r="W91" i="8" s="1"/>
  <c r="AA91" i="8" s="1"/>
  <c r="L109" i="8"/>
  <c r="W109" i="8" s="1"/>
  <c r="L71" i="8"/>
  <c r="W71" i="8" s="1"/>
  <c r="AA71" i="8" s="1"/>
  <c r="L59" i="8"/>
  <c r="W59" i="8" s="1"/>
  <c r="L40" i="8"/>
  <c r="W40" i="8" s="1"/>
  <c r="N27" i="8"/>
  <c r="L101" i="8"/>
  <c r="W101" i="8" s="1"/>
  <c r="N87" i="8"/>
  <c r="L69" i="8"/>
  <c r="W69" i="8" s="1"/>
  <c r="L63" i="8"/>
  <c r="W63" i="8" s="1"/>
  <c r="AA63" i="8" s="1"/>
  <c r="L57" i="8"/>
  <c r="W57" i="8" s="1"/>
  <c r="L51" i="8"/>
  <c r="W51" i="8" s="1"/>
  <c r="AA51" i="8" s="1"/>
  <c r="N31" i="8"/>
  <c r="L14" i="8"/>
  <c r="W14" i="8" s="1"/>
  <c r="L8" i="8"/>
  <c r="W8" i="8" s="1"/>
  <c r="L107" i="8"/>
  <c r="W107" i="8" s="1"/>
  <c r="AA107" i="8" s="1"/>
  <c r="L94" i="8"/>
  <c r="W94" i="8" s="1"/>
  <c r="L81" i="8"/>
  <c r="W81" i="8" s="1"/>
  <c r="L87" i="8"/>
  <c r="W87" i="8" s="1"/>
  <c r="AA87" i="8" s="1"/>
  <c r="L68" i="8"/>
  <c r="W68" i="8" s="1"/>
  <c r="L62" i="8"/>
  <c r="W62" i="8" s="1"/>
  <c r="N55" i="8"/>
  <c r="L37" i="8"/>
  <c r="W37" i="8" s="1"/>
  <c r="L31" i="8"/>
  <c r="W31" i="8" s="1"/>
  <c r="AA31" i="8" s="1"/>
  <c r="L96" i="8"/>
  <c r="W96" i="8" s="1"/>
  <c r="L70" i="8"/>
  <c r="W70" i="8" s="1"/>
  <c r="L52" i="8"/>
  <c r="W52" i="8" s="1"/>
  <c r="L45" i="8"/>
  <c r="W45" i="8" s="1"/>
  <c r="L85" i="8"/>
  <c r="W85" i="8" s="1"/>
  <c r="L77" i="8"/>
  <c r="W77" i="8" s="1"/>
  <c r="N59" i="8"/>
  <c r="N51" i="8"/>
  <c r="L35" i="8"/>
  <c r="W35" i="8" s="1"/>
  <c r="AA35" i="8" s="1"/>
  <c r="L11" i="8"/>
  <c r="W11" i="8" s="1"/>
  <c r="L41" i="8"/>
  <c r="W41" i="8" s="1"/>
  <c r="N67" i="8"/>
  <c r="L16" i="8"/>
  <c r="W16" i="8" s="1"/>
  <c r="N75" i="8"/>
  <c r="L10" i="8"/>
  <c r="W10" i="8" s="1"/>
  <c r="L9" i="8"/>
  <c r="W9" i="8" s="1"/>
  <c r="L33" i="8"/>
  <c r="W33" i="8" s="1"/>
  <c r="L24" i="8"/>
  <c r="W24" i="8" s="1"/>
  <c r="L21" i="8"/>
  <c r="W21" i="8" s="1"/>
  <c r="N107" i="8"/>
  <c r="L64" i="8"/>
  <c r="W64" i="8" s="1"/>
  <c r="L74" i="8"/>
  <c r="W74" i="8" s="1"/>
  <c r="N63" i="8"/>
  <c r="L22" i="8"/>
  <c r="W22" i="8" s="1"/>
  <c r="L13" i="8"/>
  <c r="W13" i="8" s="1"/>
  <c r="L80" i="8"/>
  <c r="W80" i="8" s="1"/>
  <c r="L90" i="8"/>
  <c r="W90" i="8" s="1"/>
  <c r="N20" i="8"/>
  <c r="N101" i="8"/>
  <c r="N57" i="8"/>
  <c r="N13" i="8"/>
  <c r="N41" i="8"/>
  <c r="N98" i="8"/>
  <c r="N9" i="8"/>
  <c r="N36" i="8"/>
  <c r="N50" i="8"/>
  <c r="N85" i="8"/>
  <c r="N12" i="8"/>
  <c r="N104" i="8"/>
  <c r="N30" i="8"/>
  <c r="N14" i="8"/>
  <c r="N45" i="8"/>
  <c r="N56" i="8"/>
  <c r="N48" i="8"/>
  <c r="N28" i="8"/>
  <c r="N86" i="8"/>
  <c r="N62" i="8"/>
  <c r="N21" i="8"/>
  <c r="N92" i="8"/>
  <c r="N68" i="8"/>
  <c r="N34" i="8"/>
  <c r="N73" i="8"/>
  <c r="N66" i="8"/>
  <c r="N26" i="8"/>
  <c r="N72" i="8"/>
  <c r="N105" i="8"/>
  <c r="N110" i="8"/>
  <c r="N10" i="8"/>
  <c r="N24" i="8"/>
  <c r="N96" i="8"/>
  <c r="N33" i="8"/>
  <c r="N109" i="8"/>
  <c r="N74" i="8"/>
  <c r="N64" i="8"/>
  <c r="N32" i="8"/>
  <c r="N80" i="8"/>
  <c r="N60" i="8"/>
  <c r="N70" i="8"/>
  <c r="N22" i="8"/>
  <c r="N94" i="8"/>
  <c r="N81" i="8"/>
  <c r="N8" i="8"/>
  <c r="N69" i="8"/>
  <c r="N52" i="8"/>
  <c r="N89" i="8"/>
  <c r="N93" i="8"/>
  <c r="N17" i="8"/>
  <c r="N90" i="8"/>
  <c r="N37" i="8"/>
  <c r="L111" i="10"/>
  <c r="W111" i="10" s="1"/>
  <c r="L20" i="10"/>
  <c r="W20" i="10" s="1"/>
  <c r="L8" i="10"/>
  <c r="W8" i="10" s="1"/>
  <c r="L26" i="10"/>
  <c r="W26" i="10" s="1"/>
  <c r="L72" i="10"/>
  <c r="W72" i="10" s="1"/>
  <c r="AA72" i="10" s="1"/>
  <c r="L30" i="10"/>
  <c r="W30" i="10" s="1"/>
  <c r="L97" i="10"/>
  <c r="W97" i="10" s="1"/>
  <c r="L32" i="10"/>
  <c r="W32" i="10" s="1"/>
  <c r="L96" i="10"/>
  <c r="W96" i="10" s="1"/>
  <c r="L34" i="10"/>
  <c r="W34" i="10" s="1"/>
  <c r="L41" i="10"/>
  <c r="W41" i="10" s="1"/>
  <c r="L87" i="10"/>
  <c r="W87" i="10" s="1"/>
  <c r="L15" i="10"/>
  <c r="W15" i="10" s="1"/>
  <c r="L50" i="10"/>
  <c r="W50" i="10" s="1"/>
  <c r="L55" i="10"/>
  <c r="W55" i="10" s="1"/>
  <c r="L78" i="10"/>
  <c r="W78" i="10" s="1"/>
  <c r="L100" i="10"/>
  <c r="W100" i="10" s="1"/>
  <c r="L39" i="10"/>
  <c r="W39" i="10" s="1"/>
  <c r="L104" i="10"/>
  <c r="W104" i="10" s="1"/>
  <c r="L73" i="10"/>
  <c r="W73" i="10" s="1"/>
  <c r="AA73" i="10" s="1"/>
  <c r="L75" i="10"/>
  <c r="W75" i="10" s="1"/>
  <c r="L66" i="10"/>
  <c r="W66" i="10" s="1"/>
  <c r="L37" i="10"/>
  <c r="W37" i="10" s="1"/>
  <c r="L77" i="10"/>
  <c r="W77" i="10" s="1"/>
  <c r="L101" i="10"/>
  <c r="W101" i="10" s="1"/>
  <c r="L62" i="10"/>
  <c r="W62" i="10" s="1"/>
  <c r="L110" i="10"/>
  <c r="W110" i="10" s="1"/>
  <c r="L83" i="10"/>
  <c r="W83" i="10" s="1"/>
  <c r="L80" i="10"/>
  <c r="W80" i="10" s="1"/>
  <c r="L22" i="10"/>
  <c r="W22" i="10" s="1"/>
  <c r="L70" i="10"/>
  <c r="W70" i="10" s="1"/>
  <c r="L99" i="10"/>
  <c r="W99" i="10" s="1"/>
  <c r="L63" i="10"/>
  <c r="W63" i="10" s="1"/>
  <c r="L36" i="10"/>
  <c r="W36" i="10" s="1"/>
  <c r="L27" i="10"/>
  <c r="W27" i="10" s="1"/>
  <c r="L56" i="10"/>
  <c r="W56" i="10" s="1"/>
  <c r="L79" i="10"/>
  <c r="W79" i="10" s="1"/>
  <c r="L18" i="10"/>
  <c r="W18" i="10" s="1"/>
  <c r="L88" i="10"/>
  <c r="W88" i="10" s="1"/>
  <c r="L42" i="10"/>
  <c r="W42" i="10" s="1"/>
  <c r="L92" i="10"/>
  <c r="W92" i="10" s="1"/>
  <c r="L71" i="10"/>
  <c r="W71" i="10" s="1"/>
  <c r="L31" i="10"/>
  <c r="W31" i="10" s="1"/>
  <c r="L38" i="10"/>
  <c r="W38" i="10" s="1"/>
  <c r="L67" i="10"/>
  <c r="W67" i="10" s="1"/>
  <c r="L85" i="10"/>
  <c r="W85" i="10" s="1"/>
  <c r="L52" i="10"/>
  <c r="W52" i="10" s="1"/>
  <c r="L98" i="10"/>
  <c r="W98" i="10" s="1"/>
  <c r="L109" i="10"/>
  <c r="W109" i="10" s="1"/>
  <c r="L90" i="10"/>
  <c r="W90" i="10" s="1"/>
  <c r="L51" i="10"/>
  <c r="W51" i="10" s="1"/>
  <c r="L65" i="10"/>
  <c r="W65" i="10" s="1"/>
  <c r="L17" i="10"/>
  <c r="W17" i="10" s="1"/>
  <c r="L7" i="10"/>
  <c r="W7" i="10" s="1"/>
  <c r="L44" i="10"/>
  <c r="W44" i="10" s="1"/>
  <c r="L91" i="10"/>
  <c r="W91" i="10" s="1"/>
  <c r="L12" i="10"/>
  <c r="W12" i="10" s="1"/>
  <c r="L58" i="10"/>
  <c r="W58" i="10" s="1"/>
  <c r="L103" i="10"/>
  <c r="W103" i="10" s="1"/>
  <c r="L25" i="10"/>
  <c r="W25" i="10" s="1"/>
  <c r="L43" i="10"/>
  <c r="W43" i="10" s="1"/>
  <c r="L82" i="10"/>
  <c r="W82" i="10" s="1"/>
  <c r="L81" i="10"/>
  <c r="W81" i="10" s="1"/>
  <c r="L24" i="10"/>
  <c r="W24" i="10" s="1"/>
  <c r="L11" i="10"/>
  <c r="W11" i="10" s="1"/>
  <c r="L23" i="10"/>
  <c r="W23" i="10" s="1"/>
  <c r="L108" i="10"/>
  <c r="W108" i="10" s="1"/>
  <c r="L35" i="10"/>
  <c r="W35" i="10" s="1"/>
  <c r="L105" i="10"/>
  <c r="W105" i="10" s="1"/>
  <c r="L102" i="10"/>
  <c r="W102" i="10" s="1"/>
  <c r="L93" i="10"/>
  <c r="W93" i="10" s="1"/>
  <c r="L14" i="10"/>
  <c r="W14" i="10" s="1"/>
  <c r="L107" i="10"/>
  <c r="W107" i="10" s="1"/>
  <c r="L16" i="10"/>
  <c r="W16" i="10" s="1"/>
  <c r="L60" i="10"/>
  <c r="W60" i="10" s="1"/>
  <c r="AA60" i="10" s="1"/>
  <c r="L53" i="10"/>
  <c r="W53" i="10" s="1"/>
  <c r="L47" i="10"/>
  <c r="W47" i="10" s="1"/>
  <c r="L57" i="10"/>
  <c r="W57" i="10" s="1"/>
  <c r="L68" i="10"/>
  <c r="W68" i="10" s="1"/>
  <c r="L19" i="10"/>
  <c r="W19" i="10" s="1"/>
  <c r="L89" i="10"/>
  <c r="W89" i="10" s="1"/>
  <c r="L21" i="10"/>
  <c r="W21" i="10" s="1"/>
  <c r="L61" i="10"/>
  <c r="W61" i="10" s="1"/>
  <c r="AA61" i="10" s="1"/>
  <c r="L29" i="10"/>
  <c r="W29" i="10" s="1"/>
  <c r="L40" i="10"/>
  <c r="W40" i="10" s="1"/>
  <c r="F45" i="12"/>
  <c r="Z112" i="8"/>
  <c r="F20" i="14"/>
  <c r="N114" i="9"/>
  <c r="AI29" i="13"/>
  <c r="AA10" i="13"/>
  <c r="E20" i="14"/>
  <c r="N114" i="8"/>
  <c r="N29" i="13"/>
  <c r="Z112" i="10"/>
  <c r="AD112" i="10"/>
  <c r="AZ74" i="13" s="1"/>
  <c r="AF112" i="10"/>
  <c r="W112" i="12"/>
  <c r="T112" i="11"/>
  <c r="X6" i="11"/>
  <c r="F112" i="11"/>
  <c r="BT27" i="13" s="1"/>
  <c r="AD6" i="11"/>
  <c r="AD112" i="11" s="1"/>
  <c r="AB6" i="11"/>
  <c r="AB112" i="11" s="1"/>
  <c r="BU74" i="13" s="1"/>
  <c r="K6" i="10"/>
  <c r="L6" i="10" s="1"/>
  <c r="J112" i="10"/>
  <c r="AY32" i="13" s="1"/>
  <c r="N47" i="8" l="1"/>
  <c r="L82" i="8"/>
  <c r="W82" i="8" s="1"/>
  <c r="N106" i="8"/>
  <c r="N42" i="8"/>
  <c r="L102" i="8"/>
  <c r="W102" i="8" s="1"/>
  <c r="L95" i="8"/>
  <c r="W95" i="8" s="1"/>
  <c r="AA95" i="8" s="1"/>
  <c r="N38" i="8"/>
  <c r="N78" i="8"/>
  <c r="N15" i="8"/>
  <c r="L88" i="8"/>
  <c r="W88" i="8" s="1"/>
  <c r="X86" i="12" s="1"/>
  <c r="N76" i="8"/>
  <c r="L49" i="8"/>
  <c r="W49" i="8" s="1"/>
  <c r="G18" i="12" s="1"/>
  <c r="N61" i="8"/>
  <c r="N97" i="8"/>
  <c r="N7" i="8"/>
  <c r="L103" i="8"/>
  <c r="W103" i="8" s="1"/>
  <c r="AA103" i="8" s="1"/>
  <c r="L53" i="8"/>
  <c r="W53" i="8" s="1"/>
  <c r="L23" i="8"/>
  <c r="W23" i="8" s="1"/>
  <c r="AA23" i="8" s="1"/>
  <c r="L46" i="8"/>
  <c r="W46" i="8" s="1"/>
  <c r="AA46" i="8" s="1"/>
  <c r="L65" i="8"/>
  <c r="W65" i="8" s="1"/>
  <c r="X65" i="12" s="1"/>
  <c r="N84" i="8"/>
  <c r="N19" i="8"/>
  <c r="N58" i="8"/>
  <c r="L108" i="8"/>
  <c r="W108" i="8" s="1"/>
  <c r="G40" i="12" s="1"/>
  <c r="L25" i="8"/>
  <c r="W25" i="8" s="1"/>
  <c r="N29" i="8"/>
  <c r="N44" i="8"/>
  <c r="X67" i="12"/>
  <c r="X68" i="12"/>
  <c r="X66" i="12"/>
  <c r="X69" i="12"/>
  <c r="AA21" i="8"/>
  <c r="AA13" i="8"/>
  <c r="AA77" i="8"/>
  <c r="AA20" i="8"/>
  <c r="AA25" i="8"/>
  <c r="AA69" i="8"/>
  <c r="AA18" i="8"/>
  <c r="AA32" i="8"/>
  <c r="AA72" i="8"/>
  <c r="AA22" i="9"/>
  <c r="AA17" i="9"/>
  <c r="AA107" i="9"/>
  <c r="AA34" i="9"/>
  <c r="AA101" i="9"/>
  <c r="AA58" i="9"/>
  <c r="AA109" i="9"/>
  <c r="AA74" i="9"/>
  <c r="AA53" i="9"/>
  <c r="AA92" i="9"/>
  <c r="AA66" i="9"/>
  <c r="AA104" i="9"/>
  <c r="AA111" i="9"/>
  <c r="AA22" i="8"/>
  <c r="AA85" i="8"/>
  <c r="AA70" i="8"/>
  <c r="AA44" i="8"/>
  <c r="AA34" i="8"/>
  <c r="AA43" i="8"/>
  <c r="AA90" i="9"/>
  <c r="AA57" i="9"/>
  <c r="AA61" i="9"/>
  <c r="AA55" i="9"/>
  <c r="AA41" i="9"/>
  <c r="AA73" i="9"/>
  <c r="AA81" i="9"/>
  <c r="AA96" i="9"/>
  <c r="AA50" i="9"/>
  <c r="AA98" i="9"/>
  <c r="AA53" i="8"/>
  <c r="AA9" i="8"/>
  <c r="AA96" i="8"/>
  <c r="AA75" i="8"/>
  <c r="AA101" i="8"/>
  <c r="AA50" i="8"/>
  <c r="AA48" i="8"/>
  <c r="AA16" i="9"/>
  <c r="AA83" i="9"/>
  <c r="AA70" i="9"/>
  <c r="AA87" i="9"/>
  <c r="AA88" i="9"/>
  <c r="AA103" i="9"/>
  <c r="AA89" i="9"/>
  <c r="AA90" i="8"/>
  <c r="AA81" i="8"/>
  <c r="AA40" i="8"/>
  <c r="AA30" i="8"/>
  <c r="AA66" i="8"/>
  <c r="AA61" i="8"/>
  <c r="AA76" i="8"/>
  <c r="AA11" i="9"/>
  <c r="AA76" i="9"/>
  <c r="AA82" i="9"/>
  <c r="AA24" i="9"/>
  <c r="AA110" i="9"/>
  <c r="AA36" i="9"/>
  <c r="AA41" i="8"/>
  <c r="AA85" i="9"/>
  <c r="AA52" i="9"/>
  <c r="AA80" i="8"/>
  <c r="AA24" i="8"/>
  <c r="AA52" i="8"/>
  <c r="AA65" i="8"/>
  <c r="AA86" i="8"/>
  <c r="AA106" i="8"/>
  <c r="AA93" i="9"/>
  <c r="AA99" i="9"/>
  <c r="AA69" i="9"/>
  <c r="AA13" i="9"/>
  <c r="AA106" i="9"/>
  <c r="AA54" i="9"/>
  <c r="AA91" i="9"/>
  <c r="AA31" i="9"/>
  <c r="AA68" i="9"/>
  <c r="AA93" i="8"/>
  <c r="AA47" i="9"/>
  <c r="AA110" i="8"/>
  <c r="AA63" i="9"/>
  <c r="AA33" i="8"/>
  <c r="AA26" i="8"/>
  <c r="AA37" i="8"/>
  <c r="AA38" i="8"/>
  <c r="AA109" i="8"/>
  <c r="AA54" i="8"/>
  <c r="AA92" i="8"/>
  <c r="AA28" i="9"/>
  <c r="AA75" i="9"/>
  <c r="AA77" i="9"/>
  <c r="AA27" i="9"/>
  <c r="AA12" i="9"/>
  <c r="AA19" i="9"/>
  <c r="AA108" i="9"/>
  <c r="AA42" i="9"/>
  <c r="AA79" i="9"/>
  <c r="AA89" i="8"/>
  <c r="AA100" i="8"/>
  <c r="AA73" i="8"/>
  <c r="AA105" i="8"/>
  <c r="AA12" i="8"/>
  <c r="AA49" i="9"/>
  <c r="AA29" i="9"/>
  <c r="AA35" i="9"/>
  <c r="AA37" i="9"/>
  <c r="AA18" i="9"/>
  <c r="AA7" i="9"/>
  <c r="AA9" i="9"/>
  <c r="AA67" i="9"/>
  <c r="AA84" i="9"/>
  <c r="AA14" i="8"/>
  <c r="AA45" i="8"/>
  <c r="AA62" i="8"/>
  <c r="AA56" i="8"/>
  <c r="AA72" i="9"/>
  <c r="AA23" i="9"/>
  <c r="AA71" i="9"/>
  <c r="AA10" i="9"/>
  <c r="AA51" i="9"/>
  <c r="AA39" i="9"/>
  <c r="AA8" i="9"/>
  <c r="AA32" i="9"/>
  <c r="AA80" i="9"/>
  <c r="AA25" i="9"/>
  <c r="AA59" i="9"/>
  <c r="AA95" i="9"/>
  <c r="AA74" i="8"/>
  <c r="AA10" i="8"/>
  <c r="AA94" i="8"/>
  <c r="AA8" i="8"/>
  <c r="AA59" i="8"/>
  <c r="AA36" i="8"/>
  <c r="AA78" i="8"/>
  <c r="AA104" i="8"/>
  <c r="AA46" i="9"/>
  <c r="AA43" i="9"/>
  <c r="AA105" i="9"/>
  <c r="AA30" i="9"/>
  <c r="AA62" i="9"/>
  <c r="AA29" i="8"/>
  <c r="AA17" i="8"/>
  <c r="AA42" i="8"/>
  <c r="AA56" i="9"/>
  <c r="AA78" i="9"/>
  <c r="AA94" i="9"/>
  <c r="AA15" i="9"/>
  <c r="AA11" i="8"/>
  <c r="AA84" i="8"/>
  <c r="AA60" i="8"/>
  <c r="AA64" i="9"/>
  <c r="AA33" i="9"/>
  <c r="AA48" i="9"/>
  <c r="AA20" i="9"/>
  <c r="AA64" i="8"/>
  <c r="AA58" i="8"/>
  <c r="AA16" i="8"/>
  <c r="AA97" i="8"/>
  <c r="AA102" i="8"/>
  <c r="AA57" i="8"/>
  <c r="AA82" i="8"/>
  <c r="AA68" i="8"/>
  <c r="AA98" i="8"/>
  <c r="AA28" i="8"/>
  <c r="AA27" i="8"/>
  <c r="AA40" i="9"/>
  <c r="AA14" i="9"/>
  <c r="AA97" i="9"/>
  <c r="AA21" i="9"/>
  <c r="AA65" i="9"/>
  <c r="AA44" i="9"/>
  <c r="AA102" i="9"/>
  <c r="AA45" i="9"/>
  <c r="AA26" i="9"/>
  <c r="AA38" i="9"/>
  <c r="AA86" i="9"/>
  <c r="AA60" i="9"/>
  <c r="AA100" i="9"/>
  <c r="AA75" i="10"/>
  <c r="G14" i="12"/>
  <c r="X37" i="12"/>
  <c r="G24" i="12"/>
  <c r="X60" i="12"/>
  <c r="G38" i="12"/>
  <c r="X97" i="12"/>
  <c r="AA63" i="10"/>
  <c r="AA43" i="10"/>
  <c r="AA10" i="10"/>
  <c r="AA85" i="10"/>
  <c r="X84" i="12"/>
  <c r="X29" i="12"/>
  <c r="X25" i="12"/>
  <c r="AA39" i="10"/>
  <c r="X16" i="12"/>
  <c r="X33" i="12"/>
  <c r="X24" i="12"/>
  <c r="G11" i="12"/>
  <c r="X36" i="12"/>
  <c r="AA99" i="10"/>
  <c r="AA110" i="10"/>
  <c r="AA57" i="10"/>
  <c r="AA24" i="10"/>
  <c r="AA13" i="10"/>
  <c r="AA54" i="10"/>
  <c r="AA23" i="10"/>
  <c r="AA76" i="10"/>
  <c r="AA82" i="10"/>
  <c r="X95" i="12"/>
  <c r="X21" i="12"/>
  <c r="G25" i="12"/>
  <c r="X20" i="12"/>
  <c r="X85" i="12"/>
  <c r="G36" i="12"/>
  <c r="X91" i="12"/>
  <c r="X81" i="12"/>
  <c r="X92" i="12"/>
  <c r="X87" i="12"/>
  <c r="X98" i="12"/>
  <c r="G39" i="12"/>
  <c r="AA70" i="10"/>
  <c r="AA59" i="10"/>
  <c r="AA52" i="10"/>
  <c r="AA11" i="10"/>
  <c r="AA69" i="10"/>
  <c r="X42" i="12"/>
  <c r="AA88" i="10"/>
  <c r="AA77" i="10"/>
  <c r="AA50" i="10"/>
  <c r="X75" i="12"/>
  <c r="G31" i="12"/>
  <c r="X70" i="12"/>
  <c r="G27" i="12"/>
  <c r="X59" i="12"/>
  <c r="X18" i="12"/>
  <c r="X58" i="12"/>
  <c r="G23" i="12"/>
  <c r="X45" i="12"/>
  <c r="X35" i="12"/>
  <c r="X101" i="12"/>
  <c r="X41" i="12"/>
  <c r="G15" i="12"/>
  <c r="X47" i="12"/>
  <c r="G17" i="12"/>
  <c r="AA40" i="10"/>
  <c r="AA12" i="10"/>
  <c r="X107" i="12"/>
  <c r="AA107" i="10"/>
  <c r="AA71" i="10"/>
  <c r="X28" i="12"/>
  <c r="AA68" i="10"/>
  <c r="X71" i="12"/>
  <c r="AA29" i="10"/>
  <c r="AA89" i="10"/>
  <c r="AA14" i="10"/>
  <c r="AA46" i="10"/>
  <c r="AA65" i="10"/>
  <c r="AA109" i="10"/>
  <c r="AA67" i="10"/>
  <c r="AA92" i="10"/>
  <c r="AA42" i="10"/>
  <c r="G7" i="12"/>
  <c r="X11" i="12"/>
  <c r="G9" i="12"/>
  <c r="X17" i="12"/>
  <c r="X34" i="12"/>
  <c r="G13" i="12"/>
  <c r="X74" i="12"/>
  <c r="G30" i="12"/>
  <c r="X40" i="12"/>
  <c r="X14" i="12"/>
  <c r="X52" i="12"/>
  <c r="G21" i="12"/>
  <c r="AA95" i="10"/>
  <c r="AA30" i="10"/>
  <c r="AA55" i="10"/>
  <c r="X9" i="12"/>
  <c r="AA97" i="10"/>
  <c r="AA105" i="10"/>
  <c r="X102" i="12"/>
  <c r="AA49" i="10"/>
  <c r="AA103" i="10"/>
  <c r="AA44" i="10"/>
  <c r="X38" i="12"/>
  <c r="X43" i="12"/>
  <c r="X27" i="12"/>
  <c r="X50" i="12"/>
  <c r="G19" i="12"/>
  <c r="X88" i="12"/>
  <c r="X61" i="12"/>
  <c r="G20" i="12"/>
  <c r="X51" i="12"/>
  <c r="X30" i="12"/>
  <c r="X57" i="12"/>
  <c r="X63" i="12"/>
  <c r="AA18" i="10"/>
  <c r="AA36" i="10"/>
  <c r="AA62" i="10"/>
  <c r="AA37" i="10"/>
  <c r="AA9" i="10"/>
  <c r="AA15" i="10"/>
  <c r="AA96" i="10"/>
  <c r="AA20" i="10"/>
  <c r="G44" i="12"/>
  <c r="X111" i="12"/>
  <c r="AG111" i="12" s="1"/>
  <c r="AA48" i="10"/>
  <c r="AA22" i="10"/>
  <c r="AA108" i="10"/>
  <c r="AA81" i="10"/>
  <c r="G26" i="12"/>
  <c r="X104" i="12"/>
  <c r="X56" i="12"/>
  <c r="AA78" i="10"/>
  <c r="AA100" i="10"/>
  <c r="X78" i="12"/>
  <c r="G33" i="12"/>
  <c r="AA41" i="10"/>
  <c r="AA91" i="10"/>
  <c r="AA34" i="10"/>
  <c r="AA35" i="10"/>
  <c r="AA84" i="10"/>
  <c r="AA38" i="10"/>
  <c r="X79" i="12"/>
  <c r="X100" i="12"/>
  <c r="X99" i="12"/>
  <c r="X83" i="12"/>
  <c r="X96" i="12"/>
  <c r="X7" i="12"/>
  <c r="X77" i="12"/>
  <c r="X62" i="12"/>
  <c r="G29" i="12"/>
  <c r="X73" i="12"/>
  <c r="X82" i="12"/>
  <c r="AA104" i="10"/>
  <c r="AA106" i="10"/>
  <c r="AA19" i="10"/>
  <c r="AA16" i="10"/>
  <c r="AA31" i="10"/>
  <c r="X54" i="12"/>
  <c r="G22" i="12"/>
  <c r="X44" i="12"/>
  <c r="X31" i="12"/>
  <c r="X108" i="12"/>
  <c r="AG108" i="12" s="1"/>
  <c r="G41" i="12"/>
  <c r="G42" i="12"/>
  <c r="X109" i="12"/>
  <c r="AG109" i="12" s="1"/>
  <c r="AA74" i="10"/>
  <c r="AA26" i="10"/>
  <c r="AA53" i="10"/>
  <c r="AA93" i="10"/>
  <c r="AA64" i="10"/>
  <c r="X48" i="12"/>
  <c r="G8" i="12"/>
  <c r="X13" i="12"/>
  <c r="X103" i="12"/>
  <c r="AA56" i="10"/>
  <c r="AA83" i="10"/>
  <c r="AA101" i="10"/>
  <c r="X53" i="12"/>
  <c r="X94" i="12"/>
  <c r="G32" i="12"/>
  <c r="X76" i="12"/>
  <c r="X10" i="12"/>
  <c r="X8" i="12"/>
  <c r="X39" i="12"/>
  <c r="AA21" i="10"/>
  <c r="AA90" i="10"/>
  <c r="X105" i="12"/>
  <c r="G12" i="12"/>
  <c r="X32" i="12"/>
  <c r="X90" i="12"/>
  <c r="G35" i="12"/>
  <c r="X26" i="12"/>
  <c r="G10" i="12"/>
  <c r="X19" i="12"/>
  <c r="X80" i="12"/>
  <c r="AA45" i="10"/>
  <c r="AA8" i="10"/>
  <c r="AA102" i="10"/>
  <c r="AA25" i="10"/>
  <c r="AA17" i="10"/>
  <c r="X89" i="12"/>
  <c r="AA27" i="10"/>
  <c r="AA94" i="10"/>
  <c r="AA28" i="10"/>
  <c r="AA98" i="10"/>
  <c r="AA47" i="10"/>
  <c r="AA58" i="10"/>
  <c r="AA7" i="10"/>
  <c r="AA51" i="10"/>
  <c r="X64" i="12"/>
  <c r="X22" i="12"/>
  <c r="X12" i="12"/>
  <c r="X15" i="12"/>
  <c r="X55" i="12"/>
  <c r="G28" i="12"/>
  <c r="X72" i="12"/>
  <c r="X110" i="12"/>
  <c r="AG110" i="12" s="1"/>
  <c r="G43" i="12"/>
  <c r="X93" i="12"/>
  <c r="G37" i="12"/>
  <c r="AA79" i="10"/>
  <c r="AA86" i="10"/>
  <c r="AA80" i="10"/>
  <c r="AA33" i="10"/>
  <c r="AA66" i="10"/>
  <c r="AA87" i="10"/>
  <c r="AA32" i="10"/>
  <c r="AA111" i="10"/>
  <c r="AU45" i="12"/>
  <c r="K112" i="10"/>
  <c r="BD34" i="13" s="1"/>
  <c r="E22" i="14"/>
  <c r="BQ10" i="13" s="1"/>
  <c r="F22" i="14"/>
  <c r="BP22" i="13" s="1"/>
  <c r="BQ74" i="13"/>
  <c r="M23" i="14"/>
  <c r="AV74" i="13"/>
  <c r="M19" i="14"/>
  <c r="M21" i="14" s="1"/>
  <c r="X112" i="11"/>
  <c r="N112" i="10"/>
  <c r="AY39" i="13" s="1"/>
  <c r="W6" i="10"/>
  <c r="K112" i="9"/>
  <c r="AD34" i="13" s="1"/>
  <c r="N6" i="9"/>
  <c r="L6" i="9"/>
  <c r="K112" i="8"/>
  <c r="I34" i="13" s="1"/>
  <c r="L6" i="8"/>
  <c r="N6" i="8"/>
  <c r="X106" i="12" l="1"/>
  <c r="G16" i="12"/>
  <c r="AA108" i="8"/>
  <c r="AA88" i="8"/>
  <c r="AA49" i="8"/>
  <c r="G34" i="12"/>
  <c r="X49" i="12"/>
  <c r="X46" i="12"/>
  <c r="X23" i="12"/>
  <c r="P42" i="12"/>
  <c r="P41" i="12"/>
  <c r="P43" i="12"/>
  <c r="P44" i="12"/>
  <c r="L112" i="10"/>
  <c r="BD39" i="13" s="1"/>
  <c r="G112" i="11"/>
  <c r="BT32" i="13" s="1"/>
  <c r="K6" i="11"/>
  <c r="H6" i="11"/>
  <c r="O116" i="10"/>
  <c r="W112" i="10"/>
  <c r="G18" i="14" s="1"/>
  <c r="AA6" i="10"/>
  <c r="L112" i="9"/>
  <c r="AI39" i="13" s="1"/>
  <c r="W6" i="9"/>
  <c r="W112" i="9" s="1"/>
  <c r="N112" i="9"/>
  <c r="L112" i="8"/>
  <c r="N39" i="13" s="1"/>
  <c r="W6" i="8"/>
  <c r="N112" i="8"/>
  <c r="AA6" i="8" l="1"/>
  <c r="X6" i="12"/>
  <c r="X112" i="12" s="1"/>
  <c r="G6" i="12"/>
  <c r="P116" i="10"/>
  <c r="R112" i="10" s="1"/>
  <c r="AY44" i="13"/>
  <c r="N116" i="8"/>
  <c r="O116" i="8" s="1"/>
  <c r="I39" i="13"/>
  <c r="N116" i="9"/>
  <c r="O116" i="9" s="1"/>
  <c r="AD39" i="13"/>
  <c r="K112" i="11"/>
  <c r="H112" i="11"/>
  <c r="BY34" i="13" s="1"/>
  <c r="I6" i="11"/>
  <c r="AA112" i="10"/>
  <c r="G16" i="14"/>
  <c r="AA6" i="9"/>
  <c r="AA112" i="9" s="1"/>
  <c r="W112" i="8"/>
  <c r="AY49" i="13" l="1"/>
  <c r="R45" i="10"/>
  <c r="S45" i="10" s="1"/>
  <c r="R105" i="10"/>
  <c r="S105" i="10" s="1"/>
  <c r="R37" i="10"/>
  <c r="S37" i="10" s="1"/>
  <c r="R58" i="10"/>
  <c r="S58" i="10" s="1"/>
  <c r="R28" i="10"/>
  <c r="S28" i="10" s="1"/>
  <c r="R17" i="10"/>
  <c r="S17" i="10" s="1"/>
  <c r="R43" i="10"/>
  <c r="S43" i="10" s="1"/>
  <c r="R111" i="10"/>
  <c r="S111" i="10" s="1"/>
  <c r="R67" i="10"/>
  <c r="S67" i="10" s="1"/>
  <c r="R18" i="10"/>
  <c r="S18" i="10" s="1"/>
  <c r="R42" i="10"/>
  <c r="S42" i="10" s="1"/>
  <c r="R89" i="10"/>
  <c r="S89" i="10" s="1"/>
  <c r="R70" i="10"/>
  <c r="S70" i="10" s="1"/>
  <c r="R39" i="10"/>
  <c r="S39" i="10" s="1"/>
  <c r="R29" i="10"/>
  <c r="S29" i="10" s="1"/>
  <c r="R64" i="10"/>
  <c r="S64" i="10" s="1"/>
  <c r="R10" i="10"/>
  <c r="S10" i="10" s="1"/>
  <c r="R79" i="10"/>
  <c r="S79" i="10" s="1"/>
  <c r="R30" i="10"/>
  <c r="S30" i="10" s="1"/>
  <c r="R52" i="10"/>
  <c r="S52" i="10" s="1"/>
  <c r="R82" i="10"/>
  <c r="S82" i="10" s="1"/>
  <c r="R76" i="10"/>
  <c r="S76" i="10" s="1"/>
  <c r="R91" i="10"/>
  <c r="S91" i="10" s="1"/>
  <c r="R63" i="10"/>
  <c r="S63" i="10" s="1"/>
  <c r="R100" i="10"/>
  <c r="S100" i="10" s="1"/>
  <c r="R61" i="10"/>
  <c r="S61" i="10" s="1"/>
  <c r="R9" i="10"/>
  <c r="S9" i="10" s="1"/>
  <c r="R12" i="10"/>
  <c r="S12" i="10" s="1"/>
  <c r="R62" i="10"/>
  <c r="S62" i="10" s="1"/>
  <c r="R69" i="10"/>
  <c r="S69" i="10" s="1"/>
  <c r="R78" i="10"/>
  <c r="S78" i="10" s="1"/>
  <c r="R109" i="10"/>
  <c r="S109" i="10" s="1"/>
  <c r="R81" i="10"/>
  <c r="S81" i="10" s="1"/>
  <c r="R102" i="10"/>
  <c r="S102" i="10" s="1"/>
  <c r="R48" i="10"/>
  <c r="S48" i="10" s="1"/>
  <c r="R11" i="10"/>
  <c r="S11" i="10" s="1"/>
  <c r="R71" i="10"/>
  <c r="S71" i="10" s="1"/>
  <c r="R80" i="10"/>
  <c r="S80" i="10" s="1"/>
  <c r="R95" i="10"/>
  <c r="S95" i="10" s="1"/>
  <c r="R77" i="10"/>
  <c r="S77" i="10" s="1"/>
  <c r="R47" i="10"/>
  <c r="S47" i="10" s="1"/>
  <c r="R104" i="10"/>
  <c r="S104" i="10" s="1"/>
  <c r="R31" i="10"/>
  <c r="S31" i="10" s="1"/>
  <c r="R13" i="10"/>
  <c r="S13" i="10" s="1"/>
  <c r="R49" i="10"/>
  <c r="S49" i="10" s="1"/>
  <c r="R40" i="10"/>
  <c r="S40" i="10" s="1"/>
  <c r="R22" i="10"/>
  <c r="S22" i="10" s="1"/>
  <c r="R41" i="10"/>
  <c r="S41" i="10" s="1"/>
  <c r="R46" i="10"/>
  <c r="S46" i="10" s="1"/>
  <c r="R54" i="10"/>
  <c r="S54" i="10" s="1"/>
  <c r="R87" i="10"/>
  <c r="S87" i="10" s="1"/>
  <c r="R15" i="10"/>
  <c r="S15" i="10" s="1"/>
  <c r="R85" i="10"/>
  <c r="S85" i="10" s="1"/>
  <c r="R33" i="10"/>
  <c r="S33" i="10" s="1"/>
  <c r="R36" i="10"/>
  <c r="S36" i="10" s="1"/>
  <c r="R86" i="10"/>
  <c r="S86" i="10" s="1"/>
  <c r="R38" i="10"/>
  <c r="S38" i="10" s="1"/>
  <c r="R44" i="10"/>
  <c r="S44" i="10" s="1"/>
  <c r="R98" i="10"/>
  <c r="S98" i="10" s="1"/>
  <c r="R93" i="10"/>
  <c r="S93" i="10" s="1"/>
  <c r="R53" i="10"/>
  <c r="S53" i="10" s="1"/>
  <c r="R108" i="10"/>
  <c r="S108" i="10" s="1"/>
  <c r="R14" i="10"/>
  <c r="S14" i="10" s="1"/>
  <c r="R23" i="10"/>
  <c r="S23" i="10" s="1"/>
  <c r="R7" i="10"/>
  <c r="S7" i="10" s="1"/>
  <c r="R26" i="10"/>
  <c r="S26" i="10" s="1"/>
  <c r="R35" i="10"/>
  <c r="S35" i="10" s="1"/>
  <c r="R19" i="10"/>
  <c r="S19" i="10" s="1"/>
  <c r="R16" i="10"/>
  <c r="S16" i="10" s="1"/>
  <c r="R55" i="10"/>
  <c r="S55" i="10" s="1"/>
  <c r="R25" i="10"/>
  <c r="S25" i="10" s="1"/>
  <c r="R94" i="10"/>
  <c r="S94" i="10" s="1"/>
  <c r="R60" i="10"/>
  <c r="S60" i="10" s="1"/>
  <c r="R50" i="10"/>
  <c r="S50" i="10" s="1"/>
  <c r="R110" i="10"/>
  <c r="S110" i="10" s="1"/>
  <c r="R34" i="10"/>
  <c r="S34" i="10" s="1"/>
  <c r="R103" i="10"/>
  <c r="S103" i="10" s="1"/>
  <c r="R51" i="10"/>
  <c r="S51" i="10" s="1"/>
  <c r="R75" i="10"/>
  <c r="S75" i="10" s="1"/>
  <c r="R8" i="10"/>
  <c r="S8" i="10" s="1"/>
  <c r="R92" i="10"/>
  <c r="S92" i="10" s="1"/>
  <c r="R101" i="10"/>
  <c r="S101" i="10" s="1"/>
  <c r="R72" i="10"/>
  <c r="S72" i="10" s="1"/>
  <c r="R106" i="10"/>
  <c r="S106" i="10" s="1"/>
  <c r="R107" i="10"/>
  <c r="S107" i="10" s="1"/>
  <c r="R68" i="10"/>
  <c r="S68" i="10" s="1"/>
  <c r="R65" i="10"/>
  <c r="S65" i="10" s="1"/>
  <c r="R20" i="10"/>
  <c r="S20" i="10" s="1"/>
  <c r="R32" i="10"/>
  <c r="S32" i="10" s="1"/>
  <c r="R57" i="10"/>
  <c r="S57" i="10" s="1"/>
  <c r="R90" i="10"/>
  <c r="S90" i="10" s="1"/>
  <c r="R84" i="10"/>
  <c r="S84" i="10" s="1"/>
  <c r="R73" i="10"/>
  <c r="S73" i="10" s="1"/>
  <c r="R21" i="10"/>
  <c r="S21" i="10" s="1"/>
  <c r="R66" i="10"/>
  <c r="S66" i="10" s="1"/>
  <c r="R24" i="10"/>
  <c r="S24" i="10" s="1"/>
  <c r="R74" i="10"/>
  <c r="S74" i="10" s="1"/>
  <c r="R99" i="10"/>
  <c r="S99" i="10" s="1"/>
  <c r="R96" i="10"/>
  <c r="S96" i="10" s="1"/>
  <c r="R97" i="10"/>
  <c r="S97" i="10" s="1"/>
  <c r="R56" i="10"/>
  <c r="S56" i="10" s="1"/>
  <c r="R88" i="10"/>
  <c r="S88" i="10" s="1"/>
  <c r="R27" i="10"/>
  <c r="S27" i="10" s="1"/>
  <c r="R59" i="10"/>
  <c r="S59" i="10" s="1"/>
  <c r="R83" i="10"/>
  <c r="S83" i="10" s="1"/>
  <c r="G14" i="14"/>
  <c r="G20" i="14" s="1"/>
  <c r="R6" i="10"/>
  <c r="S6" i="10" s="1"/>
  <c r="P116" i="9"/>
  <c r="AD44" i="13"/>
  <c r="L116" i="11"/>
  <c r="BT39" i="13"/>
  <c r="P116" i="8"/>
  <c r="I44" i="13"/>
  <c r="I112" i="11"/>
  <c r="BY39" i="13" s="1"/>
  <c r="U6" i="11"/>
  <c r="AA112" i="8"/>
  <c r="T6" i="10" l="1" a="1"/>
  <c r="R112" i="8"/>
  <c r="R80" i="8"/>
  <c r="S80" i="8" s="1"/>
  <c r="R104" i="8"/>
  <c r="S104" i="8" s="1"/>
  <c r="R44" i="8"/>
  <c r="S44" i="8" s="1"/>
  <c r="R32" i="8"/>
  <c r="S32" i="8" s="1"/>
  <c r="R68" i="8"/>
  <c r="S68" i="8" s="1"/>
  <c r="R56" i="8"/>
  <c r="S56" i="8" s="1"/>
  <c r="R92" i="8"/>
  <c r="S92" i="8" s="1"/>
  <c r="R12" i="8"/>
  <c r="S12" i="8" s="1"/>
  <c r="R19" i="8"/>
  <c r="S19" i="8" s="1"/>
  <c r="R20" i="8"/>
  <c r="S20" i="8" s="1"/>
  <c r="R101" i="8"/>
  <c r="S101" i="8" s="1"/>
  <c r="R94" i="8"/>
  <c r="S94" i="8" s="1"/>
  <c r="R17" i="8"/>
  <c r="S17" i="8" s="1"/>
  <c r="R52" i="8"/>
  <c r="S52" i="8" s="1"/>
  <c r="R47" i="8"/>
  <c r="S47" i="8" s="1"/>
  <c r="R24" i="8"/>
  <c r="S24" i="8" s="1"/>
  <c r="R31" i="8"/>
  <c r="S31" i="8" s="1"/>
  <c r="R43" i="8"/>
  <c r="S43" i="8" s="1"/>
  <c r="R106" i="8"/>
  <c r="S106" i="8" s="1"/>
  <c r="R29" i="8"/>
  <c r="S29" i="8" s="1"/>
  <c r="R63" i="8"/>
  <c r="S63" i="8" s="1"/>
  <c r="R58" i="8"/>
  <c r="S58" i="8" s="1"/>
  <c r="R54" i="8"/>
  <c r="S54" i="8" s="1"/>
  <c r="R40" i="8"/>
  <c r="S40" i="8" s="1"/>
  <c r="R74" i="8"/>
  <c r="S74" i="8" s="1"/>
  <c r="R14" i="8"/>
  <c r="S14" i="8" s="1"/>
  <c r="R69" i="8"/>
  <c r="S69" i="8" s="1"/>
  <c r="R65" i="8"/>
  <c r="S65" i="8" s="1"/>
  <c r="R51" i="8"/>
  <c r="S51" i="8" s="1"/>
  <c r="R86" i="8"/>
  <c r="S86" i="8" s="1"/>
  <c r="R26" i="8"/>
  <c r="S26" i="8" s="1"/>
  <c r="R103" i="8"/>
  <c r="S103" i="8" s="1"/>
  <c r="R76" i="8"/>
  <c r="S76" i="8" s="1"/>
  <c r="R62" i="8"/>
  <c r="S62" i="8" s="1"/>
  <c r="R42" i="8"/>
  <c r="S42" i="8" s="1"/>
  <c r="R34" i="8"/>
  <c r="S34" i="8" s="1"/>
  <c r="R88" i="8"/>
  <c r="S88" i="8" s="1"/>
  <c r="R15" i="8"/>
  <c r="S15" i="8" s="1"/>
  <c r="R109" i="8"/>
  <c r="S109" i="8" s="1"/>
  <c r="R73" i="8"/>
  <c r="S73" i="8" s="1"/>
  <c r="R108" i="8"/>
  <c r="S108" i="8" s="1"/>
  <c r="R59" i="8"/>
  <c r="S59" i="8" s="1"/>
  <c r="R97" i="8"/>
  <c r="S97" i="8" s="1"/>
  <c r="R53" i="8"/>
  <c r="S53" i="8" s="1"/>
  <c r="R46" i="8"/>
  <c r="S46" i="8" s="1"/>
  <c r="R28" i="8"/>
  <c r="S28" i="8" s="1"/>
  <c r="R27" i="8"/>
  <c r="S27" i="8" s="1"/>
  <c r="R11" i="8"/>
  <c r="S11" i="8" s="1"/>
  <c r="R75" i="8"/>
  <c r="S75" i="8" s="1"/>
  <c r="R79" i="8"/>
  <c r="S79" i="8" s="1"/>
  <c r="R66" i="8"/>
  <c r="S66" i="8" s="1"/>
  <c r="R33" i="8"/>
  <c r="S33" i="8" s="1"/>
  <c r="R49" i="8"/>
  <c r="S49" i="8" s="1"/>
  <c r="R61" i="8"/>
  <c r="S61" i="8" s="1"/>
  <c r="R107" i="8"/>
  <c r="S107" i="8" s="1"/>
  <c r="R82" i="8"/>
  <c r="S82" i="8" s="1"/>
  <c r="R23" i="8"/>
  <c r="S23" i="8" s="1"/>
  <c r="R87" i="8"/>
  <c r="S87" i="8" s="1"/>
  <c r="R91" i="8"/>
  <c r="S91" i="8" s="1"/>
  <c r="R77" i="8"/>
  <c r="S77" i="8" s="1"/>
  <c r="R67" i="8"/>
  <c r="S67" i="8" s="1"/>
  <c r="R105" i="8"/>
  <c r="S105" i="8" s="1"/>
  <c r="R60" i="8"/>
  <c r="S60" i="8" s="1"/>
  <c r="R72" i="8"/>
  <c r="S72" i="8" s="1"/>
  <c r="R18" i="8"/>
  <c r="S18" i="8" s="1"/>
  <c r="R93" i="8"/>
  <c r="S93" i="8" s="1"/>
  <c r="R13" i="8"/>
  <c r="S13" i="8" s="1"/>
  <c r="R35" i="8"/>
  <c r="S35" i="8" s="1"/>
  <c r="R98" i="8"/>
  <c r="S98" i="8" s="1"/>
  <c r="R102" i="8"/>
  <c r="S102" i="8" s="1"/>
  <c r="R89" i="8"/>
  <c r="S89" i="8" s="1"/>
  <c r="R78" i="8"/>
  <c r="S78" i="8" s="1"/>
  <c r="R71" i="8"/>
  <c r="S71" i="8" s="1"/>
  <c r="R84" i="8"/>
  <c r="S84" i="8" s="1"/>
  <c r="R30" i="8"/>
  <c r="S30" i="8" s="1"/>
  <c r="R25" i="8"/>
  <c r="S25" i="8" s="1"/>
  <c r="R110" i="8"/>
  <c r="S110" i="8" s="1"/>
  <c r="R7" i="8"/>
  <c r="S7" i="8" s="1"/>
  <c r="R8" i="8"/>
  <c r="S8" i="8" s="1"/>
  <c r="R100" i="8"/>
  <c r="S100" i="8" s="1"/>
  <c r="R90" i="8"/>
  <c r="S90" i="8" s="1"/>
  <c r="R83" i="8"/>
  <c r="S83" i="8" s="1"/>
  <c r="R95" i="8"/>
  <c r="S95" i="8" s="1"/>
  <c r="R41" i="8"/>
  <c r="S41" i="8" s="1"/>
  <c r="R36" i="8"/>
  <c r="S36" i="8" s="1"/>
  <c r="R37" i="8"/>
  <c r="S37" i="8" s="1"/>
  <c r="R81" i="8"/>
  <c r="S81" i="8" s="1"/>
  <c r="R9" i="8"/>
  <c r="S9" i="8" s="1"/>
  <c r="R16" i="8"/>
  <c r="S16" i="8" s="1"/>
  <c r="R48" i="8"/>
  <c r="S48" i="8" s="1"/>
  <c r="R99" i="8"/>
  <c r="S99" i="8" s="1"/>
  <c r="R21" i="8"/>
  <c r="S21" i="8" s="1"/>
  <c r="R10" i="8"/>
  <c r="S10" i="8" s="1"/>
  <c r="R85" i="8"/>
  <c r="S85" i="8" s="1"/>
  <c r="R39" i="8"/>
  <c r="S39" i="8" s="1"/>
  <c r="R64" i="8"/>
  <c r="S64" i="8" s="1"/>
  <c r="R96" i="8"/>
  <c r="S96" i="8" s="1"/>
  <c r="R45" i="8"/>
  <c r="S45" i="8" s="1"/>
  <c r="R57" i="8"/>
  <c r="S57" i="8" s="1"/>
  <c r="R111" i="8"/>
  <c r="S111" i="8" s="1"/>
  <c r="R55" i="8"/>
  <c r="S55" i="8" s="1"/>
  <c r="R38" i="8"/>
  <c r="S38" i="8" s="1"/>
  <c r="R70" i="8"/>
  <c r="S70" i="8" s="1"/>
  <c r="R50" i="8"/>
  <c r="S50" i="8" s="1"/>
  <c r="R22" i="8"/>
  <c r="S22" i="8" s="1"/>
  <c r="R112" i="9"/>
  <c r="R84" i="9"/>
  <c r="S84" i="9" s="1"/>
  <c r="R68" i="9"/>
  <c r="S68" i="9" s="1"/>
  <c r="R52" i="9"/>
  <c r="S52" i="9" s="1"/>
  <c r="R36" i="9"/>
  <c r="S36" i="9" s="1"/>
  <c r="R20" i="9"/>
  <c r="S20" i="9" s="1"/>
  <c r="R61" i="9"/>
  <c r="S61" i="9" s="1"/>
  <c r="R28" i="9"/>
  <c r="S28" i="9" s="1"/>
  <c r="R108" i="9"/>
  <c r="S108" i="9" s="1"/>
  <c r="R100" i="9"/>
  <c r="S100" i="9" s="1"/>
  <c r="R92" i="9"/>
  <c r="S92" i="9" s="1"/>
  <c r="R48" i="9"/>
  <c r="S48" i="9" s="1"/>
  <c r="R77" i="9"/>
  <c r="S77" i="9" s="1"/>
  <c r="R60" i="9"/>
  <c r="S60" i="9" s="1"/>
  <c r="R34" i="9"/>
  <c r="S34" i="9" s="1"/>
  <c r="R93" i="9"/>
  <c r="S93" i="9" s="1"/>
  <c r="R29" i="9"/>
  <c r="S29" i="9" s="1"/>
  <c r="R12" i="9"/>
  <c r="S12" i="9" s="1"/>
  <c r="R105" i="9"/>
  <c r="S105" i="9" s="1"/>
  <c r="R50" i="9"/>
  <c r="S50" i="9" s="1"/>
  <c r="R88" i="9"/>
  <c r="S88" i="9" s="1"/>
  <c r="R13" i="9"/>
  <c r="S13" i="9" s="1"/>
  <c r="R96" i="9"/>
  <c r="S96" i="9" s="1"/>
  <c r="R40" i="9"/>
  <c r="S40" i="9" s="1"/>
  <c r="R76" i="9"/>
  <c r="S76" i="9" s="1"/>
  <c r="R104" i="9"/>
  <c r="S104" i="9" s="1"/>
  <c r="R66" i="9"/>
  <c r="S66" i="9" s="1"/>
  <c r="R18" i="9"/>
  <c r="S18" i="9" s="1"/>
  <c r="R44" i="9"/>
  <c r="S44" i="9" s="1"/>
  <c r="R72" i="9"/>
  <c r="S72" i="9" s="1"/>
  <c r="R24" i="9"/>
  <c r="S24" i="9" s="1"/>
  <c r="R32" i="9"/>
  <c r="S32" i="9" s="1"/>
  <c r="R82" i="9"/>
  <c r="S82" i="9" s="1"/>
  <c r="R8" i="9"/>
  <c r="S8" i="9" s="1"/>
  <c r="R56" i="9"/>
  <c r="S56" i="9" s="1"/>
  <c r="R45" i="9"/>
  <c r="S45" i="9" s="1"/>
  <c r="R16" i="9"/>
  <c r="S16" i="9" s="1"/>
  <c r="R80" i="9"/>
  <c r="S80" i="9" s="1"/>
  <c r="R64" i="9"/>
  <c r="S64" i="9" s="1"/>
  <c r="R27" i="9"/>
  <c r="S27" i="9" s="1"/>
  <c r="R91" i="9"/>
  <c r="S91" i="9" s="1"/>
  <c r="R85" i="9"/>
  <c r="S85" i="9" s="1"/>
  <c r="R58" i="9"/>
  <c r="S58" i="9" s="1"/>
  <c r="R59" i="9"/>
  <c r="S59" i="9" s="1"/>
  <c r="R31" i="9"/>
  <c r="S31" i="9" s="1"/>
  <c r="R69" i="9"/>
  <c r="S69" i="9" s="1"/>
  <c r="R57" i="9"/>
  <c r="S57" i="9" s="1"/>
  <c r="R109" i="9"/>
  <c r="S109" i="9" s="1"/>
  <c r="R25" i="9"/>
  <c r="S25" i="9" s="1"/>
  <c r="R111" i="9"/>
  <c r="S111" i="9" s="1"/>
  <c r="R67" i="9"/>
  <c r="S67" i="9" s="1"/>
  <c r="R41" i="9"/>
  <c r="S41" i="9" s="1"/>
  <c r="R75" i="9"/>
  <c r="S75" i="9" s="1"/>
  <c r="R19" i="9"/>
  <c r="S19" i="9" s="1"/>
  <c r="R99" i="9"/>
  <c r="S99" i="9" s="1"/>
  <c r="R71" i="9"/>
  <c r="S71" i="9" s="1"/>
  <c r="R86" i="9"/>
  <c r="S86" i="9" s="1"/>
  <c r="R79" i="9"/>
  <c r="S79" i="9" s="1"/>
  <c r="R39" i="9"/>
  <c r="S39" i="9" s="1"/>
  <c r="R83" i="9"/>
  <c r="S83" i="9" s="1"/>
  <c r="R53" i="9"/>
  <c r="S53" i="9" s="1"/>
  <c r="R89" i="9"/>
  <c r="S89" i="9" s="1"/>
  <c r="R37" i="9"/>
  <c r="S37" i="9" s="1"/>
  <c r="R35" i="9"/>
  <c r="S35" i="9" s="1"/>
  <c r="R62" i="9"/>
  <c r="S62" i="9" s="1"/>
  <c r="R95" i="9"/>
  <c r="S95" i="9" s="1"/>
  <c r="R21" i="9"/>
  <c r="S21" i="9" s="1"/>
  <c r="R97" i="9"/>
  <c r="S97" i="9" s="1"/>
  <c r="R47" i="9"/>
  <c r="S47" i="9" s="1"/>
  <c r="R70" i="9"/>
  <c r="S70" i="9" s="1"/>
  <c r="R98" i="9"/>
  <c r="S98" i="9" s="1"/>
  <c r="R73" i="9"/>
  <c r="S73" i="9" s="1"/>
  <c r="R30" i="9"/>
  <c r="S30" i="9" s="1"/>
  <c r="R107" i="9"/>
  <c r="S107" i="9" s="1"/>
  <c r="R103" i="9"/>
  <c r="S103" i="9" s="1"/>
  <c r="R87" i="9"/>
  <c r="S87" i="9" s="1"/>
  <c r="R106" i="9"/>
  <c r="S106" i="9" s="1"/>
  <c r="R33" i="9"/>
  <c r="S33" i="9" s="1"/>
  <c r="R55" i="9"/>
  <c r="S55" i="9" s="1"/>
  <c r="R43" i="9"/>
  <c r="S43" i="9" s="1"/>
  <c r="R81" i="9"/>
  <c r="S81" i="9" s="1"/>
  <c r="R9" i="9"/>
  <c r="S9" i="9" s="1"/>
  <c r="R102" i="9"/>
  <c r="S102" i="9" s="1"/>
  <c r="R74" i="9"/>
  <c r="S74" i="9" s="1"/>
  <c r="R90" i="9"/>
  <c r="S90" i="9" s="1"/>
  <c r="R10" i="9"/>
  <c r="S10" i="9" s="1"/>
  <c r="R17" i="9"/>
  <c r="S17" i="9" s="1"/>
  <c r="R23" i="9"/>
  <c r="S23" i="9" s="1"/>
  <c r="R110" i="9"/>
  <c r="S110" i="9" s="1"/>
  <c r="R38" i="9"/>
  <c r="S38" i="9" s="1"/>
  <c r="R42" i="9"/>
  <c r="S42" i="9" s="1"/>
  <c r="R26" i="9"/>
  <c r="S26" i="9" s="1"/>
  <c r="R7" i="9"/>
  <c r="S7" i="9" s="1"/>
  <c r="R65" i="9"/>
  <c r="S65" i="9" s="1"/>
  <c r="R54" i="9"/>
  <c r="S54" i="9" s="1"/>
  <c r="R46" i="9"/>
  <c r="S46" i="9" s="1"/>
  <c r="R11" i="9"/>
  <c r="S11" i="9" s="1"/>
  <c r="R22" i="9"/>
  <c r="S22" i="9" s="1"/>
  <c r="R78" i="9"/>
  <c r="S78" i="9" s="1"/>
  <c r="R51" i="9"/>
  <c r="S51" i="9" s="1"/>
  <c r="R14" i="9"/>
  <c r="S14" i="9" s="1"/>
  <c r="R101" i="9"/>
  <c r="S101" i="9" s="1"/>
  <c r="R15" i="9"/>
  <c r="S15" i="9" s="1"/>
  <c r="R49" i="9"/>
  <c r="S49" i="9" s="1"/>
  <c r="R94" i="9"/>
  <c r="S94" i="9" s="1"/>
  <c r="R63" i="9"/>
  <c r="S63" i="9" s="1"/>
  <c r="G45" i="12"/>
  <c r="R6" i="8"/>
  <c r="S6" i="8" s="1"/>
  <c r="T6" i="8" s="1" a="1"/>
  <c r="S112" i="10"/>
  <c r="AY54" i="13" s="1"/>
  <c r="BM6" i="12"/>
  <c r="BM112" i="12" s="1"/>
  <c r="AV6" i="12"/>
  <c r="I49" i="13"/>
  <c r="AD49" i="13"/>
  <c r="R6" i="9"/>
  <c r="S6" i="9" s="1"/>
  <c r="T6" i="9" s="1" a="1"/>
  <c r="M116" i="11"/>
  <c r="BT44" i="13"/>
  <c r="U112" i="11"/>
  <c r="Y6" i="11"/>
  <c r="T6" i="9" l="1"/>
  <c r="T101" i="9"/>
  <c r="AG101" i="9" s="1"/>
  <c r="T17" i="9"/>
  <c r="T111" i="9"/>
  <c r="U111" i="9" s="1"/>
  <c r="X111" i="9" s="1"/>
  <c r="T29" i="9"/>
  <c r="T41" i="9"/>
  <c r="AG41" i="9" s="1"/>
  <c r="T63" i="9"/>
  <c r="AG63" i="9" s="1"/>
  <c r="T65" i="9"/>
  <c r="AG65" i="9" s="1"/>
  <c r="T75" i="9"/>
  <c r="U75" i="9" s="1"/>
  <c r="X75" i="9" s="1"/>
  <c r="T77" i="9"/>
  <c r="AG77" i="9" s="1"/>
  <c r="T87" i="9"/>
  <c r="AE87" i="9" s="1"/>
  <c r="T89" i="9"/>
  <c r="U89" i="9" s="1"/>
  <c r="X89" i="9" s="1"/>
  <c r="T99" i="9"/>
  <c r="T53" i="9"/>
  <c r="T100" i="9"/>
  <c r="T110" i="9"/>
  <c r="U110" i="9" s="1"/>
  <c r="X110" i="9" s="1"/>
  <c r="T73" i="9"/>
  <c r="T36" i="9"/>
  <c r="T106" i="9"/>
  <c r="AG106" i="9" s="1"/>
  <c r="T69" i="9"/>
  <c r="U69" i="9" s="1"/>
  <c r="X69" i="9" s="1"/>
  <c r="T32" i="9"/>
  <c r="U32" i="9" s="1"/>
  <c r="X32" i="9" s="1"/>
  <c r="T102" i="9"/>
  <c r="AE102" i="9" s="1"/>
  <c r="T88" i="9"/>
  <c r="U88" i="9" s="1"/>
  <c r="X88" i="9" s="1"/>
  <c r="T98" i="9"/>
  <c r="AE98" i="9" s="1"/>
  <c r="T61" i="9"/>
  <c r="T24" i="9"/>
  <c r="T94" i="9"/>
  <c r="T57" i="9"/>
  <c r="T20" i="9"/>
  <c r="T90" i="9"/>
  <c r="AE90" i="9" s="1"/>
  <c r="T86" i="9"/>
  <c r="AE86" i="9" s="1"/>
  <c r="T49" i="9"/>
  <c r="AG49" i="9" s="1"/>
  <c r="T12" i="9"/>
  <c r="U12" i="9" s="1"/>
  <c r="X12" i="9" s="1"/>
  <c r="T82" i="9"/>
  <c r="AE82" i="9" s="1"/>
  <c r="T45" i="9"/>
  <c r="AE45" i="9" s="1"/>
  <c r="T8" i="9"/>
  <c r="U8" i="9" s="1"/>
  <c r="X8" i="9" s="1"/>
  <c r="T78" i="9"/>
  <c r="T76" i="9"/>
  <c r="T64" i="9"/>
  <c r="T74" i="9"/>
  <c r="T37" i="9"/>
  <c r="T107" i="9"/>
  <c r="AE107" i="9" s="1"/>
  <c r="T70" i="9"/>
  <c r="AE70" i="9" s="1"/>
  <c r="T33" i="9"/>
  <c r="AG33" i="9" s="1"/>
  <c r="T103" i="9"/>
  <c r="AE103" i="9" s="1"/>
  <c r="T66" i="9"/>
  <c r="AE66" i="9" s="1"/>
  <c r="T52" i="9"/>
  <c r="AG52" i="9" s="1"/>
  <c r="T14" i="9"/>
  <c r="U14" i="9" s="1"/>
  <c r="X14" i="9" s="1"/>
  <c r="T95" i="9"/>
  <c r="T10" i="9"/>
  <c r="U10" i="9" s="1"/>
  <c r="X10" i="9" s="1"/>
  <c r="T91" i="9"/>
  <c r="T40" i="9"/>
  <c r="AG40" i="9" s="1"/>
  <c r="T109" i="9"/>
  <c r="T83" i="9"/>
  <c r="AG83" i="9" s="1"/>
  <c r="T105" i="9"/>
  <c r="U105" i="9" s="1"/>
  <c r="X105" i="9" s="1"/>
  <c r="T79" i="9"/>
  <c r="AG79" i="9" s="1"/>
  <c r="T28" i="9"/>
  <c r="U28" i="9" s="1"/>
  <c r="X28" i="9" s="1"/>
  <c r="T97" i="9"/>
  <c r="AE97" i="9" s="1"/>
  <c r="T71" i="9"/>
  <c r="AE71" i="9" s="1"/>
  <c r="T93" i="9"/>
  <c r="AE93" i="9" s="1"/>
  <c r="T67" i="9"/>
  <c r="T16" i="9"/>
  <c r="T85" i="9"/>
  <c r="T59" i="9"/>
  <c r="T81" i="9"/>
  <c r="T55" i="9"/>
  <c r="U55" i="9" s="1"/>
  <c r="X55" i="9" s="1"/>
  <c r="T51" i="9"/>
  <c r="U51" i="9" s="1"/>
  <c r="X51" i="9" s="1"/>
  <c r="T25" i="9"/>
  <c r="AG25" i="9" s="1"/>
  <c r="T47" i="9"/>
  <c r="U47" i="9" s="1"/>
  <c r="X47" i="9" s="1"/>
  <c r="T21" i="9"/>
  <c r="AE21" i="9" s="1"/>
  <c r="T43" i="9"/>
  <c r="U43" i="9" s="1"/>
  <c r="X43" i="9" s="1"/>
  <c r="T39" i="9"/>
  <c r="AE39" i="9" s="1"/>
  <c r="T13" i="9"/>
  <c r="T35" i="9"/>
  <c r="U35" i="9" s="1"/>
  <c r="X35" i="9" s="1"/>
  <c r="T9" i="9"/>
  <c r="T31" i="9"/>
  <c r="T27" i="9"/>
  <c r="T108" i="9"/>
  <c r="T23" i="9"/>
  <c r="T104" i="9"/>
  <c r="AE104" i="9" s="1"/>
  <c r="T19" i="9"/>
  <c r="U19" i="9" s="1"/>
  <c r="X19" i="9" s="1"/>
  <c r="T96" i="9"/>
  <c r="AE96" i="9" s="1"/>
  <c r="T92" i="9"/>
  <c r="AE92" i="9" s="1"/>
  <c r="T15" i="9"/>
  <c r="AG15" i="9" s="1"/>
  <c r="T62" i="9"/>
  <c r="T22" i="9"/>
  <c r="U22" i="9" s="1"/>
  <c r="X22" i="9" s="1"/>
  <c r="T50" i="9"/>
  <c r="T80" i="9"/>
  <c r="U80" i="9" s="1"/>
  <c r="X80" i="9" s="1"/>
  <c r="T38" i="9"/>
  <c r="T68" i="9"/>
  <c r="AG68" i="9" s="1"/>
  <c r="T26" i="9"/>
  <c r="AG26" i="9" s="1"/>
  <c r="T56" i="9"/>
  <c r="AG56" i="9" s="1"/>
  <c r="T84" i="9"/>
  <c r="AE84" i="9" s="1"/>
  <c r="T44" i="9"/>
  <c r="U44" i="9" s="1"/>
  <c r="X44" i="9" s="1"/>
  <c r="T72" i="9"/>
  <c r="U72" i="9" s="1"/>
  <c r="X72" i="9" s="1"/>
  <c r="T7" i="9"/>
  <c r="AG7" i="9" s="1"/>
  <c r="T60" i="9"/>
  <c r="T54" i="9"/>
  <c r="AG54" i="9" s="1"/>
  <c r="T48" i="9"/>
  <c r="U48" i="9" s="1"/>
  <c r="X48" i="9" s="1"/>
  <c r="T42" i="9"/>
  <c r="T11" i="9"/>
  <c r="T30" i="9"/>
  <c r="U30" i="9" s="1"/>
  <c r="X30" i="9" s="1"/>
  <c r="T58" i="9"/>
  <c r="U58" i="9" s="1"/>
  <c r="X58" i="9" s="1"/>
  <c r="T18" i="9"/>
  <c r="AG18" i="9" s="1"/>
  <c r="T34" i="9"/>
  <c r="AG34" i="9" s="1"/>
  <c r="T46" i="9"/>
  <c r="U46" i="9" s="1"/>
  <c r="X46" i="9" s="1"/>
  <c r="T8" i="8"/>
  <c r="T53" i="8"/>
  <c r="T38" i="8"/>
  <c r="T10" i="8"/>
  <c r="T75" i="8"/>
  <c r="T70" i="8"/>
  <c r="T79" i="8"/>
  <c r="T63" i="8"/>
  <c r="T35" i="8"/>
  <c r="T32" i="8"/>
  <c r="T17" i="8"/>
  <c r="T26" i="8"/>
  <c r="T103" i="8"/>
  <c r="T39" i="8"/>
  <c r="T46" i="8"/>
  <c r="T43" i="8"/>
  <c r="T27" i="8"/>
  <c r="T11" i="8"/>
  <c r="T20" i="8"/>
  <c r="T100" i="8"/>
  <c r="T14" i="8"/>
  <c r="T67" i="8"/>
  <c r="T86" i="8"/>
  <c r="T64" i="8"/>
  <c r="T19" i="8"/>
  <c r="T50" i="8"/>
  <c r="T66" i="8"/>
  <c r="T71" i="8"/>
  <c r="T21" i="8"/>
  <c r="T110" i="8"/>
  <c r="T58" i="8"/>
  <c r="T90" i="8"/>
  <c r="T109" i="8"/>
  <c r="T30" i="8"/>
  <c r="T47" i="8"/>
  <c r="T9" i="8"/>
  <c r="T74" i="8"/>
  <c r="T34" i="8"/>
  <c r="T54" i="8"/>
  <c r="T97" i="8"/>
  <c r="T101" i="8"/>
  <c r="T23" i="8"/>
  <c r="T7" i="8"/>
  <c r="T108" i="8"/>
  <c r="T104" i="8"/>
  <c r="T18" i="8"/>
  <c r="T85" i="8"/>
  <c r="T65" i="8"/>
  <c r="T94" i="8"/>
  <c r="T78" i="8"/>
  <c r="T84" i="8"/>
  <c r="T92" i="8"/>
  <c r="T89" i="8"/>
  <c r="T73" i="8"/>
  <c r="T29" i="8"/>
  <c r="T22" i="8"/>
  <c r="T42" i="8"/>
  <c r="T60" i="8"/>
  <c r="T80" i="8"/>
  <c r="T28" i="8"/>
  <c r="T61" i="8"/>
  <c r="T76" i="8"/>
  <c r="T105" i="8"/>
  <c r="T6" i="8"/>
  <c r="T36" i="8"/>
  <c r="T68" i="8"/>
  <c r="T111" i="8"/>
  <c r="T49" i="8"/>
  <c r="T40" i="8"/>
  <c r="T93" i="8"/>
  <c r="T77" i="8"/>
  <c r="T24" i="8"/>
  <c r="T56" i="8"/>
  <c r="T31" i="8"/>
  <c r="T41" i="8"/>
  <c r="T102" i="8"/>
  <c r="T88" i="8"/>
  <c r="T91" i="8"/>
  <c r="T96" i="8"/>
  <c r="T52" i="8"/>
  <c r="T55" i="8"/>
  <c r="T72" i="8"/>
  <c r="T16" i="8"/>
  <c r="T87" i="8"/>
  <c r="T48" i="8"/>
  <c r="T99" i="8"/>
  <c r="T51" i="8"/>
  <c r="T12" i="8"/>
  <c r="T107" i="8"/>
  <c r="T15" i="8"/>
  <c r="T95" i="8"/>
  <c r="T83" i="8"/>
  <c r="T98" i="8"/>
  <c r="T81" i="8"/>
  <c r="T59" i="8"/>
  <c r="T62" i="8"/>
  <c r="T69" i="8"/>
  <c r="T106" i="8"/>
  <c r="T37" i="8"/>
  <c r="T57" i="8"/>
  <c r="T82" i="8"/>
  <c r="T25" i="8"/>
  <c r="T45" i="8"/>
  <c r="T44" i="8"/>
  <c r="T13" i="8"/>
  <c r="T33" i="8"/>
  <c r="T6" i="10"/>
  <c r="T18" i="10"/>
  <c r="T89" i="10"/>
  <c r="T29" i="10"/>
  <c r="T90" i="10"/>
  <c r="T102" i="10"/>
  <c r="T53" i="10"/>
  <c r="T54" i="10"/>
  <c r="T65" i="10"/>
  <c r="T66" i="10"/>
  <c r="T78" i="10"/>
  <c r="T17" i="10"/>
  <c r="T88" i="10"/>
  <c r="T30" i="10"/>
  <c r="T100" i="10"/>
  <c r="T41" i="10"/>
  <c r="T101" i="10"/>
  <c r="T42" i="10"/>
  <c r="T77" i="10"/>
  <c r="T64" i="10"/>
  <c r="T15" i="10"/>
  <c r="T85" i="10"/>
  <c r="T48" i="10"/>
  <c r="T11" i="10"/>
  <c r="T81" i="10"/>
  <c r="T44" i="10"/>
  <c r="T28" i="10"/>
  <c r="T52" i="10"/>
  <c r="T110" i="10"/>
  <c r="T73" i="10"/>
  <c r="T36" i="10"/>
  <c r="T106" i="10"/>
  <c r="T69" i="10"/>
  <c r="T32" i="10"/>
  <c r="T40" i="10"/>
  <c r="T98" i="10"/>
  <c r="T61" i="10"/>
  <c r="T24" i="10"/>
  <c r="T94" i="10"/>
  <c r="T57" i="10"/>
  <c r="T20" i="10"/>
  <c r="T87" i="10"/>
  <c r="T109" i="10"/>
  <c r="T107" i="10"/>
  <c r="T34" i="10"/>
  <c r="T68" i="10"/>
  <c r="T13" i="10"/>
  <c r="T75" i="10"/>
  <c r="T97" i="10"/>
  <c r="T95" i="10"/>
  <c r="T22" i="10"/>
  <c r="T56" i="10"/>
  <c r="T63" i="10"/>
  <c r="T49" i="10"/>
  <c r="T83" i="10"/>
  <c r="T10" i="10"/>
  <c r="T103" i="10"/>
  <c r="T25" i="10"/>
  <c r="T59" i="10"/>
  <c r="T93" i="10"/>
  <c r="T79" i="10"/>
  <c r="T86" i="10"/>
  <c r="T47" i="10"/>
  <c r="T45" i="10"/>
  <c r="T67" i="10"/>
  <c r="T39" i="10"/>
  <c r="T74" i="10"/>
  <c r="T108" i="10"/>
  <c r="T35" i="10"/>
  <c r="T33" i="10"/>
  <c r="T55" i="10"/>
  <c r="T8" i="10"/>
  <c r="T62" i="10"/>
  <c r="T96" i="10"/>
  <c r="T23" i="10"/>
  <c r="T21" i="10"/>
  <c r="T51" i="10"/>
  <c r="T37" i="10"/>
  <c r="T71" i="10"/>
  <c r="T105" i="10"/>
  <c r="T91" i="10"/>
  <c r="T43" i="10"/>
  <c r="T27" i="10"/>
  <c r="T50" i="10"/>
  <c r="T9" i="10"/>
  <c r="T16" i="10"/>
  <c r="T99" i="10"/>
  <c r="T38" i="10"/>
  <c r="T104" i="10"/>
  <c r="T26" i="10"/>
  <c r="T92" i="10"/>
  <c r="T72" i="10"/>
  <c r="T19" i="10"/>
  <c r="T60" i="10"/>
  <c r="T7" i="10"/>
  <c r="T76" i="10"/>
  <c r="T70" i="10"/>
  <c r="T111" i="10"/>
  <c r="T58" i="10"/>
  <c r="T46" i="10"/>
  <c r="T14" i="10"/>
  <c r="T80" i="10"/>
  <c r="T82" i="10"/>
  <c r="T84" i="10"/>
  <c r="T31" i="10"/>
  <c r="T12" i="10"/>
  <c r="U100" i="9"/>
  <c r="X100" i="9" s="1"/>
  <c r="U76" i="9"/>
  <c r="X76" i="9" s="1"/>
  <c r="U64" i="9"/>
  <c r="X64" i="9" s="1"/>
  <c r="U40" i="9"/>
  <c r="X40" i="9" s="1"/>
  <c r="U16" i="9"/>
  <c r="X16" i="9" s="1"/>
  <c r="U85" i="9"/>
  <c r="X85" i="9" s="1"/>
  <c r="U59" i="9"/>
  <c r="X59" i="9" s="1"/>
  <c r="U33" i="9"/>
  <c r="X33" i="9" s="1"/>
  <c r="U20" i="9"/>
  <c r="X20" i="9" s="1"/>
  <c r="U103" i="9"/>
  <c r="X103" i="9" s="1"/>
  <c r="U74" i="9"/>
  <c r="X74" i="9" s="1"/>
  <c r="U60" i="9"/>
  <c r="X60" i="9" s="1"/>
  <c r="U31" i="9"/>
  <c r="X31" i="9" s="1"/>
  <c r="U17" i="9"/>
  <c r="X17" i="9" s="1"/>
  <c r="U107" i="9"/>
  <c r="X107" i="9" s="1"/>
  <c r="U79" i="9"/>
  <c r="X79" i="9" s="1"/>
  <c r="U65" i="9"/>
  <c r="X65" i="9" s="1"/>
  <c r="U50" i="9"/>
  <c r="X50" i="9" s="1"/>
  <c r="U36" i="9"/>
  <c r="X36" i="9" s="1"/>
  <c r="U94" i="9"/>
  <c r="X94" i="9" s="1"/>
  <c r="U42" i="9"/>
  <c r="X42" i="9" s="1"/>
  <c r="U25" i="9"/>
  <c r="X25" i="9" s="1"/>
  <c r="U9" i="9"/>
  <c r="X9" i="9" s="1"/>
  <c r="U99" i="9"/>
  <c r="X99" i="9" s="1"/>
  <c r="U82" i="9"/>
  <c r="X82" i="9" s="1"/>
  <c r="U66" i="9"/>
  <c r="X66" i="9" s="1"/>
  <c r="U13" i="9"/>
  <c r="X13" i="9" s="1"/>
  <c r="U62" i="9"/>
  <c r="X62" i="9" s="1"/>
  <c r="U41" i="9"/>
  <c r="X41" i="9" s="1"/>
  <c r="U81" i="9"/>
  <c r="X81" i="9" s="1"/>
  <c r="U61" i="9"/>
  <c r="X61" i="9" s="1"/>
  <c r="U39" i="9"/>
  <c r="X39" i="9" s="1"/>
  <c r="U101" i="9"/>
  <c r="X101" i="9" s="1"/>
  <c r="U57" i="9"/>
  <c r="X57" i="9" s="1"/>
  <c r="U38" i="9"/>
  <c r="X38" i="9" s="1"/>
  <c r="U78" i="9"/>
  <c r="X78" i="9" s="1"/>
  <c r="U56" i="9"/>
  <c r="X56" i="9" s="1"/>
  <c r="U37" i="9"/>
  <c r="X37" i="9" s="1"/>
  <c r="U96" i="9"/>
  <c r="X96" i="9" s="1"/>
  <c r="U109" i="9"/>
  <c r="X109" i="9" s="1"/>
  <c r="U49" i="9"/>
  <c r="X49" i="9" s="1"/>
  <c r="U27" i="9"/>
  <c r="X27" i="9" s="1"/>
  <c r="U108" i="9"/>
  <c r="X108" i="9" s="1"/>
  <c r="U87" i="9"/>
  <c r="X87" i="9" s="1"/>
  <c r="U68" i="9"/>
  <c r="X68" i="9" s="1"/>
  <c r="U73" i="9"/>
  <c r="X73" i="9" s="1"/>
  <c r="U29" i="9"/>
  <c r="X29" i="9" s="1"/>
  <c r="U24" i="9"/>
  <c r="X24" i="9" s="1"/>
  <c r="U70" i="9"/>
  <c r="X70" i="9" s="1"/>
  <c r="U23" i="9"/>
  <c r="X23" i="9" s="1"/>
  <c r="U53" i="9"/>
  <c r="X53" i="9" s="1"/>
  <c r="U95" i="9"/>
  <c r="X95" i="9" s="1"/>
  <c r="U106" i="9"/>
  <c r="X106" i="9" s="1"/>
  <c r="U91" i="9"/>
  <c r="X91" i="9" s="1"/>
  <c r="U67" i="9"/>
  <c r="X67" i="9" s="1"/>
  <c r="U63" i="9"/>
  <c r="X63" i="9" s="1"/>
  <c r="U54" i="9"/>
  <c r="X54" i="9" s="1"/>
  <c r="U11" i="9"/>
  <c r="X11" i="9" s="1"/>
  <c r="AG111" i="9"/>
  <c r="AG31" i="9"/>
  <c r="AG61" i="9"/>
  <c r="AE47" i="9"/>
  <c r="AG35" i="9"/>
  <c r="AG71" i="9"/>
  <c r="AG50" i="9"/>
  <c r="AG29" i="9"/>
  <c r="AG53" i="9"/>
  <c r="AE61" i="9"/>
  <c r="AE41" i="9"/>
  <c r="AG97" i="9"/>
  <c r="AG57" i="9"/>
  <c r="AG42" i="9"/>
  <c r="AE73" i="9"/>
  <c r="AG37" i="9"/>
  <c r="AE26" i="9"/>
  <c r="AE62" i="9"/>
  <c r="AE42" i="9"/>
  <c r="AG78" i="9"/>
  <c r="AE55" i="9"/>
  <c r="AG60" i="9"/>
  <c r="AG20" i="9"/>
  <c r="AE110" i="9"/>
  <c r="AE31" i="9"/>
  <c r="AG93" i="9"/>
  <c r="AG17" i="9"/>
  <c r="AG27" i="9"/>
  <c r="AG110" i="9"/>
  <c r="AG22" i="9"/>
  <c r="AE23" i="9"/>
  <c r="AG104" i="9"/>
  <c r="AG59" i="9"/>
  <c r="AE56" i="9"/>
  <c r="AE18" i="9"/>
  <c r="AG24" i="9"/>
  <c r="AE50" i="9"/>
  <c r="AE85" i="9"/>
  <c r="AE9" i="9"/>
  <c r="AG99" i="9"/>
  <c r="AE60" i="9"/>
  <c r="AG47" i="9"/>
  <c r="AG16" i="9"/>
  <c r="AE32" i="9"/>
  <c r="AG14" i="9"/>
  <c r="AG11" i="9"/>
  <c r="AE53" i="9"/>
  <c r="AG74" i="9"/>
  <c r="AG9" i="9"/>
  <c r="AE12" i="9"/>
  <c r="AG103" i="9"/>
  <c r="AE52" i="9"/>
  <c r="AG87" i="9"/>
  <c r="AE48" i="9"/>
  <c r="AG100" i="9"/>
  <c r="AE17" i="9"/>
  <c r="AG12" i="9"/>
  <c r="AE57" i="9"/>
  <c r="AE33" i="9"/>
  <c r="AG38" i="9"/>
  <c r="AE38" i="9"/>
  <c r="AE76" i="9"/>
  <c r="AE35" i="9"/>
  <c r="AE80" i="9"/>
  <c r="AE51" i="9"/>
  <c r="AG75" i="9"/>
  <c r="AE36" i="9"/>
  <c r="AE100" i="9"/>
  <c r="AG13" i="9"/>
  <c r="AE99" i="9"/>
  <c r="AE78" i="9"/>
  <c r="AG102" i="9"/>
  <c r="AG62" i="9"/>
  <c r="AG96" i="9"/>
  <c r="AE64" i="9"/>
  <c r="AE24" i="9"/>
  <c r="AE109" i="9"/>
  <c r="AE74" i="9"/>
  <c r="AG69" i="9"/>
  <c r="AE65" i="9"/>
  <c r="AE81" i="9"/>
  <c r="AE59" i="9"/>
  <c r="AE20" i="9"/>
  <c r="AG58" i="9"/>
  <c r="AG94" i="9"/>
  <c r="AG81" i="9"/>
  <c r="AE106" i="9"/>
  <c r="AE68" i="9"/>
  <c r="AG82" i="9"/>
  <c r="AE29" i="9"/>
  <c r="AE94" i="9"/>
  <c r="AG91" i="9"/>
  <c r="AE40" i="9"/>
  <c r="AE37" i="9"/>
  <c r="AG95" i="9"/>
  <c r="AE11" i="9"/>
  <c r="AE111" i="9"/>
  <c r="AG109" i="9"/>
  <c r="AE25" i="9"/>
  <c r="AG85" i="9"/>
  <c r="AE91" i="9"/>
  <c r="AE13" i="9"/>
  <c r="AG73" i="9"/>
  <c r="AE108" i="9"/>
  <c r="AG67" i="9"/>
  <c r="AG80" i="9"/>
  <c r="AE95" i="9"/>
  <c r="AG107" i="9"/>
  <c r="AG86" i="9"/>
  <c r="AG23" i="9"/>
  <c r="AE54" i="9"/>
  <c r="AE10" i="9"/>
  <c r="AE67" i="9"/>
  <c r="AE16" i="9"/>
  <c r="AG90" i="9"/>
  <c r="AG64" i="9"/>
  <c r="AE79" i="9"/>
  <c r="AG108" i="9"/>
  <c r="AG88" i="9"/>
  <c r="AG76" i="9"/>
  <c r="AG48" i="9"/>
  <c r="AE63" i="9"/>
  <c r="AG10" i="9"/>
  <c r="AG36" i="9"/>
  <c r="AE27" i="9"/>
  <c r="O73" i="11"/>
  <c r="Q73" i="11" s="1"/>
  <c r="O69" i="11"/>
  <c r="Q69" i="11" s="1"/>
  <c r="O34" i="11"/>
  <c r="Q34" i="11" s="1"/>
  <c r="O30" i="11"/>
  <c r="Q30" i="11" s="1"/>
  <c r="O63" i="11"/>
  <c r="Q63" i="11" s="1"/>
  <c r="O54" i="11"/>
  <c r="Q54" i="11" s="1"/>
  <c r="O97" i="11"/>
  <c r="Q97" i="11" s="1"/>
  <c r="O10" i="11"/>
  <c r="Q10" i="11" s="1"/>
  <c r="O108" i="11"/>
  <c r="Q108" i="11" s="1"/>
  <c r="O99" i="11"/>
  <c r="Q99" i="11" s="1"/>
  <c r="O60" i="11"/>
  <c r="Q60" i="11" s="1"/>
  <c r="O21" i="11"/>
  <c r="Q21" i="11" s="1"/>
  <c r="O24" i="11"/>
  <c r="Q24" i="11" s="1"/>
  <c r="O93" i="11"/>
  <c r="Q93" i="11" s="1"/>
  <c r="O84" i="11"/>
  <c r="Q84" i="11" s="1"/>
  <c r="O45" i="11"/>
  <c r="Q45" i="11" s="1"/>
  <c r="O90" i="11"/>
  <c r="Q90" i="11" s="1"/>
  <c r="O51" i="11"/>
  <c r="Q51" i="11" s="1"/>
  <c r="O16" i="11"/>
  <c r="Q16" i="11" s="1"/>
  <c r="O12" i="11"/>
  <c r="Q12" i="11" s="1"/>
  <c r="O102" i="11"/>
  <c r="Q102" i="11" s="1"/>
  <c r="O15" i="11"/>
  <c r="Q15" i="11" s="1"/>
  <c r="O75" i="11"/>
  <c r="Q75" i="11" s="1"/>
  <c r="O85" i="11"/>
  <c r="Q85" i="11" s="1"/>
  <c r="O81" i="11"/>
  <c r="Q81" i="11" s="1"/>
  <c r="O46" i="11"/>
  <c r="Q46" i="11" s="1"/>
  <c r="O42" i="11"/>
  <c r="Q42" i="11" s="1"/>
  <c r="O111" i="11"/>
  <c r="Q111" i="11" s="1"/>
  <c r="O72" i="11"/>
  <c r="Q72" i="11" s="1"/>
  <c r="O33" i="11"/>
  <c r="Q33" i="11" s="1"/>
  <c r="O28" i="11"/>
  <c r="Q28" i="11" s="1"/>
  <c r="O36" i="11"/>
  <c r="Q36" i="11" s="1"/>
  <c r="O66" i="11"/>
  <c r="Q66" i="11" s="1"/>
  <c r="O109" i="11"/>
  <c r="Q109" i="11" s="1"/>
  <c r="O105" i="11"/>
  <c r="Q105" i="11" s="1"/>
  <c r="O61" i="11"/>
  <c r="Q61" i="11" s="1"/>
  <c r="O57" i="11"/>
  <c r="Q57" i="11" s="1"/>
  <c r="O27" i="11"/>
  <c r="Q27" i="11" s="1"/>
  <c r="O18" i="11"/>
  <c r="Q18" i="11" s="1"/>
  <c r="O96" i="11"/>
  <c r="Q96" i="11" s="1"/>
  <c r="O87" i="11"/>
  <c r="Q87" i="11" s="1"/>
  <c r="O52" i="11"/>
  <c r="Q52" i="11" s="1"/>
  <c r="O48" i="11"/>
  <c r="Q48" i="11" s="1"/>
  <c r="O78" i="11"/>
  <c r="Q78" i="11" s="1"/>
  <c r="O39" i="11"/>
  <c r="Q39" i="11" s="1"/>
  <c r="O9" i="11"/>
  <c r="Q9" i="11" s="1"/>
  <c r="O13" i="11"/>
  <c r="Q13" i="11" s="1"/>
  <c r="O92" i="11"/>
  <c r="Q92" i="11" s="1"/>
  <c r="O67" i="11"/>
  <c r="Q67" i="11" s="1"/>
  <c r="O38" i="11"/>
  <c r="Q38" i="11" s="1"/>
  <c r="O95" i="11"/>
  <c r="Q95" i="11" s="1"/>
  <c r="O65" i="11"/>
  <c r="Q65" i="11" s="1"/>
  <c r="O23" i="11"/>
  <c r="Q23" i="11" s="1"/>
  <c r="O59" i="11"/>
  <c r="Q59" i="11" s="1"/>
  <c r="O55" i="11"/>
  <c r="Q55" i="11" s="1"/>
  <c r="O62" i="11"/>
  <c r="Q62" i="11" s="1"/>
  <c r="O77" i="11"/>
  <c r="Q77" i="11" s="1"/>
  <c r="O22" i="11"/>
  <c r="Q22" i="11" s="1"/>
  <c r="O53" i="11"/>
  <c r="Q53" i="11" s="1"/>
  <c r="O107" i="11"/>
  <c r="Q107" i="11" s="1"/>
  <c r="O103" i="11"/>
  <c r="Q103" i="11" s="1"/>
  <c r="O20" i="11"/>
  <c r="Q20" i="11" s="1"/>
  <c r="O74" i="11"/>
  <c r="Q74" i="11" s="1"/>
  <c r="O26" i="11"/>
  <c r="Q26" i="11" s="1"/>
  <c r="O83" i="11"/>
  <c r="Q83" i="11" s="1"/>
  <c r="O100" i="11"/>
  <c r="Q100" i="11" s="1"/>
  <c r="O14" i="11"/>
  <c r="Q14" i="11" s="1"/>
  <c r="O31" i="11"/>
  <c r="Q31" i="11" s="1"/>
  <c r="O70" i="11"/>
  <c r="Q70" i="11" s="1"/>
  <c r="O71" i="11"/>
  <c r="Q71" i="11" s="1"/>
  <c r="O43" i="11"/>
  <c r="Q43" i="11" s="1"/>
  <c r="O80" i="11"/>
  <c r="Q80" i="11" s="1"/>
  <c r="O82" i="11"/>
  <c r="Q82" i="11" s="1"/>
  <c r="O104" i="11"/>
  <c r="Q104" i="11" s="1"/>
  <c r="O25" i="11"/>
  <c r="Q25" i="11" s="1"/>
  <c r="O91" i="11"/>
  <c r="Q91" i="11" s="1"/>
  <c r="O40" i="11"/>
  <c r="Q40" i="11" s="1"/>
  <c r="O98" i="11"/>
  <c r="Q98" i="11" s="1"/>
  <c r="O58" i="11"/>
  <c r="Q58" i="11" s="1"/>
  <c r="O49" i="11"/>
  <c r="Q49" i="11" s="1"/>
  <c r="O88" i="11"/>
  <c r="Q88" i="11" s="1"/>
  <c r="O19" i="11"/>
  <c r="Q19" i="11" s="1"/>
  <c r="O41" i="11"/>
  <c r="Q41" i="11" s="1"/>
  <c r="O106" i="11"/>
  <c r="Q106" i="11" s="1"/>
  <c r="O50" i="11"/>
  <c r="Q50" i="11" s="1"/>
  <c r="O35" i="11"/>
  <c r="Q35" i="11" s="1"/>
  <c r="O79" i="11"/>
  <c r="Q79" i="11" s="1"/>
  <c r="O68" i="11"/>
  <c r="Q68" i="11" s="1"/>
  <c r="O32" i="11"/>
  <c r="Q32" i="11" s="1"/>
  <c r="O37" i="11"/>
  <c r="Q37" i="11" s="1"/>
  <c r="O89" i="11"/>
  <c r="Q89" i="11" s="1"/>
  <c r="O76" i="11"/>
  <c r="Q76" i="11" s="1"/>
  <c r="O29" i="11"/>
  <c r="Q29" i="11" s="1"/>
  <c r="O47" i="11"/>
  <c r="Q47" i="11" s="1"/>
  <c r="O64" i="11"/>
  <c r="Q64" i="11" s="1"/>
  <c r="O86" i="11"/>
  <c r="Q86" i="11" s="1"/>
  <c r="O44" i="11"/>
  <c r="Q44" i="11" s="1"/>
  <c r="O101" i="11"/>
  <c r="Q101" i="11" s="1"/>
  <c r="O94" i="11"/>
  <c r="Q94" i="11" s="1"/>
  <c r="O11" i="11"/>
  <c r="Q11" i="11" s="1"/>
  <c r="O17" i="11"/>
  <c r="Q17" i="11" s="1"/>
  <c r="O110" i="11"/>
  <c r="Q110" i="11" s="1"/>
  <c r="O56" i="11"/>
  <c r="Q56" i="11" s="1"/>
  <c r="O7" i="11"/>
  <c r="Q7" i="11" s="1"/>
  <c r="O8" i="11"/>
  <c r="Q8" i="11" s="1"/>
  <c r="O112" i="11"/>
  <c r="G22" i="14"/>
  <c r="S112" i="8"/>
  <c r="I54" i="13" s="1"/>
  <c r="BT49" i="13"/>
  <c r="O6" i="11"/>
  <c r="Q6" i="11" s="1"/>
  <c r="R6" i="11" s="1" a="1"/>
  <c r="S112" i="9"/>
  <c r="AD54" i="13" s="1"/>
  <c r="Y112" i="11"/>
  <c r="U15" i="9" l="1"/>
  <c r="X15" i="9" s="1"/>
  <c r="AG43" i="9"/>
  <c r="AE14" i="9"/>
  <c r="U21" i="9"/>
  <c r="X21" i="9" s="1"/>
  <c r="U93" i="9"/>
  <c r="X93" i="9" s="1"/>
  <c r="AE49" i="9"/>
  <c r="AE69" i="9"/>
  <c r="AG44" i="9"/>
  <c r="AE75" i="9"/>
  <c r="AE7" i="9"/>
  <c r="AG51" i="9"/>
  <c r="AE72" i="9"/>
  <c r="U92" i="9"/>
  <c r="X92" i="9" s="1"/>
  <c r="U84" i="9"/>
  <c r="X84" i="9" s="1"/>
  <c r="Y84" i="9" s="1"/>
  <c r="U83" i="9"/>
  <c r="X83" i="9" s="1"/>
  <c r="U77" i="9"/>
  <c r="X77" i="9" s="1"/>
  <c r="AG45" i="9"/>
  <c r="AE34" i="9"/>
  <c r="AG19" i="9"/>
  <c r="AG92" i="9"/>
  <c r="AG55" i="9"/>
  <c r="AE30" i="9"/>
  <c r="AE77" i="9"/>
  <c r="AG21" i="9"/>
  <c r="U34" i="9"/>
  <c r="X34" i="9" s="1"/>
  <c r="U104" i="9"/>
  <c r="X104" i="9" s="1"/>
  <c r="U45" i="9"/>
  <c r="X45" i="9" s="1"/>
  <c r="U98" i="9"/>
  <c r="X98" i="9" s="1"/>
  <c r="U7" i="9"/>
  <c r="X7" i="9" s="1"/>
  <c r="U52" i="9"/>
  <c r="X52" i="9" s="1"/>
  <c r="AE43" i="9"/>
  <c r="AG46" i="9"/>
  <c r="AG39" i="9"/>
  <c r="U71" i="9"/>
  <c r="X71" i="9" s="1"/>
  <c r="AB71" i="9" s="1"/>
  <c r="AC71" i="9" s="1"/>
  <c r="U102" i="9"/>
  <c r="X102" i="9" s="1"/>
  <c r="AB102" i="9" s="1"/>
  <c r="AC102" i="9" s="1"/>
  <c r="AG66" i="9"/>
  <c r="AE88" i="9"/>
  <c r="AG32" i="9"/>
  <c r="AE89" i="9"/>
  <c r="U18" i="9"/>
  <c r="X18" i="9" s="1"/>
  <c r="AE15" i="9"/>
  <c r="AE19" i="9"/>
  <c r="AE83" i="9"/>
  <c r="AE46" i="9"/>
  <c r="AE105" i="9"/>
  <c r="AG70" i="9"/>
  <c r="AE22" i="9"/>
  <c r="AG8" i="9"/>
  <c r="AG84" i="9"/>
  <c r="AG98" i="9"/>
  <c r="U86" i="9"/>
  <c r="X86" i="9" s="1"/>
  <c r="AG72" i="9"/>
  <c r="T112" i="9"/>
  <c r="AE8" i="9"/>
  <c r="U97" i="9"/>
  <c r="X97" i="9" s="1"/>
  <c r="AB97" i="9" s="1"/>
  <c r="AC97" i="9" s="1"/>
  <c r="AE44" i="9"/>
  <c r="AE58" i="9"/>
  <c r="U90" i="9"/>
  <c r="X90" i="9" s="1"/>
  <c r="AB90" i="9" s="1"/>
  <c r="AC90" i="9" s="1"/>
  <c r="AG89" i="9"/>
  <c r="AG28" i="9"/>
  <c r="AG105" i="9"/>
  <c r="AG30" i="9"/>
  <c r="U26" i="9"/>
  <c r="X26" i="9" s="1"/>
  <c r="Y26" i="9" s="1"/>
  <c r="AE28" i="9"/>
  <c r="AE101" i="9"/>
  <c r="U8" i="10"/>
  <c r="X8" i="10" s="1"/>
  <c r="AE8" i="10"/>
  <c r="AG8" i="10"/>
  <c r="AE48" i="10"/>
  <c r="AG48" i="10"/>
  <c r="U48" i="10"/>
  <c r="X48" i="10" s="1"/>
  <c r="U69" i="10"/>
  <c r="X69" i="10" s="1"/>
  <c r="AG69" i="10"/>
  <c r="AE69" i="10"/>
  <c r="U106" i="10"/>
  <c r="X106" i="10" s="1"/>
  <c r="AE106" i="10"/>
  <c r="AG106" i="10"/>
  <c r="AE36" i="10"/>
  <c r="AG36" i="10"/>
  <c r="U36" i="10"/>
  <c r="X36" i="10" s="1"/>
  <c r="AG101" i="10"/>
  <c r="AE101" i="10"/>
  <c r="U101" i="10"/>
  <c r="X101" i="10" s="1"/>
  <c r="AG46" i="10"/>
  <c r="AE46" i="10"/>
  <c r="U46" i="10"/>
  <c r="X46" i="10" s="1"/>
  <c r="AG38" i="10"/>
  <c r="U38" i="10"/>
  <c r="X38" i="10" s="1"/>
  <c r="AE38" i="10"/>
  <c r="AE21" i="10"/>
  <c r="U21" i="10"/>
  <c r="X21" i="10" s="1"/>
  <c r="AG21" i="10"/>
  <c r="U45" i="10"/>
  <c r="X45" i="10" s="1"/>
  <c r="AG45" i="10"/>
  <c r="AE45" i="10"/>
  <c r="U56" i="10"/>
  <c r="X56" i="10" s="1"/>
  <c r="AE56" i="10"/>
  <c r="AG56" i="10"/>
  <c r="AG57" i="10"/>
  <c r="AE57" i="10"/>
  <c r="U57" i="10"/>
  <c r="X57" i="10" s="1"/>
  <c r="AG52" i="10"/>
  <c r="AE52" i="10"/>
  <c r="U52" i="10"/>
  <c r="X52" i="10" s="1"/>
  <c r="U41" i="10"/>
  <c r="X41" i="10" s="1"/>
  <c r="AE41" i="10"/>
  <c r="AG41" i="10"/>
  <c r="AG29" i="10"/>
  <c r="U29" i="10"/>
  <c r="X29" i="10" s="1"/>
  <c r="AE29" i="10"/>
  <c r="R6" i="11"/>
  <c r="R16" i="11"/>
  <c r="R76" i="11"/>
  <c r="R17" i="11"/>
  <c r="R77" i="11"/>
  <c r="R89" i="11"/>
  <c r="R99" i="11"/>
  <c r="R52" i="11"/>
  <c r="R100" i="11"/>
  <c r="R53" i="11"/>
  <c r="R101" i="11"/>
  <c r="R63" i="11"/>
  <c r="R111" i="11"/>
  <c r="R64" i="11"/>
  <c r="R75" i="11"/>
  <c r="R28" i="11"/>
  <c r="R87" i="11"/>
  <c r="R29" i="11"/>
  <c r="R88" i="11"/>
  <c r="R40" i="11"/>
  <c r="R41" i="11"/>
  <c r="R65" i="11"/>
  <c r="R51" i="11"/>
  <c r="R14" i="11"/>
  <c r="R84" i="11"/>
  <c r="R47" i="11"/>
  <c r="R10" i="11"/>
  <c r="R80" i="11"/>
  <c r="R43" i="11"/>
  <c r="R97" i="11"/>
  <c r="R44" i="11"/>
  <c r="R7" i="11"/>
  <c r="R39" i="11"/>
  <c r="R109" i="11"/>
  <c r="R72" i="11"/>
  <c r="R35" i="11"/>
  <c r="R105" i="11"/>
  <c r="R68" i="11"/>
  <c r="R31" i="11"/>
  <c r="R27" i="11"/>
  <c r="R60" i="11"/>
  <c r="R23" i="11"/>
  <c r="R93" i="11"/>
  <c r="R56" i="11"/>
  <c r="R19" i="11"/>
  <c r="R15" i="11"/>
  <c r="R85" i="11"/>
  <c r="R48" i="11"/>
  <c r="R11" i="11"/>
  <c r="R110" i="11"/>
  <c r="R25" i="11"/>
  <c r="R106" i="11"/>
  <c r="R33" i="11"/>
  <c r="R55" i="11"/>
  <c r="R108" i="11"/>
  <c r="R107" i="11"/>
  <c r="R98" i="11"/>
  <c r="R13" i="11"/>
  <c r="R94" i="11"/>
  <c r="R21" i="11"/>
  <c r="R102" i="11"/>
  <c r="R86" i="11"/>
  <c r="R82" i="11"/>
  <c r="R9" i="11"/>
  <c r="R90" i="11"/>
  <c r="R36" i="11"/>
  <c r="R58" i="11"/>
  <c r="R92" i="11"/>
  <c r="R66" i="11"/>
  <c r="R50" i="11"/>
  <c r="R24" i="11"/>
  <c r="R46" i="11"/>
  <c r="R32" i="11"/>
  <c r="R54" i="11"/>
  <c r="R38" i="11"/>
  <c r="R20" i="11"/>
  <c r="R42" i="11"/>
  <c r="R26" i="11"/>
  <c r="R22" i="11"/>
  <c r="R8" i="11"/>
  <c r="R30" i="11"/>
  <c r="R73" i="11"/>
  <c r="R95" i="11"/>
  <c r="R81" i="11"/>
  <c r="R103" i="11"/>
  <c r="R18" i="11"/>
  <c r="R74" i="11"/>
  <c r="R96" i="11"/>
  <c r="R70" i="11"/>
  <c r="R104" i="11"/>
  <c r="R78" i="11"/>
  <c r="R12" i="11"/>
  <c r="R62" i="11"/>
  <c r="R34" i="11"/>
  <c r="R61" i="11"/>
  <c r="R37" i="11"/>
  <c r="R49" i="11"/>
  <c r="R59" i="11"/>
  <c r="R69" i="11"/>
  <c r="R57" i="11"/>
  <c r="R45" i="11"/>
  <c r="R91" i="11"/>
  <c r="R79" i="11"/>
  <c r="R67" i="11"/>
  <c r="R83" i="11"/>
  <c r="R71" i="11"/>
  <c r="AE43" i="10"/>
  <c r="U43" i="10"/>
  <c r="X43" i="10" s="1"/>
  <c r="AG43" i="10"/>
  <c r="U68" i="10"/>
  <c r="X68" i="10" s="1"/>
  <c r="AE68" i="10"/>
  <c r="AG68" i="10"/>
  <c r="AG32" i="10"/>
  <c r="AE32" i="10"/>
  <c r="U32" i="10"/>
  <c r="X32" i="10" s="1"/>
  <c r="AG85" i="10"/>
  <c r="AE85" i="10"/>
  <c r="U85" i="10"/>
  <c r="X85" i="10" s="1"/>
  <c r="AG65" i="10"/>
  <c r="U65" i="10"/>
  <c r="X65" i="10" s="1"/>
  <c r="AE65" i="10"/>
  <c r="AE72" i="10"/>
  <c r="AG72" i="10"/>
  <c r="U72" i="10"/>
  <c r="X72" i="10" s="1"/>
  <c r="AG10" i="10"/>
  <c r="U10" i="10"/>
  <c r="X10" i="10" s="1"/>
  <c r="AE10" i="10"/>
  <c r="AE64" i="10"/>
  <c r="U64" i="10"/>
  <c r="X64" i="10" s="1"/>
  <c r="AG64" i="10"/>
  <c r="AG82" i="10"/>
  <c r="U82" i="10"/>
  <c r="X82" i="10" s="1"/>
  <c r="AE82" i="10"/>
  <c r="U92" i="10"/>
  <c r="X92" i="10" s="1"/>
  <c r="AG92" i="10"/>
  <c r="AE92" i="10"/>
  <c r="U71" i="10"/>
  <c r="X71" i="10" s="1"/>
  <c r="AG71" i="10"/>
  <c r="AE71" i="10"/>
  <c r="AG74" i="10"/>
  <c r="AE74" i="10"/>
  <c r="U74" i="10"/>
  <c r="X74" i="10" s="1"/>
  <c r="U83" i="10"/>
  <c r="X83" i="10" s="1"/>
  <c r="AE83" i="10"/>
  <c r="AG83" i="10"/>
  <c r="AG53" i="10"/>
  <c r="AE53" i="10"/>
  <c r="U53" i="10"/>
  <c r="X53" i="10" s="1"/>
  <c r="AE80" i="10"/>
  <c r="AG80" i="10"/>
  <c r="U80" i="10"/>
  <c r="X80" i="10" s="1"/>
  <c r="AG26" i="10"/>
  <c r="AE26" i="10"/>
  <c r="U26" i="10"/>
  <c r="X26" i="10" s="1"/>
  <c r="AG39" i="10"/>
  <c r="U39" i="10"/>
  <c r="X39" i="10" s="1"/>
  <c r="AE39" i="10"/>
  <c r="AG49" i="10"/>
  <c r="U49" i="10"/>
  <c r="X49" i="10" s="1"/>
  <c r="AE49" i="10"/>
  <c r="U73" i="10"/>
  <c r="X73" i="10" s="1"/>
  <c r="AG73" i="10"/>
  <c r="AE73" i="10"/>
  <c r="AE42" i="10"/>
  <c r="AG42" i="10"/>
  <c r="U42" i="10"/>
  <c r="X42" i="10" s="1"/>
  <c r="U14" i="10"/>
  <c r="X14" i="10" s="1"/>
  <c r="AG14" i="10"/>
  <c r="AE14" i="10"/>
  <c r="U104" i="10"/>
  <c r="X104" i="10" s="1"/>
  <c r="AG104" i="10"/>
  <c r="AE104" i="10"/>
  <c r="AE51" i="10"/>
  <c r="U51" i="10"/>
  <c r="X51" i="10" s="1"/>
  <c r="AG51" i="10"/>
  <c r="AG67" i="10"/>
  <c r="U67" i="10"/>
  <c r="X67" i="10" s="1"/>
  <c r="AE67" i="10"/>
  <c r="U63" i="10"/>
  <c r="X63" i="10" s="1"/>
  <c r="AG63" i="10"/>
  <c r="AE63" i="10"/>
  <c r="AG90" i="10"/>
  <c r="U90" i="10"/>
  <c r="X90" i="10" s="1"/>
  <c r="AE90" i="10"/>
  <c r="AE58" i="10"/>
  <c r="AG58" i="10"/>
  <c r="U58" i="10"/>
  <c r="X58" i="10" s="1"/>
  <c r="AG99" i="10"/>
  <c r="AE99" i="10"/>
  <c r="U99" i="10"/>
  <c r="X99" i="10" s="1"/>
  <c r="AG23" i="10"/>
  <c r="U23" i="10"/>
  <c r="X23" i="10" s="1"/>
  <c r="AE23" i="10"/>
  <c r="U47" i="10"/>
  <c r="X47" i="10" s="1"/>
  <c r="AE47" i="10"/>
  <c r="AG47" i="10"/>
  <c r="U22" i="10"/>
  <c r="X22" i="10" s="1"/>
  <c r="AE22" i="10"/>
  <c r="AG22" i="10"/>
  <c r="AG94" i="10"/>
  <c r="AE94" i="10"/>
  <c r="U94" i="10"/>
  <c r="X94" i="10" s="1"/>
  <c r="U28" i="10"/>
  <c r="X28" i="10" s="1"/>
  <c r="AE28" i="10"/>
  <c r="AG28" i="10"/>
  <c r="AG100" i="10"/>
  <c r="U100" i="10"/>
  <c r="X100" i="10" s="1"/>
  <c r="AE100" i="10"/>
  <c r="AG89" i="10"/>
  <c r="U89" i="10"/>
  <c r="X89" i="10" s="1"/>
  <c r="AE89" i="10"/>
  <c r="AG11" i="10"/>
  <c r="U11" i="10"/>
  <c r="X11" i="10" s="1"/>
  <c r="AE11" i="10"/>
  <c r="U40" i="10"/>
  <c r="X40" i="10" s="1"/>
  <c r="AG40" i="10"/>
  <c r="AE40" i="10"/>
  <c r="AE34" i="10"/>
  <c r="U34" i="10"/>
  <c r="X34" i="10" s="1"/>
  <c r="AG34" i="10"/>
  <c r="AG108" i="10"/>
  <c r="AE108" i="10"/>
  <c r="U108" i="10"/>
  <c r="X108" i="10" s="1"/>
  <c r="AE109" i="10"/>
  <c r="U109" i="10"/>
  <c r="X109" i="10" s="1"/>
  <c r="AG109" i="10"/>
  <c r="AE20" i="10"/>
  <c r="U20" i="10"/>
  <c r="X20" i="10" s="1"/>
  <c r="AG20" i="10"/>
  <c r="U111" i="10"/>
  <c r="X111" i="10" s="1"/>
  <c r="AE111" i="10"/>
  <c r="AG111" i="10"/>
  <c r="AE16" i="10"/>
  <c r="U16" i="10"/>
  <c r="X16" i="10" s="1"/>
  <c r="AG16" i="10"/>
  <c r="U96" i="10"/>
  <c r="X96" i="10" s="1"/>
  <c r="AG96" i="10"/>
  <c r="AE96" i="10"/>
  <c r="AG86" i="10"/>
  <c r="AE86" i="10"/>
  <c r="U86" i="10"/>
  <c r="X86" i="10" s="1"/>
  <c r="AG95" i="10"/>
  <c r="U95" i="10"/>
  <c r="X95" i="10" s="1"/>
  <c r="AE95" i="10"/>
  <c r="AG24" i="10"/>
  <c r="U24" i="10"/>
  <c r="X24" i="10" s="1"/>
  <c r="AE24" i="10"/>
  <c r="AG44" i="10"/>
  <c r="AE44" i="10"/>
  <c r="U44" i="10"/>
  <c r="X44" i="10" s="1"/>
  <c r="U30" i="10"/>
  <c r="X30" i="10" s="1"/>
  <c r="AE30" i="10"/>
  <c r="AG30" i="10"/>
  <c r="AG18" i="10"/>
  <c r="AE18" i="10"/>
  <c r="U18" i="10"/>
  <c r="X18" i="10" s="1"/>
  <c r="U76" i="10"/>
  <c r="X76" i="10" s="1"/>
  <c r="AE76" i="10"/>
  <c r="AG76" i="10"/>
  <c r="U50" i="10"/>
  <c r="X50" i="10" s="1"/>
  <c r="AG50" i="10"/>
  <c r="AE50" i="10"/>
  <c r="AE93" i="10"/>
  <c r="AG93" i="10"/>
  <c r="U93" i="10"/>
  <c r="X93" i="10" s="1"/>
  <c r="AG75" i="10"/>
  <c r="AE75" i="10"/>
  <c r="U75" i="10"/>
  <c r="X75" i="10" s="1"/>
  <c r="AE98" i="10"/>
  <c r="U98" i="10"/>
  <c r="X98" i="10" s="1"/>
  <c r="AG98" i="10"/>
  <c r="AE17" i="10"/>
  <c r="AG17" i="10"/>
  <c r="U17" i="10"/>
  <c r="X17" i="10" s="1"/>
  <c r="U7" i="10"/>
  <c r="X7" i="10" s="1"/>
  <c r="AG7" i="10"/>
  <c r="AE7" i="10"/>
  <c r="AG27" i="10"/>
  <c r="U27" i="10"/>
  <c r="X27" i="10" s="1"/>
  <c r="AE27" i="10"/>
  <c r="AG55" i="10"/>
  <c r="AE55" i="10"/>
  <c r="U55" i="10"/>
  <c r="X55" i="10" s="1"/>
  <c r="AG59" i="10"/>
  <c r="AE59" i="10"/>
  <c r="U59" i="10"/>
  <c r="X59" i="10" s="1"/>
  <c r="U13" i="10"/>
  <c r="X13" i="10" s="1"/>
  <c r="AE13" i="10"/>
  <c r="AG13" i="10"/>
  <c r="AE78" i="10"/>
  <c r="U78" i="10"/>
  <c r="X78" i="10" s="1"/>
  <c r="AG78" i="10"/>
  <c r="U12" i="10"/>
  <c r="X12" i="10" s="1"/>
  <c r="AG12" i="10"/>
  <c r="AE12" i="10"/>
  <c r="U60" i="10"/>
  <c r="X60" i="10" s="1"/>
  <c r="AE60" i="10"/>
  <c r="AG60" i="10"/>
  <c r="U33" i="10"/>
  <c r="X33" i="10" s="1"/>
  <c r="AG33" i="10"/>
  <c r="AE33" i="10"/>
  <c r="U25" i="10"/>
  <c r="X25" i="10" s="1"/>
  <c r="AE25" i="10"/>
  <c r="AG25" i="10"/>
  <c r="AG66" i="10"/>
  <c r="U66" i="10"/>
  <c r="X66" i="10" s="1"/>
  <c r="AE66" i="10"/>
  <c r="AG31" i="10"/>
  <c r="U31" i="10"/>
  <c r="X31" i="10" s="1"/>
  <c r="AE31" i="10"/>
  <c r="AE19" i="10"/>
  <c r="U19" i="10"/>
  <c r="X19" i="10" s="1"/>
  <c r="AG19" i="10"/>
  <c r="AG91" i="10"/>
  <c r="AE91" i="10"/>
  <c r="U91" i="10"/>
  <c r="X91" i="10" s="1"/>
  <c r="U35" i="10"/>
  <c r="X35" i="10" s="1"/>
  <c r="AG35" i="10"/>
  <c r="AE35" i="10"/>
  <c r="AG103" i="10"/>
  <c r="U103" i="10"/>
  <c r="X103" i="10" s="1"/>
  <c r="AE103" i="10"/>
  <c r="AG15" i="10"/>
  <c r="AE15" i="10"/>
  <c r="U15" i="10"/>
  <c r="X15" i="10" s="1"/>
  <c r="U84" i="10"/>
  <c r="X84" i="10" s="1"/>
  <c r="AG84" i="10"/>
  <c r="AE84" i="10"/>
  <c r="U105" i="10"/>
  <c r="X105" i="10" s="1"/>
  <c r="AE105" i="10"/>
  <c r="AG105" i="10"/>
  <c r="U107" i="10"/>
  <c r="X107" i="10" s="1"/>
  <c r="AG107" i="10"/>
  <c r="AE107" i="10"/>
  <c r="AG54" i="10"/>
  <c r="U54" i="10"/>
  <c r="X54" i="10" s="1"/>
  <c r="AE54" i="10"/>
  <c r="AE77" i="10"/>
  <c r="AG77" i="10"/>
  <c r="U77" i="10"/>
  <c r="X77" i="10" s="1"/>
  <c r="U37" i="10"/>
  <c r="X37" i="10" s="1"/>
  <c r="AE37" i="10"/>
  <c r="AG37" i="10"/>
  <c r="AE87" i="10"/>
  <c r="AG87" i="10"/>
  <c r="U87" i="10"/>
  <c r="X87" i="10" s="1"/>
  <c r="U102" i="10"/>
  <c r="X102" i="10" s="1"/>
  <c r="AE102" i="10"/>
  <c r="AG102" i="10"/>
  <c r="AE110" i="10"/>
  <c r="U110" i="10"/>
  <c r="X110" i="10" s="1"/>
  <c r="AG110" i="10"/>
  <c r="AG70" i="10"/>
  <c r="U70" i="10"/>
  <c r="X70" i="10" s="1"/>
  <c r="AE70" i="10"/>
  <c r="AG9" i="10"/>
  <c r="AE9" i="10"/>
  <c r="U9" i="10"/>
  <c r="X9" i="10" s="1"/>
  <c r="U62" i="10"/>
  <c r="X62" i="10" s="1"/>
  <c r="AE62" i="10"/>
  <c r="AG62" i="10"/>
  <c r="AG79" i="10"/>
  <c r="U79" i="10"/>
  <c r="X79" i="10" s="1"/>
  <c r="AE79" i="10"/>
  <c r="AG97" i="10"/>
  <c r="U97" i="10"/>
  <c r="X97" i="10" s="1"/>
  <c r="AE97" i="10"/>
  <c r="U61" i="10"/>
  <c r="X61" i="10" s="1"/>
  <c r="Y61" i="12" s="1"/>
  <c r="AE61" i="10"/>
  <c r="AG61" i="10"/>
  <c r="U81" i="10"/>
  <c r="X81" i="10" s="1"/>
  <c r="AG81" i="10"/>
  <c r="AE81" i="10"/>
  <c r="AG88" i="10"/>
  <c r="AE88" i="10"/>
  <c r="U88" i="10"/>
  <c r="X88" i="10" s="1"/>
  <c r="T112" i="10"/>
  <c r="AB11" i="9"/>
  <c r="AC11" i="9" s="1"/>
  <c r="Y11" i="9"/>
  <c r="AB53" i="9"/>
  <c r="AC53" i="9" s="1"/>
  <c r="Y53" i="9"/>
  <c r="AB26" i="9"/>
  <c r="AC26" i="9" s="1"/>
  <c r="AB55" i="9"/>
  <c r="AC55" i="9" s="1"/>
  <c r="Y55" i="9"/>
  <c r="AB16" i="9"/>
  <c r="AC16" i="9" s="1"/>
  <c r="Y16" i="9"/>
  <c r="AB44" i="9"/>
  <c r="AC44" i="9" s="1"/>
  <c r="Y44" i="9"/>
  <c r="AB32" i="9"/>
  <c r="AC32" i="9" s="1"/>
  <c r="Y32" i="9"/>
  <c r="Y90" i="9"/>
  <c r="AB18" i="9"/>
  <c r="AC18" i="9" s="1"/>
  <c r="Y18" i="9"/>
  <c r="AB62" i="9"/>
  <c r="AC62" i="9" s="1"/>
  <c r="Y62" i="9"/>
  <c r="AB58" i="9"/>
  <c r="AC58" i="9" s="1"/>
  <c r="Y58" i="9"/>
  <c r="AB17" i="9"/>
  <c r="AC17" i="9" s="1"/>
  <c r="Y17" i="9"/>
  <c r="AB72" i="9"/>
  <c r="AC72" i="9" s="1"/>
  <c r="Y72" i="9"/>
  <c r="AB92" i="9"/>
  <c r="AC92" i="9" s="1"/>
  <c r="Y92" i="9"/>
  <c r="AB84" i="9"/>
  <c r="AC84" i="9" s="1"/>
  <c r="AB109" i="9"/>
  <c r="AC109" i="9" s="1"/>
  <c r="Y109" i="9"/>
  <c r="AB38" i="9"/>
  <c r="AC38" i="9" s="1"/>
  <c r="Y38" i="9"/>
  <c r="AB83" i="9"/>
  <c r="AC83" i="9" s="1"/>
  <c r="Y83" i="9"/>
  <c r="AB77" i="9"/>
  <c r="AC77" i="9" s="1"/>
  <c r="Y77" i="9"/>
  <c r="AB31" i="9"/>
  <c r="AC31" i="9" s="1"/>
  <c r="Y31" i="9"/>
  <c r="AB85" i="9"/>
  <c r="AC85" i="9" s="1"/>
  <c r="Y85" i="9"/>
  <c r="AB51" i="9"/>
  <c r="AC51" i="9" s="1"/>
  <c r="Y51" i="9"/>
  <c r="AB34" i="9"/>
  <c r="AC34" i="9" s="1"/>
  <c r="Y34" i="9"/>
  <c r="AB14" i="9"/>
  <c r="AC14" i="9" s="1"/>
  <c r="Y14" i="9"/>
  <c r="AB57" i="9"/>
  <c r="AC57" i="9" s="1"/>
  <c r="Y57" i="9"/>
  <c r="AB104" i="9"/>
  <c r="AC104" i="9" s="1"/>
  <c r="Y104" i="9"/>
  <c r="AB94" i="9"/>
  <c r="AC94" i="9" s="1"/>
  <c r="Y94" i="9"/>
  <c r="AB45" i="9"/>
  <c r="AC45" i="9" s="1"/>
  <c r="Y45" i="9"/>
  <c r="AB98" i="9"/>
  <c r="AC98" i="9" s="1"/>
  <c r="Y98" i="9"/>
  <c r="AB10" i="9"/>
  <c r="AC10" i="9" s="1"/>
  <c r="Y10" i="9"/>
  <c r="AB95" i="9"/>
  <c r="AC95" i="9" s="1"/>
  <c r="Y95" i="9"/>
  <c r="AB86" i="9"/>
  <c r="AC86" i="9" s="1"/>
  <c r="Y86" i="9"/>
  <c r="AB35" i="9"/>
  <c r="AC35" i="9" s="1"/>
  <c r="Y35" i="9"/>
  <c r="AB80" i="9"/>
  <c r="AC80" i="9" s="1"/>
  <c r="Y80" i="9"/>
  <c r="AB13" i="9"/>
  <c r="AC13" i="9" s="1"/>
  <c r="Y13" i="9"/>
  <c r="AB110" i="9"/>
  <c r="AC110" i="9" s="1"/>
  <c r="Y110" i="9"/>
  <c r="AB60" i="9"/>
  <c r="AC60" i="9" s="1"/>
  <c r="Y60" i="9"/>
  <c r="AB111" i="9"/>
  <c r="AC111" i="9" s="1"/>
  <c r="Y111" i="9"/>
  <c r="AB8" i="9"/>
  <c r="AC8" i="9" s="1"/>
  <c r="Y8" i="9"/>
  <c r="AB47" i="9"/>
  <c r="AC47" i="9" s="1"/>
  <c r="Y47" i="9"/>
  <c r="AB48" i="9"/>
  <c r="AC48" i="9" s="1"/>
  <c r="Y48" i="9"/>
  <c r="AB28" i="9"/>
  <c r="AC28" i="9" s="1"/>
  <c r="Y28" i="9"/>
  <c r="AB23" i="9"/>
  <c r="AC23" i="9" s="1"/>
  <c r="Y23" i="9"/>
  <c r="AB96" i="9"/>
  <c r="AC96" i="9" s="1"/>
  <c r="Y96" i="9"/>
  <c r="AB40" i="9"/>
  <c r="AC40" i="9" s="1"/>
  <c r="Y40" i="9"/>
  <c r="AB63" i="9"/>
  <c r="AC63" i="9" s="1"/>
  <c r="Y63" i="9"/>
  <c r="AB70" i="9"/>
  <c r="AC70" i="9" s="1"/>
  <c r="Y70" i="9"/>
  <c r="AB87" i="9"/>
  <c r="AC87" i="9" s="1"/>
  <c r="Y87" i="9"/>
  <c r="AB15" i="9"/>
  <c r="AC15" i="9" s="1"/>
  <c r="Y15" i="9"/>
  <c r="AB61" i="9"/>
  <c r="AC61" i="9" s="1"/>
  <c r="Y61" i="9"/>
  <c r="AB82" i="9"/>
  <c r="AC82" i="9" s="1"/>
  <c r="Y82" i="9"/>
  <c r="AB50" i="9"/>
  <c r="AC50" i="9" s="1"/>
  <c r="Y50" i="9"/>
  <c r="AB7" i="9"/>
  <c r="AC7" i="9" s="1"/>
  <c r="Y7" i="9"/>
  <c r="AB52" i="9"/>
  <c r="AC52" i="9" s="1"/>
  <c r="Y52" i="9"/>
  <c r="U105" i="8"/>
  <c r="X105" i="8" s="1"/>
  <c r="U93" i="8"/>
  <c r="X93" i="8" s="1"/>
  <c r="U81" i="8"/>
  <c r="X81" i="8" s="1"/>
  <c r="U69" i="8"/>
  <c r="X69" i="8" s="1"/>
  <c r="U57" i="8"/>
  <c r="X57" i="8" s="1"/>
  <c r="U45" i="8"/>
  <c r="X45" i="8" s="1"/>
  <c r="U33" i="8"/>
  <c r="X33" i="8" s="1"/>
  <c r="Y33" i="12" s="1"/>
  <c r="U21" i="8"/>
  <c r="X21" i="8" s="1"/>
  <c r="Y21" i="12" s="1"/>
  <c r="U9" i="8"/>
  <c r="X9" i="8" s="1"/>
  <c r="Y9" i="12" s="1"/>
  <c r="U103" i="8"/>
  <c r="X103" i="8" s="1"/>
  <c r="U90" i="8"/>
  <c r="X90" i="8" s="1"/>
  <c r="U77" i="8"/>
  <c r="X77" i="8" s="1"/>
  <c r="Y77" i="12" s="1"/>
  <c r="U64" i="8"/>
  <c r="X64" i="8" s="1"/>
  <c r="U51" i="8"/>
  <c r="X51" i="8" s="1"/>
  <c r="U38" i="8"/>
  <c r="X38" i="8" s="1"/>
  <c r="U25" i="8"/>
  <c r="X25" i="8" s="1"/>
  <c r="U12" i="8"/>
  <c r="X12" i="8" s="1"/>
  <c r="Y12" i="12" s="1"/>
  <c r="U108" i="8"/>
  <c r="X108" i="8" s="1"/>
  <c r="Y106" i="12" s="1"/>
  <c r="U95" i="8"/>
  <c r="X95" i="8" s="1"/>
  <c r="U82" i="8"/>
  <c r="X82" i="8" s="1"/>
  <c r="Y80" i="12" s="1"/>
  <c r="U68" i="8"/>
  <c r="X68" i="8" s="1"/>
  <c r="Y68" i="12" s="1"/>
  <c r="U55" i="8"/>
  <c r="X55" i="8" s="1"/>
  <c r="U42" i="8"/>
  <c r="X42" i="8" s="1"/>
  <c r="U29" i="8"/>
  <c r="X29" i="8" s="1"/>
  <c r="U16" i="8"/>
  <c r="X16" i="8" s="1"/>
  <c r="Y16" i="12" s="1"/>
  <c r="U107" i="8"/>
  <c r="X107" i="8" s="1"/>
  <c r="U94" i="8"/>
  <c r="X94" i="8" s="1"/>
  <c r="U80" i="8"/>
  <c r="X80" i="8" s="1"/>
  <c r="Y79" i="12" s="1"/>
  <c r="U67" i="8"/>
  <c r="X67" i="8" s="1"/>
  <c r="Y67" i="12" s="1"/>
  <c r="U54" i="8"/>
  <c r="X54" i="8" s="1"/>
  <c r="U41" i="8"/>
  <c r="X41" i="8" s="1"/>
  <c r="U28" i="8"/>
  <c r="X28" i="8" s="1"/>
  <c r="U15" i="8"/>
  <c r="X15" i="8" s="1"/>
  <c r="U109" i="8"/>
  <c r="X109" i="8" s="1"/>
  <c r="U89" i="8"/>
  <c r="X89" i="8" s="1"/>
  <c r="U73" i="8"/>
  <c r="X73" i="8" s="1"/>
  <c r="U56" i="8"/>
  <c r="X56" i="8" s="1"/>
  <c r="U37" i="8"/>
  <c r="X37" i="8" s="1"/>
  <c r="U20" i="8"/>
  <c r="X20" i="8" s="1"/>
  <c r="U106" i="8"/>
  <c r="X106" i="8" s="1"/>
  <c r="U72" i="8"/>
  <c r="X72" i="8" s="1"/>
  <c r="U53" i="8"/>
  <c r="X53" i="8" s="1"/>
  <c r="Y53" i="12" s="1"/>
  <c r="U36" i="8"/>
  <c r="X36" i="8" s="1"/>
  <c r="Y36" i="12" s="1"/>
  <c r="U88" i="8"/>
  <c r="X88" i="8" s="1"/>
  <c r="Y86" i="12" s="1"/>
  <c r="U19" i="8"/>
  <c r="X19" i="8" s="1"/>
  <c r="U104" i="8"/>
  <c r="X104" i="8" s="1"/>
  <c r="U87" i="8"/>
  <c r="X87" i="8" s="1"/>
  <c r="U71" i="8"/>
  <c r="X71" i="8" s="1"/>
  <c r="U52" i="8"/>
  <c r="X52" i="8" s="1"/>
  <c r="U35" i="8"/>
  <c r="X35" i="8" s="1"/>
  <c r="U18" i="8"/>
  <c r="X18" i="8" s="1"/>
  <c r="Y18" i="12" s="1"/>
  <c r="U102" i="8"/>
  <c r="X102" i="8" s="1"/>
  <c r="U86" i="8"/>
  <c r="X86" i="8" s="1"/>
  <c r="U70" i="8"/>
  <c r="X70" i="8" s="1"/>
  <c r="U50" i="8"/>
  <c r="X50" i="8" s="1"/>
  <c r="U34" i="8"/>
  <c r="X34" i="8" s="1"/>
  <c r="U17" i="8"/>
  <c r="X17" i="8" s="1"/>
  <c r="U101" i="8"/>
  <c r="X101" i="8" s="1"/>
  <c r="U85" i="8"/>
  <c r="X85" i="8" s="1"/>
  <c r="U66" i="8"/>
  <c r="X66" i="8" s="1"/>
  <c r="U49" i="8"/>
  <c r="X49" i="8" s="1"/>
  <c r="U32" i="8"/>
  <c r="X32" i="8" s="1"/>
  <c r="U14" i="8"/>
  <c r="X14" i="8" s="1"/>
  <c r="U97" i="8"/>
  <c r="X97" i="8" s="1"/>
  <c r="Y95" i="12" s="1"/>
  <c r="U78" i="8"/>
  <c r="X78" i="8" s="1"/>
  <c r="U61" i="8"/>
  <c r="X61" i="8" s="1"/>
  <c r="U44" i="8"/>
  <c r="X44" i="8" s="1"/>
  <c r="Y44" i="12" s="1"/>
  <c r="U26" i="8"/>
  <c r="X26" i="8" s="1"/>
  <c r="Y26" i="12" s="1"/>
  <c r="U8" i="8"/>
  <c r="X8" i="8" s="1"/>
  <c r="Y8" i="12" s="1"/>
  <c r="U96" i="8"/>
  <c r="X96" i="8" s="1"/>
  <c r="U76" i="8"/>
  <c r="X76" i="8" s="1"/>
  <c r="U60" i="8"/>
  <c r="X60" i="8" s="1"/>
  <c r="U43" i="8"/>
  <c r="X43" i="8" s="1"/>
  <c r="U24" i="8"/>
  <c r="X24" i="8" s="1"/>
  <c r="U7" i="8"/>
  <c r="X7" i="8" s="1"/>
  <c r="U111" i="8"/>
  <c r="X111" i="8" s="1"/>
  <c r="U92" i="8"/>
  <c r="X92" i="8" s="1"/>
  <c r="U75" i="8"/>
  <c r="X75" i="8" s="1"/>
  <c r="U59" i="8"/>
  <c r="X59" i="8" s="1"/>
  <c r="U40" i="8"/>
  <c r="X40" i="8" s="1"/>
  <c r="U23" i="8"/>
  <c r="X23" i="8" s="1"/>
  <c r="U74" i="8"/>
  <c r="X74" i="8" s="1"/>
  <c r="U22" i="8"/>
  <c r="X22" i="8" s="1"/>
  <c r="U65" i="8"/>
  <c r="X65" i="8" s="1"/>
  <c r="U13" i="8"/>
  <c r="X13" i="8" s="1"/>
  <c r="U63" i="8"/>
  <c r="X63" i="8" s="1"/>
  <c r="U11" i="8"/>
  <c r="X11" i="8" s="1"/>
  <c r="U62" i="8"/>
  <c r="X62" i="8" s="1"/>
  <c r="U10" i="8"/>
  <c r="X10" i="8" s="1"/>
  <c r="Y10" i="12" s="1"/>
  <c r="U99" i="8"/>
  <c r="X99" i="8" s="1"/>
  <c r="U110" i="8"/>
  <c r="X110" i="8" s="1"/>
  <c r="U58" i="8"/>
  <c r="X58" i="8" s="1"/>
  <c r="U47" i="8"/>
  <c r="X47" i="8" s="1"/>
  <c r="U100" i="8"/>
  <c r="X100" i="8" s="1"/>
  <c r="U48" i="8"/>
  <c r="X48" i="8" s="1"/>
  <c r="U39" i="8"/>
  <c r="X39" i="8" s="1"/>
  <c r="U91" i="8"/>
  <c r="X91" i="8" s="1"/>
  <c r="Y89" i="12" s="1"/>
  <c r="U84" i="8"/>
  <c r="X84" i="8" s="1"/>
  <c r="U79" i="8"/>
  <c r="X79" i="8" s="1"/>
  <c r="U46" i="8"/>
  <c r="X46" i="8" s="1"/>
  <c r="U83" i="8"/>
  <c r="X83" i="8" s="1"/>
  <c r="U31" i="8"/>
  <c r="X31" i="8" s="1"/>
  <c r="Y31" i="12" s="1"/>
  <c r="U30" i="8"/>
  <c r="X30" i="8" s="1"/>
  <c r="Y30" i="12" s="1"/>
  <c r="U27" i="8"/>
  <c r="X27" i="8" s="1"/>
  <c r="U98" i="8"/>
  <c r="X98" i="8" s="1"/>
  <c r="Y96" i="12" s="1"/>
  <c r="AE79" i="8"/>
  <c r="AE84" i="8"/>
  <c r="AG29" i="8"/>
  <c r="AG101" i="8"/>
  <c r="AE49" i="8"/>
  <c r="AG100" i="8"/>
  <c r="AE48" i="8"/>
  <c r="AE30" i="8"/>
  <c r="AE83" i="8"/>
  <c r="AE64" i="8"/>
  <c r="AE27" i="8"/>
  <c r="AE42" i="8"/>
  <c r="AG76" i="8"/>
  <c r="AE109" i="8"/>
  <c r="AG80" i="8"/>
  <c r="AE41" i="8"/>
  <c r="AG111" i="8"/>
  <c r="AG103" i="8"/>
  <c r="AE69" i="8"/>
  <c r="AG87" i="8"/>
  <c r="AE46" i="8"/>
  <c r="AE26" i="8"/>
  <c r="AE90" i="8"/>
  <c r="AG98" i="8"/>
  <c r="AG12" i="8"/>
  <c r="AE73" i="8"/>
  <c r="AG51" i="8"/>
  <c r="AG72" i="8"/>
  <c r="AG30" i="8"/>
  <c r="AG58" i="8"/>
  <c r="AE19" i="8"/>
  <c r="AE18" i="8"/>
  <c r="AG43" i="8"/>
  <c r="AG107" i="8"/>
  <c r="AG36" i="8"/>
  <c r="AG65" i="8"/>
  <c r="AG85" i="8"/>
  <c r="AE72" i="8"/>
  <c r="AE17" i="8"/>
  <c r="AE107" i="8"/>
  <c r="AG93" i="8"/>
  <c r="AG104" i="8"/>
  <c r="AG46" i="8"/>
  <c r="AG108" i="8"/>
  <c r="AG105" i="8"/>
  <c r="AG23" i="8"/>
  <c r="AG21" i="8"/>
  <c r="AG39" i="8"/>
  <c r="AG89" i="8"/>
  <c r="AG59" i="8"/>
  <c r="AE54" i="8"/>
  <c r="AG20" i="8"/>
  <c r="AG78" i="8"/>
  <c r="AE86" i="8"/>
  <c r="AE39" i="8"/>
  <c r="AG95" i="8"/>
  <c r="AG9" i="8"/>
  <c r="AG8" i="8"/>
  <c r="AG19" i="8"/>
  <c r="AG90" i="8"/>
  <c r="AG63" i="8"/>
  <c r="AG32" i="8"/>
  <c r="AE38" i="8"/>
  <c r="AE52" i="8"/>
  <c r="AE68" i="8"/>
  <c r="AG28" i="8"/>
  <c r="AG106" i="8"/>
  <c r="AE67" i="8"/>
  <c r="AE71" i="8"/>
  <c r="AG109" i="8"/>
  <c r="AG16" i="8"/>
  <c r="AG88" i="8"/>
  <c r="AE36" i="8"/>
  <c r="AE35" i="8"/>
  <c r="AE14" i="8"/>
  <c r="AE65" i="8"/>
  <c r="AE11" i="8"/>
  <c r="AG50" i="8"/>
  <c r="AE70" i="8"/>
  <c r="AE7" i="8"/>
  <c r="AG34" i="8"/>
  <c r="AG11" i="8"/>
  <c r="AG94" i="8"/>
  <c r="AE55" i="8"/>
  <c r="AG110" i="8"/>
  <c r="AE58" i="8"/>
  <c r="AG96" i="8"/>
  <c r="AE108" i="8"/>
  <c r="AG75" i="8"/>
  <c r="AE23" i="8"/>
  <c r="AG74" i="8"/>
  <c r="AE22" i="8"/>
  <c r="AE47" i="8"/>
  <c r="AE28" i="8"/>
  <c r="AE8" i="8"/>
  <c r="AG26" i="8"/>
  <c r="AE59" i="8"/>
  <c r="AG14" i="8"/>
  <c r="AG82" i="8"/>
  <c r="AE43" i="8"/>
  <c r="AG97" i="8"/>
  <c r="AE45" i="8"/>
  <c r="AG83" i="8"/>
  <c r="AE95" i="8"/>
  <c r="AG62" i="8"/>
  <c r="AE10" i="8"/>
  <c r="AG61" i="8"/>
  <c r="AE9" i="8"/>
  <c r="AE29" i="8"/>
  <c r="AE12" i="8"/>
  <c r="AE111" i="8"/>
  <c r="AE53" i="8"/>
  <c r="AG45" i="8"/>
  <c r="AG67" i="8"/>
  <c r="AE33" i="8"/>
  <c r="AE21" i="8"/>
  <c r="AG71" i="8"/>
  <c r="AG60" i="8"/>
  <c r="AE51" i="8"/>
  <c r="AE89" i="8"/>
  <c r="AG70" i="8"/>
  <c r="AE31" i="8"/>
  <c r="AG84" i="8"/>
  <c r="AE32" i="8"/>
  <c r="AG56" i="8"/>
  <c r="AE82" i="8"/>
  <c r="AG49" i="8"/>
  <c r="AG48" i="8"/>
  <c r="AG91" i="8"/>
  <c r="AE13" i="8"/>
  <c r="AG86" i="8"/>
  <c r="AE92" i="8"/>
  <c r="AE37" i="8"/>
  <c r="AG24" i="8"/>
  <c r="AE106" i="8"/>
  <c r="AE25" i="8"/>
  <c r="AG41" i="8"/>
  <c r="AG35" i="8"/>
  <c r="AE94" i="8"/>
  <c r="AG57" i="8"/>
  <c r="AG33" i="8"/>
  <c r="AG44" i="8"/>
  <c r="AG77" i="8"/>
  <c r="AG22" i="8"/>
  <c r="AG31" i="8"/>
  <c r="AG81" i="8"/>
  <c r="AG79" i="8"/>
  <c r="AE101" i="8"/>
  <c r="AE100" i="8"/>
  <c r="AE105" i="8"/>
  <c r="AG64" i="8"/>
  <c r="AG37" i="8"/>
  <c r="AE99" i="8"/>
  <c r="AG13" i="8"/>
  <c r="AE20" i="8"/>
  <c r="AG99" i="8"/>
  <c r="AE34" i="8"/>
  <c r="AE15" i="8"/>
  <c r="AE57" i="8"/>
  <c r="AG7" i="8"/>
  <c r="AE40" i="8"/>
  <c r="AE24" i="8"/>
  <c r="AG10" i="8"/>
  <c r="AG18" i="8"/>
  <c r="AG68" i="8"/>
  <c r="AG66" i="8"/>
  <c r="AE88" i="8"/>
  <c r="AE87" i="8"/>
  <c r="AE85" i="8"/>
  <c r="AG38" i="8"/>
  <c r="AG15" i="8"/>
  <c r="AE80" i="8"/>
  <c r="AE98" i="8"/>
  <c r="AG73" i="8"/>
  <c r="AE16" i="8"/>
  <c r="AE56" i="8"/>
  <c r="AE77" i="8"/>
  <c r="AG27" i="8"/>
  <c r="AE103" i="8"/>
  <c r="AE110" i="8"/>
  <c r="AG55" i="8"/>
  <c r="AG53" i="8"/>
  <c r="AE75" i="8"/>
  <c r="AE74" i="8"/>
  <c r="AE66" i="8"/>
  <c r="AG17" i="8"/>
  <c r="AE102" i="8"/>
  <c r="AE63" i="8"/>
  <c r="AE78" i="8"/>
  <c r="AG47" i="8"/>
  <c r="AG54" i="8"/>
  <c r="AE76" i="8"/>
  <c r="AE91" i="8"/>
  <c r="AE97" i="8"/>
  <c r="AG42" i="8"/>
  <c r="AG40" i="8"/>
  <c r="AE62" i="8"/>
  <c r="AE61" i="8"/>
  <c r="AE50" i="8"/>
  <c r="AE104" i="8"/>
  <c r="AE81" i="8"/>
  <c r="AE44" i="8"/>
  <c r="AE60" i="8"/>
  <c r="AG102" i="8"/>
  <c r="AG25" i="8"/>
  <c r="AG52" i="8"/>
  <c r="AE96" i="8"/>
  <c r="AE93" i="8"/>
  <c r="AG69" i="8"/>
  <c r="AG92" i="8"/>
  <c r="AB54" i="9"/>
  <c r="AC54" i="9" s="1"/>
  <c r="Y54" i="9"/>
  <c r="AB68" i="9"/>
  <c r="AC68" i="9" s="1"/>
  <c r="Y68" i="9"/>
  <c r="AB39" i="9"/>
  <c r="AC39" i="9" s="1"/>
  <c r="Y39" i="9"/>
  <c r="AB103" i="9"/>
  <c r="AC103" i="9" s="1"/>
  <c r="Y103" i="9"/>
  <c r="AB67" i="9"/>
  <c r="AC67" i="9" s="1"/>
  <c r="Y67" i="9"/>
  <c r="AB24" i="9"/>
  <c r="AC24" i="9" s="1"/>
  <c r="Y24" i="9"/>
  <c r="AB108" i="9"/>
  <c r="AC108" i="9" s="1"/>
  <c r="Y108" i="9"/>
  <c r="AB37" i="9"/>
  <c r="AC37" i="9" s="1"/>
  <c r="Y37" i="9"/>
  <c r="AB81" i="9"/>
  <c r="AC81" i="9" s="1"/>
  <c r="Y81" i="9"/>
  <c r="AB99" i="9"/>
  <c r="AC99" i="9" s="1"/>
  <c r="Y99" i="9"/>
  <c r="AB65" i="9"/>
  <c r="AC65" i="9" s="1"/>
  <c r="Y65" i="9"/>
  <c r="AB20" i="9"/>
  <c r="AC20" i="9" s="1"/>
  <c r="Y20" i="9"/>
  <c r="AB64" i="9"/>
  <c r="AC64" i="9" s="1"/>
  <c r="Y64" i="9"/>
  <c r="AB101" i="9"/>
  <c r="AC101" i="9" s="1"/>
  <c r="Y101" i="9"/>
  <c r="AB105" i="9"/>
  <c r="AC105" i="9" s="1"/>
  <c r="Y105" i="9"/>
  <c r="AB19" i="9"/>
  <c r="AC19" i="9" s="1"/>
  <c r="Y19" i="9"/>
  <c r="AB22" i="9"/>
  <c r="AC22" i="9" s="1"/>
  <c r="Y22" i="9"/>
  <c r="AB36" i="9"/>
  <c r="AC36" i="9" s="1"/>
  <c r="Y36" i="9"/>
  <c r="AB91" i="9"/>
  <c r="AC91" i="9" s="1"/>
  <c r="Y91" i="9"/>
  <c r="AB27" i="9"/>
  <c r="AC27" i="9" s="1"/>
  <c r="Y27" i="9"/>
  <c r="AB56" i="9"/>
  <c r="AC56" i="9" s="1"/>
  <c r="Y56" i="9"/>
  <c r="AB9" i="9"/>
  <c r="AC9" i="9" s="1"/>
  <c r="Y9" i="9"/>
  <c r="AB79" i="9"/>
  <c r="AC79" i="9" s="1"/>
  <c r="Y79" i="9"/>
  <c r="AB33" i="9"/>
  <c r="AC33" i="9" s="1"/>
  <c r="Y33" i="9"/>
  <c r="AB76" i="9"/>
  <c r="AC76" i="9" s="1"/>
  <c r="Y76" i="9"/>
  <c r="AB30" i="9"/>
  <c r="AC30" i="9" s="1"/>
  <c r="Y30" i="9"/>
  <c r="AB12" i="9"/>
  <c r="AC12" i="9" s="1"/>
  <c r="Y12" i="9"/>
  <c r="AB75" i="9"/>
  <c r="AC75" i="9" s="1"/>
  <c r="Y75" i="9"/>
  <c r="AB89" i="9"/>
  <c r="AC89" i="9" s="1"/>
  <c r="Y89" i="9"/>
  <c r="AB66" i="9"/>
  <c r="AC66" i="9" s="1"/>
  <c r="Y66" i="9"/>
  <c r="AB43" i="9"/>
  <c r="AC43" i="9" s="1"/>
  <c r="Y43" i="9"/>
  <c r="AB29" i="9"/>
  <c r="AC29" i="9" s="1"/>
  <c r="Y29" i="9"/>
  <c r="AB49" i="9"/>
  <c r="AC49" i="9" s="1"/>
  <c r="Y49" i="9"/>
  <c r="AB78" i="9"/>
  <c r="AC78" i="9" s="1"/>
  <c r="Y78" i="9"/>
  <c r="AB21" i="9"/>
  <c r="AC21" i="9" s="1"/>
  <c r="Y21" i="9"/>
  <c r="AB25" i="9"/>
  <c r="AC25" i="9" s="1"/>
  <c r="Y25" i="9"/>
  <c r="AB93" i="9"/>
  <c r="AC93" i="9" s="1"/>
  <c r="Y93" i="9"/>
  <c r="AB46" i="9"/>
  <c r="AC46" i="9" s="1"/>
  <c r="Y46" i="9"/>
  <c r="AB88" i="9"/>
  <c r="AC88" i="9" s="1"/>
  <c r="Y88" i="9"/>
  <c r="AB74" i="9"/>
  <c r="AC74" i="9" s="1"/>
  <c r="Y74" i="9"/>
  <c r="S80" i="11"/>
  <c r="V80" i="11" s="1"/>
  <c r="AB106" i="9"/>
  <c r="AC106" i="9" s="1"/>
  <c r="Y106" i="9"/>
  <c r="AB73" i="9"/>
  <c r="AC73" i="9" s="1"/>
  <c r="Y73" i="9"/>
  <c r="AB69" i="9"/>
  <c r="AC69" i="9" s="1"/>
  <c r="Y69" i="9"/>
  <c r="Y97" i="9"/>
  <c r="AB41" i="9"/>
  <c r="AC41" i="9" s="1"/>
  <c r="Y41" i="9"/>
  <c r="AB42" i="9"/>
  <c r="AC42" i="9" s="1"/>
  <c r="Y42" i="9"/>
  <c r="AB107" i="9"/>
  <c r="AC107" i="9" s="1"/>
  <c r="Y107" i="9"/>
  <c r="AB59" i="9"/>
  <c r="AC59" i="9" s="1"/>
  <c r="Y59" i="9"/>
  <c r="AB100" i="9"/>
  <c r="AC100" i="9" s="1"/>
  <c r="Y100" i="9"/>
  <c r="AV45" i="12"/>
  <c r="AY59" i="13"/>
  <c r="U6" i="10"/>
  <c r="X6" i="10" s="1"/>
  <c r="AB6" i="10" s="1"/>
  <c r="AG6" i="10"/>
  <c r="AE6" i="10"/>
  <c r="Q112" i="11"/>
  <c r="BT54" i="13" s="1"/>
  <c r="Y71" i="12" l="1"/>
  <c r="Y71" i="9"/>
  <c r="Y59" i="12"/>
  <c r="Y102" i="9"/>
  <c r="Y20" i="12"/>
  <c r="Y46" i="12"/>
  <c r="Y35" i="12"/>
  <c r="Y63" i="12"/>
  <c r="Y14" i="12"/>
  <c r="Y15" i="12"/>
  <c r="Y99" i="12"/>
  <c r="Y107" i="12"/>
  <c r="Y55" i="12"/>
  <c r="Y101" i="12"/>
  <c r="Y66" i="12"/>
  <c r="Y56" i="10"/>
  <c r="AB56" i="10"/>
  <c r="AC56" i="10" s="1"/>
  <c r="AB55" i="10"/>
  <c r="AC55" i="10" s="1"/>
  <c r="Y55" i="10"/>
  <c r="Y108" i="10"/>
  <c r="AB108" i="10"/>
  <c r="AC108" i="10" s="1"/>
  <c r="AB58" i="10"/>
  <c r="AC58" i="10" s="1"/>
  <c r="Y58" i="10"/>
  <c r="AB80" i="10"/>
  <c r="AC80" i="10" s="1"/>
  <c r="Y80" i="10"/>
  <c r="AB32" i="10"/>
  <c r="AC32" i="10" s="1"/>
  <c r="Y32" i="10"/>
  <c r="AB41" i="10"/>
  <c r="AC41" i="10" s="1"/>
  <c r="Y41" i="10"/>
  <c r="Y45" i="10"/>
  <c r="AB45" i="10"/>
  <c r="AC45" i="10" s="1"/>
  <c r="Y110" i="10"/>
  <c r="Z108" i="12" s="1"/>
  <c r="AI108" i="12" s="1"/>
  <c r="AB110" i="10"/>
  <c r="AC110" i="10" s="1"/>
  <c r="AB27" i="10"/>
  <c r="AC27" i="10" s="1"/>
  <c r="Y27" i="10"/>
  <c r="Y49" i="10"/>
  <c r="AB49" i="10"/>
  <c r="AC49" i="10" s="1"/>
  <c r="AB84" i="10"/>
  <c r="AC84" i="10" s="1"/>
  <c r="Y84" i="10"/>
  <c r="AB25" i="10"/>
  <c r="AC25" i="10" s="1"/>
  <c r="Y25" i="10"/>
  <c r="Y111" i="10"/>
  <c r="AB111" i="10"/>
  <c r="AC111" i="10" s="1"/>
  <c r="Y68" i="10"/>
  <c r="AB68" i="10"/>
  <c r="AC68" i="10" s="1"/>
  <c r="Y15" i="10"/>
  <c r="AB15" i="10"/>
  <c r="AC15" i="10" s="1"/>
  <c r="Y54" i="10"/>
  <c r="AB54" i="10"/>
  <c r="AC54" i="10" s="1"/>
  <c r="AB19" i="10"/>
  <c r="AC19" i="10" s="1"/>
  <c r="Y19" i="10"/>
  <c r="AB46" i="10"/>
  <c r="AC46" i="10" s="1"/>
  <c r="Y46" i="10"/>
  <c r="Y62" i="10"/>
  <c r="AB62" i="10"/>
  <c r="AC62" i="10" s="1"/>
  <c r="Y33" i="10"/>
  <c r="AB33" i="10"/>
  <c r="AC33" i="10" s="1"/>
  <c r="Y40" i="10"/>
  <c r="AB40" i="10"/>
  <c r="AC40" i="10" s="1"/>
  <c r="AB14" i="10"/>
  <c r="AC14" i="10" s="1"/>
  <c r="Y14" i="10"/>
  <c r="Y83" i="10"/>
  <c r="AB83" i="10"/>
  <c r="AC83" i="10" s="1"/>
  <c r="AB29" i="10"/>
  <c r="AC29" i="10" s="1"/>
  <c r="Y29" i="10"/>
  <c r="Y81" i="12"/>
  <c r="Y57" i="12"/>
  <c r="AB87" i="10"/>
  <c r="AC87" i="10" s="1"/>
  <c r="Y87" i="10"/>
  <c r="Y17" i="10"/>
  <c r="AB17" i="10"/>
  <c r="AC17" i="10" s="1"/>
  <c r="Y44" i="10"/>
  <c r="AB44" i="10"/>
  <c r="AC44" i="10" s="1"/>
  <c r="AB94" i="10"/>
  <c r="AC94" i="10" s="1"/>
  <c r="Y94" i="10"/>
  <c r="AB26" i="10"/>
  <c r="AC26" i="10" s="1"/>
  <c r="Y26" i="10"/>
  <c r="Y74" i="10"/>
  <c r="AB74" i="10"/>
  <c r="AC74" i="10" s="1"/>
  <c r="Y85" i="10"/>
  <c r="AB85" i="10"/>
  <c r="AC85" i="10" s="1"/>
  <c r="Y69" i="12"/>
  <c r="AB103" i="10"/>
  <c r="AC103" i="10" s="1"/>
  <c r="Y103" i="10"/>
  <c r="Y11" i="10"/>
  <c r="AB11" i="10"/>
  <c r="AC11" i="10" s="1"/>
  <c r="Y67" i="10"/>
  <c r="AB67" i="10"/>
  <c r="AC67" i="10" s="1"/>
  <c r="AB64" i="10"/>
  <c r="AC64" i="10" s="1"/>
  <c r="Y64" i="10"/>
  <c r="Y101" i="10"/>
  <c r="AB101" i="10"/>
  <c r="AC101" i="10" s="1"/>
  <c r="Y92" i="12"/>
  <c r="Y60" i="10"/>
  <c r="AB60" i="10"/>
  <c r="AC60" i="10" s="1"/>
  <c r="Y43" i="12"/>
  <c r="Y56" i="12"/>
  <c r="Y64" i="12"/>
  <c r="Y103" i="12"/>
  <c r="AB97" i="10"/>
  <c r="AC97" i="10" s="1"/>
  <c r="Y97" i="10"/>
  <c r="Y70" i="10"/>
  <c r="AB70" i="10"/>
  <c r="AC70" i="10" s="1"/>
  <c r="Y66" i="10"/>
  <c r="AB66" i="10"/>
  <c r="AC66" i="10" s="1"/>
  <c r="Y98" i="10"/>
  <c r="AB98" i="10"/>
  <c r="AC98" i="10" s="1"/>
  <c r="Y24" i="10"/>
  <c r="AB24" i="10"/>
  <c r="AC24" i="10" s="1"/>
  <c r="Y16" i="10"/>
  <c r="AB16" i="10"/>
  <c r="AC16" i="10" s="1"/>
  <c r="Y89" i="10"/>
  <c r="AB89" i="10"/>
  <c r="AC89" i="10" s="1"/>
  <c r="AB51" i="10"/>
  <c r="AC51" i="10" s="1"/>
  <c r="Y51" i="10"/>
  <c r="AB10" i="10"/>
  <c r="AC10" i="10" s="1"/>
  <c r="Y10" i="10"/>
  <c r="Y52" i="10"/>
  <c r="AB52" i="10"/>
  <c r="AC52" i="10" s="1"/>
  <c r="AB36" i="10"/>
  <c r="AC36" i="10" s="1"/>
  <c r="Y36" i="10"/>
  <c r="AB57" i="10"/>
  <c r="AC57" i="10" s="1"/>
  <c r="Y57" i="10"/>
  <c r="AB92" i="10"/>
  <c r="AC92" i="10" s="1"/>
  <c r="Y92" i="10"/>
  <c r="AB31" i="10"/>
  <c r="AC31" i="10" s="1"/>
  <c r="Y31" i="10"/>
  <c r="AB48" i="10"/>
  <c r="AC48" i="10" s="1"/>
  <c r="Y48" i="10"/>
  <c r="Y37" i="10"/>
  <c r="AB37" i="10"/>
  <c r="AC37" i="10" s="1"/>
  <c r="Y105" i="10"/>
  <c r="AB105" i="10"/>
  <c r="AC105" i="10" s="1"/>
  <c r="AB35" i="10"/>
  <c r="AC35" i="10" s="1"/>
  <c r="Y35" i="10"/>
  <c r="AB12" i="10"/>
  <c r="AC12" i="10" s="1"/>
  <c r="Y12" i="10"/>
  <c r="Y76" i="10"/>
  <c r="AB76" i="10"/>
  <c r="AC76" i="10" s="1"/>
  <c r="AB22" i="10"/>
  <c r="AC22" i="10" s="1"/>
  <c r="Y22" i="10"/>
  <c r="Y73" i="10"/>
  <c r="AB73" i="10"/>
  <c r="AC73" i="10" s="1"/>
  <c r="AB71" i="10"/>
  <c r="AC71" i="10" s="1"/>
  <c r="Y71" i="10"/>
  <c r="AB21" i="10"/>
  <c r="AC21" i="10" s="1"/>
  <c r="Y21" i="10"/>
  <c r="Y79" i="10"/>
  <c r="AB79" i="10"/>
  <c r="AC79" i="10" s="1"/>
  <c r="Y78" i="10"/>
  <c r="AB78" i="10"/>
  <c r="AC78" i="10" s="1"/>
  <c r="AB95" i="10"/>
  <c r="AC95" i="10" s="1"/>
  <c r="Y95" i="10"/>
  <c r="Z93" i="12" s="1"/>
  <c r="AB34" i="10"/>
  <c r="AC34" i="10" s="1"/>
  <c r="Y34" i="10"/>
  <c r="Y100" i="10"/>
  <c r="AB100" i="10"/>
  <c r="AC100" i="10" s="1"/>
  <c r="AB90" i="10"/>
  <c r="AC90" i="10" s="1"/>
  <c r="Y90" i="10"/>
  <c r="AB47" i="10"/>
  <c r="AC47" i="10" s="1"/>
  <c r="Y47" i="10"/>
  <c r="Y104" i="10"/>
  <c r="AB104" i="10"/>
  <c r="AC104" i="10" s="1"/>
  <c r="Y38" i="10"/>
  <c r="AB38" i="10"/>
  <c r="AC38" i="10" s="1"/>
  <c r="Y93" i="10"/>
  <c r="AB93" i="10"/>
  <c r="AC93" i="10" s="1"/>
  <c r="Y86" i="10"/>
  <c r="AB86" i="10"/>
  <c r="AC86" i="10" s="1"/>
  <c r="Y106" i="10"/>
  <c r="AB106" i="10"/>
  <c r="AC106" i="10" s="1"/>
  <c r="Y20" i="10"/>
  <c r="AB20" i="10"/>
  <c r="AC20" i="10" s="1"/>
  <c r="Y23" i="10"/>
  <c r="AB23" i="10"/>
  <c r="AC23" i="10" s="1"/>
  <c r="AB39" i="10"/>
  <c r="AC39" i="10" s="1"/>
  <c r="Y39" i="10"/>
  <c r="AB82" i="10"/>
  <c r="AC82" i="10" s="1"/>
  <c r="Y82" i="10"/>
  <c r="Y65" i="10"/>
  <c r="AB65" i="10"/>
  <c r="AC65" i="10" s="1"/>
  <c r="Y43" i="10"/>
  <c r="AB43" i="10"/>
  <c r="AC43" i="10" s="1"/>
  <c r="Y38" i="12"/>
  <c r="AB81" i="10"/>
  <c r="AC81" i="10" s="1"/>
  <c r="Y81" i="10"/>
  <c r="AB102" i="10"/>
  <c r="AC102" i="10" s="1"/>
  <c r="Y102" i="10"/>
  <c r="Y13" i="10"/>
  <c r="AB13" i="10"/>
  <c r="AC13" i="10" s="1"/>
  <c r="Y7" i="10"/>
  <c r="AB7" i="10"/>
  <c r="AC7" i="10" s="1"/>
  <c r="Y30" i="10"/>
  <c r="AB30" i="10"/>
  <c r="AC30" i="10" s="1"/>
  <c r="Y28" i="10"/>
  <c r="AB28" i="10"/>
  <c r="AC28" i="10" s="1"/>
  <c r="AB63" i="10"/>
  <c r="AC63" i="10" s="1"/>
  <c r="Y63" i="10"/>
  <c r="Y84" i="12"/>
  <c r="Y9" i="10"/>
  <c r="AB9" i="10"/>
  <c r="AC9" i="10" s="1"/>
  <c r="Y59" i="10"/>
  <c r="AB59" i="10"/>
  <c r="AC59" i="10" s="1"/>
  <c r="Y99" i="10"/>
  <c r="AB99" i="10"/>
  <c r="AC99" i="10" s="1"/>
  <c r="Y42" i="10"/>
  <c r="AB42" i="10"/>
  <c r="AC42" i="10" s="1"/>
  <c r="Y69" i="10"/>
  <c r="AB69" i="10"/>
  <c r="AC69" i="10" s="1"/>
  <c r="Y62" i="12"/>
  <c r="Y104" i="12"/>
  <c r="Y25" i="12"/>
  <c r="AB109" i="10"/>
  <c r="AC109" i="10" s="1"/>
  <c r="Y109" i="10"/>
  <c r="AB61" i="10"/>
  <c r="AC61" i="10" s="1"/>
  <c r="Y61" i="10"/>
  <c r="Z61" i="12" s="1"/>
  <c r="Y107" i="10"/>
  <c r="AB107" i="10"/>
  <c r="AC107" i="10" s="1"/>
  <c r="Y50" i="10"/>
  <c r="AB50" i="10"/>
  <c r="AC50" i="10" s="1"/>
  <c r="AB96" i="10"/>
  <c r="AC96" i="10" s="1"/>
  <c r="Y96" i="10"/>
  <c r="Y100" i="12"/>
  <c r="Y7" i="12"/>
  <c r="Y82" i="12"/>
  <c r="Y105" i="12"/>
  <c r="Y48" i="12"/>
  <c r="Y22" i="12"/>
  <c r="Y88" i="10"/>
  <c r="AB88" i="10"/>
  <c r="AC88" i="10" s="1"/>
  <c r="Y77" i="10"/>
  <c r="AB77" i="10"/>
  <c r="AC77" i="10" s="1"/>
  <c r="Y91" i="10"/>
  <c r="AB91" i="10"/>
  <c r="AC91" i="10" s="1"/>
  <c r="Y75" i="10"/>
  <c r="AB75" i="10"/>
  <c r="AC75" i="10" s="1"/>
  <c r="Y18" i="10"/>
  <c r="AB18" i="10"/>
  <c r="AC18" i="10" s="1"/>
  <c r="AB53" i="10"/>
  <c r="AC53" i="10" s="1"/>
  <c r="Y53" i="10"/>
  <c r="AB72" i="10"/>
  <c r="AC72" i="10" s="1"/>
  <c r="Y72" i="10"/>
  <c r="AB8" i="10"/>
  <c r="AC8" i="10" s="1"/>
  <c r="Y8" i="10"/>
  <c r="AC26" i="11"/>
  <c r="AC48" i="11"/>
  <c r="AB27" i="8"/>
  <c r="AC27" i="8" s="1"/>
  <c r="Y27" i="8"/>
  <c r="AC25" i="11"/>
  <c r="AC12" i="11"/>
  <c r="AE48" i="11"/>
  <c r="AE80" i="11"/>
  <c r="AC9" i="11"/>
  <c r="AC17" i="11"/>
  <c r="AE49" i="11"/>
  <c r="AE35" i="11"/>
  <c r="AE95" i="11"/>
  <c r="AE30" i="11"/>
  <c r="AE109" i="11"/>
  <c r="AC98" i="11"/>
  <c r="AC60" i="11"/>
  <c r="AC106" i="11"/>
  <c r="AE51" i="11"/>
  <c r="AE101" i="11"/>
  <c r="AE59" i="11"/>
  <c r="AE56" i="11"/>
  <c r="S74" i="11"/>
  <c r="V74" i="11" s="1"/>
  <c r="Z74" i="11" s="1"/>
  <c r="AA74" i="11" s="1"/>
  <c r="S62" i="11"/>
  <c r="V62" i="11" s="1"/>
  <c r="BN62" i="12" s="1"/>
  <c r="S55" i="11"/>
  <c r="V55" i="11" s="1"/>
  <c r="Z55" i="11" s="1"/>
  <c r="AA55" i="11" s="1"/>
  <c r="S73" i="11"/>
  <c r="V73" i="11" s="1"/>
  <c r="W73" i="11" s="1"/>
  <c r="S60" i="11"/>
  <c r="V60" i="11" s="1"/>
  <c r="BN60" i="12" s="1"/>
  <c r="S91" i="11"/>
  <c r="V91" i="11" s="1"/>
  <c r="BN89" i="12" s="1"/>
  <c r="S17" i="11"/>
  <c r="V17" i="11" s="1"/>
  <c r="Z17" i="11" s="1"/>
  <c r="AA17" i="11" s="1"/>
  <c r="S68" i="11"/>
  <c r="V68" i="11" s="1"/>
  <c r="W68" i="11" s="1"/>
  <c r="BO68" i="12" s="1"/>
  <c r="S93" i="11"/>
  <c r="V93" i="11" s="1"/>
  <c r="W93" i="11" s="1"/>
  <c r="Y39" i="8"/>
  <c r="AB39" i="8"/>
  <c r="AC39" i="8" s="1"/>
  <c r="AB65" i="8"/>
  <c r="AC65" i="8" s="1"/>
  <c r="Y65" i="8"/>
  <c r="AB60" i="8"/>
  <c r="AC60" i="8" s="1"/>
  <c r="Y60" i="8"/>
  <c r="AB66" i="8"/>
  <c r="AC66" i="8" s="1"/>
  <c r="Y66" i="8"/>
  <c r="Y71" i="8"/>
  <c r="AB71" i="8"/>
  <c r="AC71" i="8" s="1"/>
  <c r="AB73" i="8"/>
  <c r="AC73" i="8" s="1"/>
  <c r="Y73" i="8"/>
  <c r="AB29" i="8"/>
  <c r="AC29" i="8" s="1"/>
  <c r="Y29" i="8"/>
  <c r="AB77" i="8"/>
  <c r="AC77" i="8" s="1"/>
  <c r="Y77" i="8"/>
  <c r="Z77" i="12" s="1"/>
  <c r="Y39" i="12"/>
  <c r="AC34" i="11"/>
  <c r="AC62" i="11"/>
  <c r="AC66" i="11"/>
  <c r="AC40" i="11"/>
  <c r="AE37" i="11"/>
  <c r="AE19" i="11"/>
  <c r="AC21" i="11"/>
  <c r="AC88" i="11"/>
  <c r="AC58" i="11"/>
  <c r="AE110" i="11"/>
  <c r="AE39" i="11"/>
  <c r="AE77" i="11"/>
  <c r="AE96" i="11"/>
  <c r="AC33" i="11"/>
  <c r="AE14" i="11"/>
  <c r="AE11" i="11"/>
  <c r="AC83" i="11"/>
  <c r="AC80" i="11"/>
  <c r="S30" i="11"/>
  <c r="V30" i="11" s="1"/>
  <c r="Z30" i="11" s="1"/>
  <c r="AA30" i="11" s="1"/>
  <c r="S65" i="11"/>
  <c r="V65" i="11" s="1"/>
  <c r="BN65" i="12" s="1"/>
  <c r="S70" i="11"/>
  <c r="V70" i="11" s="1"/>
  <c r="Z70" i="11" s="1"/>
  <c r="AA70" i="11" s="1"/>
  <c r="S79" i="11"/>
  <c r="V79" i="11" s="1"/>
  <c r="Z79" i="11" s="1"/>
  <c r="AA79" i="11" s="1"/>
  <c r="S69" i="11"/>
  <c r="V69" i="11" s="1"/>
  <c r="W69" i="11" s="1"/>
  <c r="BO69" i="12" s="1"/>
  <c r="S98" i="11"/>
  <c r="V98" i="11" s="1"/>
  <c r="BN96" i="12" s="1"/>
  <c r="S22" i="11"/>
  <c r="V22" i="11" s="1"/>
  <c r="W22" i="11" s="1"/>
  <c r="BO22" i="12" s="1"/>
  <c r="S75" i="11"/>
  <c r="V75" i="11" s="1"/>
  <c r="AW31" i="12" s="1"/>
  <c r="AB48" i="8"/>
  <c r="AC48" i="8" s="1"/>
  <c r="Y48" i="8"/>
  <c r="AB22" i="8"/>
  <c r="AC22" i="8" s="1"/>
  <c r="Y22" i="8"/>
  <c r="AB76" i="8"/>
  <c r="AC76" i="8" s="1"/>
  <c r="Y76" i="8"/>
  <c r="AB85" i="8"/>
  <c r="AC85" i="8" s="1"/>
  <c r="Y85" i="8"/>
  <c r="Y87" i="8"/>
  <c r="AB87" i="8"/>
  <c r="AC87" i="8" s="1"/>
  <c r="AB89" i="8"/>
  <c r="AC89" i="8" s="1"/>
  <c r="Y89" i="8"/>
  <c r="Z87" i="12" s="1"/>
  <c r="AB42" i="8"/>
  <c r="AC42" i="8" s="1"/>
  <c r="Y42" i="8"/>
  <c r="AB90" i="8"/>
  <c r="AC90" i="8" s="1"/>
  <c r="Y90" i="8"/>
  <c r="AE93" i="11"/>
  <c r="AE43" i="11"/>
  <c r="AE64" i="11"/>
  <c r="AC50" i="11"/>
  <c r="AE69" i="11"/>
  <c r="AC35" i="11"/>
  <c r="AE73" i="11"/>
  <c r="AE103" i="11"/>
  <c r="AC65" i="11"/>
  <c r="AC102" i="11"/>
  <c r="AC36" i="11"/>
  <c r="AC61" i="11"/>
  <c r="AC69" i="11"/>
  <c r="AC75" i="11"/>
  <c r="AE20" i="11"/>
  <c r="AC108" i="11"/>
  <c r="AE97" i="11"/>
  <c r="AC14" i="11"/>
  <c r="S18" i="11"/>
  <c r="V18" i="11" s="1"/>
  <c r="Z18" i="11" s="1"/>
  <c r="AA18" i="11" s="1"/>
  <c r="S83" i="11"/>
  <c r="V83" i="11" s="1"/>
  <c r="Z83" i="11" s="1"/>
  <c r="AA83" i="11" s="1"/>
  <c r="S105" i="11"/>
  <c r="V105" i="11" s="1"/>
  <c r="BN103" i="12" s="1"/>
  <c r="S40" i="11"/>
  <c r="V40" i="11" s="1"/>
  <c r="W40" i="11" s="1"/>
  <c r="BO40" i="12" s="1"/>
  <c r="S72" i="11"/>
  <c r="V72" i="11" s="1"/>
  <c r="Z72" i="11" s="1"/>
  <c r="AA72" i="11" s="1"/>
  <c r="S101" i="11"/>
  <c r="V101" i="11" s="1"/>
  <c r="W101" i="11" s="1"/>
  <c r="BO99" i="12" s="1"/>
  <c r="S44" i="11"/>
  <c r="V44" i="11" s="1"/>
  <c r="BN44" i="12" s="1"/>
  <c r="S84" i="11"/>
  <c r="V84" i="11" s="1"/>
  <c r="W84" i="11" s="1"/>
  <c r="BO82" i="12" s="1"/>
  <c r="AB100" i="8"/>
  <c r="AC100" i="8" s="1"/>
  <c r="Y100" i="8"/>
  <c r="Z98" i="12" s="1"/>
  <c r="AB74" i="8"/>
  <c r="AC74" i="8" s="1"/>
  <c r="Y74" i="8"/>
  <c r="AB96" i="8"/>
  <c r="AC96" i="8" s="1"/>
  <c r="Y96" i="8"/>
  <c r="Z94" i="12" s="1"/>
  <c r="AB101" i="8"/>
  <c r="AC101" i="8" s="1"/>
  <c r="Y101" i="8"/>
  <c r="Z99" i="12" s="1"/>
  <c r="AB104" i="8"/>
  <c r="AC104" i="8" s="1"/>
  <c r="Y104" i="8"/>
  <c r="AB109" i="8"/>
  <c r="AC109" i="8" s="1"/>
  <c r="Y109" i="8"/>
  <c r="Z107" i="12" s="1"/>
  <c r="Y55" i="8"/>
  <c r="AB55" i="8"/>
  <c r="AC55" i="8" s="1"/>
  <c r="Y103" i="8"/>
  <c r="AB103" i="8"/>
  <c r="AC103" i="8" s="1"/>
  <c r="Y94" i="12"/>
  <c r="AE15" i="11"/>
  <c r="AC70" i="11"/>
  <c r="AE65" i="11"/>
  <c r="AE55" i="11"/>
  <c r="AC7" i="11"/>
  <c r="AC82" i="11"/>
  <c r="AC15" i="11"/>
  <c r="AC109" i="11"/>
  <c r="AC93" i="11"/>
  <c r="AE106" i="11"/>
  <c r="AC91" i="11"/>
  <c r="AE29" i="11"/>
  <c r="AC38" i="11"/>
  <c r="AE83" i="11"/>
  <c r="AE98" i="11"/>
  <c r="AE24" i="11"/>
  <c r="AC92" i="11"/>
  <c r="AC20" i="11"/>
  <c r="S33" i="11"/>
  <c r="V33" i="11" s="1"/>
  <c r="BN33" i="12" s="1"/>
  <c r="S100" i="11"/>
  <c r="V100" i="11" s="1"/>
  <c r="Z100" i="11" s="1"/>
  <c r="AA100" i="11" s="1"/>
  <c r="S16" i="11"/>
  <c r="V16" i="11" s="1"/>
  <c r="S52" i="11"/>
  <c r="V52" i="11" s="1"/>
  <c r="W52" i="11" s="1"/>
  <c r="S76" i="11"/>
  <c r="V76" i="11" s="1"/>
  <c r="W76" i="11" s="1"/>
  <c r="S110" i="11"/>
  <c r="V110" i="11" s="1"/>
  <c r="Z110" i="11" s="1"/>
  <c r="AA110" i="11" s="1"/>
  <c r="S56" i="11"/>
  <c r="V56" i="11" s="1"/>
  <c r="Z56" i="11" s="1"/>
  <c r="AA56" i="11" s="1"/>
  <c r="S88" i="11"/>
  <c r="V88" i="11" s="1"/>
  <c r="Z88" i="11" s="1"/>
  <c r="AA88" i="11" s="1"/>
  <c r="AB98" i="8"/>
  <c r="AC98" i="8" s="1"/>
  <c r="Y98" i="8"/>
  <c r="Y47" i="8"/>
  <c r="AB47" i="8"/>
  <c r="AC47" i="8" s="1"/>
  <c r="Y23" i="8"/>
  <c r="AB23" i="8"/>
  <c r="AC23" i="8" s="1"/>
  <c r="AB8" i="8"/>
  <c r="AC8" i="8" s="1"/>
  <c r="Y8" i="8"/>
  <c r="AB17" i="8"/>
  <c r="AC17" i="8" s="1"/>
  <c r="Y17" i="8"/>
  <c r="Y19" i="8"/>
  <c r="AB19" i="8"/>
  <c r="AC19" i="8" s="1"/>
  <c r="Y15" i="8"/>
  <c r="AB15" i="8"/>
  <c r="AC15" i="8" s="1"/>
  <c r="AB68" i="8"/>
  <c r="AC68" i="8" s="1"/>
  <c r="Y68" i="8"/>
  <c r="AB9" i="8"/>
  <c r="AC9" i="8" s="1"/>
  <c r="Y9" i="8"/>
  <c r="AC18" i="11"/>
  <c r="S32" i="11"/>
  <c r="V32" i="11" s="1"/>
  <c r="BN32" i="12" s="1"/>
  <c r="AE38" i="11"/>
  <c r="AE52" i="11"/>
  <c r="Y95" i="8"/>
  <c r="AB95" i="8"/>
  <c r="AC95" i="8" s="1"/>
  <c r="AE27" i="11"/>
  <c r="AC101" i="11"/>
  <c r="S71" i="11"/>
  <c r="V71" i="11" s="1"/>
  <c r="Z71" i="11" s="1"/>
  <c r="AA71" i="11" s="1"/>
  <c r="Y99" i="8"/>
  <c r="AB99" i="8"/>
  <c r="AC99" i="8" s="1"/>
  <c r="AB75" i="8"/>
  <c r="AC75" i="8" s="1"/>
  <c r="Y75" i="8"/>
  <c r="AB61" i="8"/>
  <c r="AC61" i="8" s="1"/>
  <c r="Y61" i="8"/>
  <c r="AB70" i="8"/>
  <c r="AC70" i="8" s="1"/>
  <c r="Y70" i="8"/>
  <c r="Z70" i="12" s="1"/>
  <c r="AB53" i="8"/>
  <c r="AC53" i="8" s="1"/>
  <c r="Y53" i="8"/>
  <c r="AB54" i="8"/>
  <c r="AC54" i="8" s="1"/>
  <c r="Y54" i="8"/>
  <c r="AB108" i="8"/>
  <c r="AC108" i="8" s="1"/>
  <c r="Y108" i="8"/>
  <c r="AB45" i="8"/>
  <c r="AC45" i="8" s="1"/>
  <c r="Y45" i="8"/>
  <c r="Y88" i="12"/>
  <c r="AC23" i="11"/>
  <c r="AC100" i="11"/>
  <c r="AE72" i="11"/>
  <c r="AE82" i="11"/>
  <c r="AE40" i="11"/>
  <c r="AE68" i="11"/>
  <c r="AE62" i="11"/>
  <c r="AE54" i="11"/>
  <c r="AE108" i="11"/>
  <c r="AC84" i="11"/>
  <c r="AE107" i="11"/>
  <c r="AE12" i="11"/>
  <c r="AC13" i="11"/>
  <c r="AE111" i="11"/>
  <c r="AC16" i="11"/>
  <c r="AC30" i="11"/>
  <c r="AC72" i="11"/>
  <c r="S12" i="11"/>
  <c r="V12" i="11" s="1"/>
  <c r="Z12" i="11" s="1"/>
  <c r="AA12" i="11" s="1"/>
  <c r="S9" i="11"/>
  <c r="V9" i="11" s="1"/>
  <c r="Z9" i="11" s="1"/>
  <c r="AA9" i="11" s="1"/>
  <c r="S108" i="11"/>
  <c r="V108" i="11" s="1"/>
  <c r="W108" i="11" s="1"/>
  <c r="BO106" i="12" s="1"/>
  <c r="S82" i="11"/>
  <c r="V82" i="11" s="1"/>
  <c r="W82" i="11" s="1"/>
  <c r="BO80" i="12" s="1"/>
  <c r="S64" i="11"/>
  <c r="V64" i="11" s="1"/>
  <c r="Z64" i="11" s="1"/>
  <c r="AA64" i="11" s="1"/>
  <c r="S27" i="11"/>
  <c r="V27" i="11" s="1"/>
  <c r="BN27" i="12" s="1"/>
  <c r="S51" i="11"/>
  <c r="V51" i="11" s="1"/>
  <c r="AW20" i="12" s="1"/>
  <c r="S103" i="11"/>
  <c r="V103" i="11" s="1"/>
  <c r="Z103" i="11" s="1"/>
  <c r="AA103" i="11" s="1"/>
  <c r="S38" i="11"/>
  <c r="V38" i="11" s="1"/>
  <c r="Z38" i="11" s="1"/>
  <c r="AA38" i="11" s="1"/>
  <c r="Y83" i="8"/>
  <c r="AB83" i="8"/>
  <c r="AC83" i="8" s="1"/>
  <c r="AB10" i="8"/>
  <c r="AC10" i="8" s="1"/>
  <c r="Y10" i="8"/>
  <c r="Z10" i="12" s="1"/>
  <c r="AB92" i="8"/>
  <c r="AC92" i="8" s="1"/>
  <c r="Y92" i="8"/>
  <c r="AB78" i="8"/>
  <c r="AC78" i="8" s="1"/>
  <c r="Y78" i="8"/>
  <c r="AB86" i="8"/>
  <c r="AC86" i="8" s="1"/>
  <c r="Y86" i="8"/>
  <c r="AB72" i="8"/>
  <c r="AC72" i="8" s="1"/>
  <c r="Y72" i="8"/>
  <c r="Y67" i="8"/>
  <c r="AB67" i="8"/>
  <c r="AC67" i="8" s="1"/>
  <c r="AB12" i="8"/>
  <c r="AC12" i="8" s="1"/>
  <c r="Y12" i="8"/>
  <c r="AB57" i="8"/>
  <c r="AC57" i="8" s="1"/>
  <c r="Y57" i="8"/>
  <c r="AB46" i="8"/>
  <c r="AC46" i="8" s="1"/>
  <c r="Y46" i="8"/>
  <c r="AB62" i="8"/>
  <c r="AC62" i="8" s="1"/>
  <c r="Y62" i="8"/>
  <c r="Y111" i="8"/>
  <c r="AB111" i="8"/>
  <c r="AC111" i="8" s="1"/>
  <c r="AB97" i="8"/>
  <c r="AC97" i="8" s="1"/>
  <c r="Y97" i="8"/>
  <c r="AB102" i="8"/>
  <c r="AC102" i="8" s="1"/>
  <c r="Y102" i="8"/>
  <c r="Z100" i="12" s="1"/>
  <c r="AB106" i="8"/>
  <c r="AC106" i="8" s="1"/>
  <c r="Y106" i="8"/>
  <c r="AB80" i="8"/>
  <c r="AC80" i="8" s="1"/>
  <c r="Y80" i="8"/>
  <c r="Z79" i="12" s="1"/>
  <c r="AB25" i="8"/>
  <c r="AC25" i="8" s="1"/>
  <c r="Y25" i="8"/>
  <c r="AB69" i="8"/>
  <c r="AC69" i="8" s="1"/>
  <c r="Y69" i="8"/>
  <c r="Z69" i="12" s="1"/>
  <c r="AC73" i="11"/>
  <c r="S97" i="11"/>
  <c r="V97" i="11" s="1"/>
  <c r="BN95" i="12" s="1"/>
  <c r="S89" i="11"/>
  <c r="V89" i="11" s="1"/>
  <c r="Z89" i="11" s="1"/>
  <c r="AA89" i="11" s="1"/>
  <c r="AB36" i="8"/>
  <c r="AC36" i="8" s="1"/>
  <c r="Y36" i="8"/>
  <c r="AE84" i="11"/>
  <c r="AE90" i="11"/>
  <c r="S78" i="11"/>
  <c r="V78" i="11" s="1"/>
  <c r="AW43" i="12" s="1"/>
  <c r="BF43" i="12" s="1"/>
  <c r="Y42" i="12"/>
  <c r="AE53" i="11"/>
  <c r="AE89" i="11"/>
  <c r="AE32" i="11"/>
  <c r="AE85" i="11"/>
  <c r="S104" i="11"/>
  <c r="V104" i="11" s="1"/>
  <c r="Z104" i="11" s="1"/>
  <c r="AA104" i="11" s="1"/>
  <c r="S25" i="11"/>
  <c r="V25" i="11" s="1"/>
  <c r="BN25" i="12" s="1"/>
  <c r="S96" i="11"/>
  <c r="V96" i="11" s="1"/>
  <c r="Z96" i="11" s="1"/>
  <c r="AA96" i="11" s="1"/>
  <c r="S20" i="11"/>
  <c r="V20" i="11" s="1"/>
  <c r="W20" i="11" s="1"/>
  <c r="BO20" i="12" s="1"/>
  <c r="S66" i="11"/>
  <c r="V66" i="11" s="1"/>
  <c r="Z66" i="11" s="1"/>
  <c r="AA66" i="11" s="1"/>
  <c r="S106" i="11"/>
  <c r="V106" i="11" s="1"/>
  <c r="BN104" i="12" s="1"/>
  <c r="S14" i="11"/>
  <c r="V14" i="11" s="1"/>
  <c r="Z14" i="11" s="1"/>
  <c r="AA14" i="11" s="1"/>
  <c r="S46" i="11"/>
  <c r="V46" i="11" s="1"/>
  <c r="BN46" i="12" s="1"/>
  <c r="Y79" i="8"/>
  <c r="AB79" i="8"/>
  <c r="AC79" i="8" s="1"/>
  <c r="AB11" i="8"/>
  <c r="AC11" i="8" s="1"/>
  <c r="Y11" i="8"/>
  <c r="Y7" i="8"/>
  <c r="AB7" i="8"/>
  <c r="AC7" i="8" s="1"/>
  <c r="AB14" i="8"/>
  <c r="AC14" i="8" s="1"/>
  <c r="Y14" i="8"/>
  <c r="AB18" i="8"/>
  <c r="AC18" i="8" s="1"/>
  <c r="Y18" i="8"/>
  <c r="AB20" i="8"/>
  <c r="AC20" i="8" s="1"/>
  <c r="Y20" i="8"/>
  <c r="AB94" i="8"/>
  <c r="AC94" i="8" s="1"/>
  <c r="Y94" i="8"/>
  <c r="AB38" i="8"/>
  <c r="AC38" i="8" s="1"/>
  <c r="Y38" i="8"/>
  <c r="AB81" i="8"/>
  <c r="AC81" i="8" s="1"/>
  <c r="Y81" i="8"/>
  <c r="Z111" i="12" s="1"/>
  <c r="AI111" i="12" s="1"/>
  <c r="AC81" i="11"/>
  <c r="AC87" i="11"/>
  <c r="AE92" i="11"/>
  <c r="S63" i="11"/>
  <c r="V63" i="11" s="1"/>
  <c r="Z63" i="11" s="1"/>
  <c r="AA63" i="11" s="1"/>
  <c r="AB44" i="8"/>
  <c r="AC44" i="8" s="1"/>
  <c r="Y44" i="8"/>
  <c r="Z44" i="12" s="1"/>
  <c r="AC99" i="11"/>
  <c r="AE87" i="11"/>
  <c r="Y87" i="12"/>
  <c r="AC74" i="11"/>
  <c r="S41" i="11"/>
  <c r="V41" i="11" s="1"/>
  <c r="Z41" i="11" s="1"/>
  <c r="AA41" i="11" s="1"/>
  <c r="AE31" i="11"/>
  <c r="AC68" i="11"/>
  <c r="S37" i="11"/>
  <c r="V37" i="11" s="1"/>
  <c r="Z37" i="11" s="1"/>
  <c r="AA37" i="11" s="1"/>
  <c r="S53" i="11"/>
  <c r="V53" i="11" s="1"/>
  <c r="BN53" i="12" s="1"/>
  <c r="AB84" i="8"/>
  <c r="AC84" i="8" s="1"/>
  <c r="Y84" i="8"/>
  <c r="Y63" i="8"/>
  <c r="AB63" i="8"/>
  <c r="AC63" i="8" s="1"/>
  <c r="AB24" i="8"/>
  <c r="AC24" i="8" s="1"/>
  <c r="Y24" i="8"/>
  <c r="AB32" i="8"/>
  <c r="AC32" i="8" s="1"/>
  <c r="Y32" i="8"/>
  <c r="Y35" i="8"/>
  <c r="AB35" i="8"/>
  <c r="AC35" i="8" s="1"/>
  <c r="AB37" i="8"/>
  <c r="AC37" i="8" s="1"/>
  <c r="Y37" i="8"/>
  <c r="Z37" i="12" s="1"/>
  <c r="Y107" i="8"/>
  <c r="AB107" i="8"/>
  <c r="AC107" i="8" s="1"/>
  <c r="Y51" i="8"/>
  <c r="AB51" i="8"/>
  <c r="AC51" i="8" s="1"/>
  <c r="AB93" i="8"/>
  <c r="AC93" i="8" s="1"/>
  <c r="Y93" i="8"/>
  <c r="Z91" i="12" s="1"/>
  <c r="AC77" i="11"/>
  <c r="AC52" i="11"/>
  <c r="AC46" i="11"/>
  <c r="AC90" i="11"/>
  <c r="AC39" i="11"/>
  <c r="AE8" i="11"/>
  <c r="AE33" i="11"/>
  <c r="AC104" i="11"/>
  <c r="AE70" i="11"/>
  <c r="AC97" i="11"/>
  <c r="AE50" i="11"/>
  <c r="AE44" i="11"/>
  <c r="S45" i="11"/>
  <c r="V45" i="11" s="1"/>
  <c r="Z45" i="11" s="1"/>
  <c r="AA45" i="11" s="1"/>
  <c r="S77" i="11"/>
  <c r="V77" i="11" s="1"/>
  <c r="BN77" i="12" s="1"/>
  <c r="S31" i="11"/>
  <c r="V31" i="11" s="1"/>
  <c r="Z31" i="11" s="1"/>
  <c r="AA31" i="11" s="1"/>
  <c r="S49" i="11"/>
  <c r="V49" i="11" s="1"/>
  <c r="W49" i="11" s="1"/>
  <c r="S99" i="11"/>
  <c r="V99" i="11" s="1"/>
  <c r="Z99" i="11" s="1"/>
  <c r="AA99" i="11" s="1"/>
  <c r="S94" i="11"/>
  <c r="V94" i="11" s="1"/>
  <c r="W94" i="11" s="1"/>
  <c r="BO92" i="12" s="1"/>
  <c r="S59" i="11"/>
  <c r="V59" i="11" s="1"/>
  <c r="W59" i="11" s="1"/>
  <c r="BO59" i="12" s="1"/>
  <c r="AB58" i="8"/>
  <c r="AC58" i="8" s="1"/>
  <c r="Y58" i="8"/>
  <c r="Z58" i="12" s="1"/>
  <c r="AB40" i="8"/>
  <c r="AC40" i="8" s="1"/>
  <c r="Y40" i="8"/>
  <c r="AB26" i="8"/>
  <c r="AC26" i="8" s="1"/>
  <c r="Y26" i="8"/>
  <c r="AB34" i="8"/>
  <c r="AC34" i="8" s="1"/>
  <c r="Y34" i="8"/>
  <c r="AB88" i="8"/>
  <c r="AC88" i="8" s="1"/>
  <c r="Y88" i="8"/>
  <c r="AB28" i="8"/>
  <c r="AC28" i="8" s="1"/>
  <c r="Y28" i="8"/>
  <c r="AB82" i="8"/>
  <c r="AC82" i="8" s="1"/>
  <c r="Y82" i="8"/>
  <c r="Z80" i="12" s="1"/>
  <c r="AB21" i="8"/>
  <c r="AC21" i="8" s="1"/>
  <c r="Y21" i="8"/>
  <c r="Y28" i="12"/>
  <c r="AC24" i="11"/>
  <c r="AC32" i="11"/>
  <c r="AC41" i="11"/>
  <c r="AE94" i="11"/>
  <c r="AE86" i="11"/>
  <c r="AE36" i="11"/>
  <c r="AE78" i="11"/>
  <c r="AE75" i="11"/>
  <c r="AC54" i="11"/>
  <c r="AC67" i="11"/>
  <c r="AE13" i="11"/>
  <c r="AC57" i="11"/>
  <c r="AC55" i="11"/>
  <c r="S21" i="11"/>
  <c r="V21" i="11" s="1"/>
  <c r="W21" i="11" s="1"/>
  <c r="BO21" i="12" s="1"/>
  <c r="S58" i="11"/>
  <c r="V58" i="11" s="1"/>
  <c r="BN58" i="12" s="1"/>
  <c r="S61" i="11"/>
  <c r="V61" i="11" s="1"/>
  <c r="W61" i="11" s="1"/>
  <c r="BO61" i="12" s="1"/>
  <c r="S111" i="11"/>
  <c r="V111" i="11" s="1"/>
  <c r="W111" i="11" s="1"/>
  <c r="S11" i="11"/>
  <c r="V11" i="11" s="1"/>
  <c r="BN11" i="12" s="1"/>
  <c r="S39" i="11"/>
  <c r="V39" i="11" s="1"/>
  <c r="Z39" i="11" s="1"/>
  <c r="AA39" i="11" s="1"/>
  <c r="S19" i="11"/>
  <c r="V19" i="11" s="1"/>
  <c r="W19" i="11" s="1"/>
  <c r="AB30" i="8"/>
  <c r="AC30" i="8" s="1"/>
  <c r="Y30" i="8"/>
  <c r="AB110" i="8"/>
  <c r="AC110" i="8" s="1"/>
  <c r="Y110" i="8"/>
  <c r="AB59" i="8"/>
  <c r="AC59" i="8" s="1"/>
  <c r="Y59" i="8"/>
  <c r="AB50" i="8"/>
  <c r="AC50" i="8" s="1"/>
  <c r="Y50" i="8"/>
  <c r="AB41" i="8"/>
  <c r="AC41" i="8" s="1"/>
  <c r="Y41" i="8"/>
  <c r="AB33" i="8"/>
  <c r="AC33" i="8" s="1"/>
  <c r="Y33" i="8"/>
  <c r="AE81" i="11"/>
  <c r="AE60" i="11"/>
  <c r="AC64" i="11"/>
  <c r="AC37" i="11"/>
  <c r="AE9" i="11"/>
  <c r="AE104" i="11"/>
  <c r="AC71" i="11"/>
  <c r="AE88" i="11"/>
  <c r="AE79" i="11"/>
  <c r="AE63" i="11"/>
  <c r="AE57" i="11"/>
  <c r="AC63" i="11"/>
  <c r="S86" i="11"/>
  <c r="V86" i="11" s="1"/>
  <c r="Z86" i="11" s="1"/>
  <c r="AA86" i="11" s="1"/>
  <c r="S92" i="11"/>
  <c r="V92" i="11" s="1"/>
  <c r="AW35" i="12" s="1"/>
  <c r="S90" i="11"/>
  <c r="V90" i="11" s="1"/>
  <c r="W90" i="11" s="1"/>
  <c r="BO88" i="12" s="1"/>
  <c r="S67" i="11"/>
  <c r="V67" i="11" s="1"/>
  <c r="W67" i="11" s="1"/>
  <c r="BO67" i="12" s="1"/>
  <c r="S8" i="11"/>
  <c r="V8" i="11" s="1"/>
  <c r="Z8" i="11" s="1"/>
  <c r="AA8" i="11" s="1"/>
  <c r="S23" i="11"/>
  <c r="V23" i="11" s="1"/>
  <c r="W23" i="11" s="1"/>
  <c r="S47" i="11"/>
  <c r="V47" i="11" s="1"/>
  <c r="Z47" i="11" s="1"/>
  <c r="AA47" i="11" s="1"/>
  <c r="S34" i="11"/>
  <c r="V34" i="11" s="1"/>
  <c r="W34" i="11" s="1"/>
  <c r="Y31" i="8"/>
  <c r="AB31" i="8"/>
  <c r="AC31" i="8" s="1"/>
  <c r="Y83" i="12"/>
  <c r="AE67" i="11"/>
  <c r="AC95" i="11"/>
  <c r="AC47" i="11"/>
  <c r="AE7" i="11"/>
  <c r="AE76" i="11"/>
  <c r="AC43" i="11"/>
  <c r="AC79" i="11"/>
  <c r="AC111" i="11"/>
  <c r="AE10" i="11"/>
  <c r="AE61" i="11"/>
  <c r="AE26" i="11"/>
  <c r="AC31" i="11"/>
  <c r="AE45" i="11"/>
  <c r="AC59" i="11"/>
  <c r="AE47" i="11"/>
  <c r="S24" i="11"/>
  <c r="V24" i="11" s="1"/>
  <c r="Z24" i="11" s="1"/>
  <c r="AA24" i="11" s="1"/>
  <c r="S36" i="11"/>
  <c r="V36" i="11" s="1"/>
  <c r="BN36" i="12" s="1"/>
  <c r="S13" i="11"/>
  <c r="V13" i="11" s="1"/>
  <c r="BN13" i="12" s="1"/>
  <c r="S87" i="11"/>
  <c r="V87" i="11" s="1"/>
  <c r="W87" i="11" s="1"/>
  <c r="S15" i="11"/>
  <c r="V15" i="11" s="1"/>
  <c r="Z15" i="11" s="1"/>
  <c r="AA15" i="11" s="1"/>
  <c r="S35" i="11"/>
  <c r="V35" i="11" s="1"/>
  <c r="BN35" i="12" s="1"/>
  <c r="S109" i="11"/>
  <c r="V109" i="11" s="1"/>
  <c r="W109" i="11" s="1"/>
  <c r="BO107" i="12" s="1"/>
  <c r="Y40" i="12"/>
  <c r="AC49" i="11"/>
  <c r="AE58" i="11"/>
  <c r="AC85" i="11"/>
  <c r="AC94" i="11"/>
  <c r="AE18" i="11"/>
  <c r="AE22" i="11"/>
  <c r="AC107" i="11"/>
  <c r="AE71" i="11"/>
  <c r="AE25" i="11"/>
  <c r="AE21" i="11"/>
  <c r="AC28" i="11"/>
  <c r="AC11" i="11"/>
  <c r="S57" i="11"/>
  <c r="V57" i="11" s="1"/>
  <c r="Z57" i="11" s="1"/>
  <c r="AA57" i="11" s="1"/>
  <c r="Y65" i="12"/>
  <c r="AE99" i="11"/>
  <c r="AC105" i="11"/>
  <c r="AC22" i="11"/>
  <c r="AE42" i="11"/>
  <c r="AE74" i="11"/>
  <c r="AE41" i="11"/>
  <c r="AC29" i="11"/>
  <c r="AE17" i="11"/>
  <c r="AE46" i="11"/>
  <c r="AC103" i="11"/>
  <c r="AE66" i="11"/>
  <c r="AE105" i="11"/>
  <c r="AC110" i="11"/>
  <c r="AC44" i="11"/>
  <c r="AE34" i="11"/>
  <c r="AC27" i="11"/>
  <c r="AC51" i="11"/>
  <c r="S48" i="11"/>
  <c r="V48" i="11" s="1"/>
  <c r="Z48" i="11" s="1"/>
  <c r="AA48" i="11" s="1"/>
  <c r="S107" i="11"/>
  <c r="V107" i="11" s="1"/>
  <c r="Z107" i="11" s="1"/>
  <c r="AA107" i="11" s="1"/>
  <c r="S102" i="11"/>
  <c r="V102" i="11" s="1"/>
  <c r="BN100" i="12" s="1"/>
  <c r="S42" i="11"/>
  <c r="V42" i="11" s="1"/>
  <c r="W42" i="11" s="1"/>
  <c r="BO42" i="12" s="1"/>
  <c r="S81" i="11"/>
  <c r="V81" i="11" s="1"/>
  <c r="AW44" i="12" s="1"/>
  <c r="BF44" i="12" s="1"/>
  <c r="S7" i="11"/>
  <c r="V7" i="11" s="1"/>
  <c r="W7" i="11" s="1"/>
  <c r="BO7" i="12" s="1"/>
  <c r="S26" i="11"/>
  <c r="V26" i="11" s="1"/>
  <c r="W26" i="11" s="1"/>
  <c r="BO26" i="12" s="1"/>
  <c r="Y27" i="12"/>
  <c r="Y29" i="12"/>
  <c r="AE16" i="11"/>
  <c r="AC86" i="11"/>
  <c r="AC10" i="11"/>
  <c r="AC56" i="11"/>
  <c r="AC96" i="11"/>
  <c r="AC53" i="11"/>
  <c r="AE23" i="11"/>
  <c r="AC19" i="11"/>
  <c r="AC76" i="11"/>
  <c r="AC89" i="11"/>
  <c r="AE28" i="11"/>
  <c r="AC45" i="11"/>
  <c r="AC8" i="11"/>
  <c r="AE102" i="11"/>
  <c r="AE91" i="11"/>
  <c r="AC78" i="11"/>
  <c r="AE100" i="11"/>
  <c r="AC42" i="11"/>
  <c r="S95" i="11"/>
  <c r="V95" i="11" s="1"/>
  <c r="BN93" i="12" s="1"/>
  <c r="S50" i="11"/>
  <c r="V50" i="11" s="1"/>
  <c r="Z50" i="11" s="1"/>
  <c r="AA50" i="11" s="1"/>
  <c r="S43" i="11"/>
  <c r="V43" i="11" s="1"/>
  <c r="W43" i="11" s="1"/>
  <c r="BO43" i="12" s="1"/>
  <c r="S28" i="11"/>
  <c r="V28" i="11" s="1"/>
  <c r="BN28" i="12" s="1"/>
  <c r="S54" i="11"/>
  <c r="V54" i="11" s="1"/>
  <c r="W54" i="11" s="1"/>
  <c r="S85" i="11"/>
  <c r="V85" i="11" s="1"/>
  <c r="W85" i="11" s="1"/>
  <c r="BO83" i="12" s="1"/>
  <c r="S10" i="11"/>
  <c r="V10" i="11" s="1"/>
  <c r="W10" i="11" s="1"/>
  <c r="BO10" i="12" s="1"/>
  <c r="S29" i="11"/>
  <c r="V29" i="11" s="1"/>
  <c r="Z29" i="11" s="1"/>
  <c r="AA29" i="11" s="1"/>
  <c r="Y91" i="8"/>
  <c r="Z89" i="12" s="1"/>
  <c r="AB91" i="8"/>
  <c r="AC91" i="8" s="1"/>
  <c r="AB13" i="8"/>
  <c r="AC13" i="8" s="1"/>
  <c r="Y13" i="8"/>
  <c r="Z13" i="12" s="1"/>
  <c r="AB43" i="8"/>
  <c r="AC43" i="8" s="1"/>
  <c r="Y43" i="8"/>
  <c r="AB49" i="8"/>
  <c r="AC49" i="8" s="1"/>
  <c r="Y49" i="8"/>
  <c r="Z49" i="12" s="1"/>
  <c r="AB52" i="8"/>
  <c r="AC52" i="8" s="1"/>
  <c r="Y52" i="8"/>
  <c r="AB56" i="8"/>
  <c r="AC56" i="8" s="1"/>
  <c r="Y56" i="8"/>
  <c r="AB16" i="8"/>
  <c r="AC16" i="8" s="1"/>
  <c r="Y16" i="8"/>
  <c r="AB64" i="8"/>
  <c r="AC64" i="8" s="1"/>
  <c r="Y64" i="8"/>
  <c r="Z64" i="12" s="1"/>
  <c r="AB105" i="8"/>
  <c r="AC105" i="8" s="1"/>
  <c r="Y105" i="8"/>
  <c r="Z40" i="12"/>
  <c r="Z92" i="12"/>
  <c r="Y34" i="12"/>
  <c r="H13" i="12"/>
  <c r="I13" i="12" s="1"/>
  <c r="Y60" i="12"/>
  <c r="H24" i="12"/>
  <c r="I24" i="12" s="1"/>
  <c r="H26" i="12"/>
  <c r="I26" i="12" s="1"/>
  <c r="Z17" i="12"/>
  <c r="H18" i="12"/>
  <c r="I18" i="12" s="1"/>
  <c r="Y49" i="12"/>
  <c r="Y90" i="12"/>
  <c r="H35" i="12"/>
  <c r="I35" i="12" s="1"/>
  <c r="H7" i="12"/>
  <c r="I7" i="12" s="1"/>
  <c r="Y11" i="12"/>
  <c r="Y72" i="12"/>
  <c r="H28" i="12"/>
  <c r="I28" i="12" s="1"/>
  <c r="Y102" i="12"/>
  <c r="H40" i="12"/>
  <c r="I40" i="12" s="1"/>
  <c r="Y17" i="12"/>
  <c r="H9" i="12"/>
  <c r="I9" i="12" s="1"/>
  <c r="H19" i="12"/>
  <c r="I19" i="12" s="1"/>
  <c r="Y50" i="12"/>
  <c r="Y78" i="12"/>
  <c r="H33" i="12"/>
  <c r="I33" i="12" s="1"/>
  <c r="H8" i="12"/>
  <c r="I8" i="12" s="1"/>
  <c r="Y13" i="12"/>
  <c r="W38" i="11"/>
  <c r="BO38" i="12" s="1"/>
  <c r="Y47" i="12"/>
  <c r="H17" i="12"/>
  <c r="I17" i="12" s="1"/>
  <c r="Y98" i="12"/>
  <c r="H39" i="12"/>
  <c r="I39" i="12" s="1"/>
  <c r="Y75" i="12"/>
  <c r="H31" i="12"/>
  <c r="I31" i="12" s="1"/>
  <c r="Y45" i="12"/>
  <c r="H16" i="12"/>
  <c r="I16" i="12" s="1"/>
  <c r="Y93" i="12"/>
  <c r="H37" i="12"/>
  <c r="I37" i="12" s="1"/>
  <c r="Y97" i="12"/>
  <c r="H38" i="12"/>
  <c r="I38" i="12" s="1"/>
  <c r="Y51" i="12"/>
  <c r="H20" i="12"/>
  <c r="I20" i="12" s="1"/>
  <c r="Y70" i="12"/>
  <c r="H27" i="12"/>
  <c r="I27" i="12" s="1"/>
  <c r="Y52" i="12"/>
  <c r="H21" i="12"/>
  <c r="I21" i="12" s="1"/>
  <c r="Y110" i="12"/>
  <c r="AH110" i="12" s="1"/>
  <c r="H43" i="12"/>
  <c r="Y74" i="12"/>
  <c r="H30" i="12"/>
  <c r="I30" i="12" s="1"/>
  <c r="Y111" i="12"/>
  <c r="AH111" i="12" s="1"/>
  <c r="H44" i="12"/>
  <c r="Y37" i="12"/>
  <c r="H14" i="12"/>
  <c r="I14" i="12" s="1"/>
  <c r="BN108" i="12"/>
  <c r="BW108" i="12" s="1"/>
  <c r="H32" i="12"/>
  <c r="I32" i="12" s="1"/>
  <c r="Y76" i="12"/>
  <c r="Y58" i="12"/>
  <c r="H23" i="12"/>
  <c r="I23" i="12" s="1"/>
  <c r="Z80" i="11"/>
  <c r="AA80" i="11" s="1"/>
  <c r="BN79" i="12"/>
  <c r="W80" i="11"/>
  <c r="BO79" i="12" s="1"/>
  <c r="H12" i="12"/>
  <c r="I12" i="12" s="1"/>
  <c r="Y32" i="12"/>
  <c r="Y109" i="12"/>
  <c r="AH109" i="12" s="1"/>
  <c r="H42" i="12"/>
  <c r="Y23" i="12"/>
  <c r="H25" i="12"/>
  <c r="I25" i="12" s="1"/>
  <c r="H29" i="12"/>
  <c r="I29" i="12" s="1"/>
  <c r="Y73" i="12"/>
  <c r="Y54" i="12"/>
  <c r="H22" i="12"/>
  <c r="I22" i="12" s="1"/>
  <c r="Y108" i="12"/>
  <c r="AH108" i="12" s="1"/>
  <c r="H41" i="12"/>
  <c r="H36" i="12"/>
  <c r="I36" i="12" s="1"/>
  <c r="Y91" i="12"/>
  <c r="Y24" i="12"/>
  <c r="H11" i="12"/>
  <c r="I11" i="12" s="1"/>
  <c r="Y41" i="12"/>
  <c r="H15" i="12"/>
  <c r="I15" i="12" s="1"/>
  <c r="H34" i="12"/>
  <c r="I34" i="12" s="1"/>
  <c r="Y85" i="12"/>
  <c r="H10" i="12"/>
  <c r="I10" i="12" s="1"/>
  <c r="Y19" i="12"/>
  <c r="BN22" i="12"/>
  <c r="AE112" i="10"/>
  <c r="AZ73" i="13" s="1"/>
  <c r="Y6" i="10"/>
  <c r="X112" i="10"/>
  <c r="H18" i="14" s="1"/>
  <c r="AG112" i="10"/>
  <c r="AV73" i="13" s="1"/>
  <c r="U112" i="10"/>
  <c r="BD64" i="13" s="1"/>
  <c r="AG6" i="8"/>
  <c r="AE6" i="8"/>
  <c r="T112" i="8"/>
  <c r="I59" i="13" s="1"/>
  <c r="U6" i="8"/>
  <c r="AG6" i="9"/>
  <c r="AG112" i="9" s="1"/>
  <c r="U6" i="9"/>
  <c r="U112" i="9" s="1"/>
  <c r="AE6" i="9"/>
  <c r="AE112" i="9" s="1"/>
  <c r="AD59" i="13"/>
  <c r="AC6" i="10"/>
  <c r="Z7" i="12" l="1"/>
  <c r="Z90" i="12"/>
  <c r="Z95" i="12"/>
  <c r="Z56" i="12"/>
  <c r="Z21" i="12"/>
  <c r="Z32" i="12"/>
  <c r="Z16" i="12"/>
  <c r="Z71" i="12"/>
  <c r="BN86" i="12"/>
  <c r="BN102" i="12"/>
  <c r="AW41" i="12"/>
  <c r="BF41" i="12" s="1"/>
  <c r="Z12" i="12"/>
  <c r="W110" i="11"/>
  <c r="Z74" i="12"/>
  <c r="W75" i="11"/>
  <c r="BN73" i="12"/>
  <c r="Z9" i="12"/>
  <c r="Z75" i="11"/>
  <c r="AA75" i="11" s="1"/>
  <c r="BN55" i="12"/>
  <c r="Z22" i="11"/>
  <c r="AA22" i="11" s="1"/>
  <c r="Z77" i="11"/>
  <c r="AA77" i="11" s="1"/>
  <c r="Z31" i="12"/>
  <c r="Z47" i="12"/>
  <c r="Z102" i="12"/>
  <c r="Z22" i="12"/>
  <c r="AW29" i="12"/>
  <c r="Z78" i="12"/>
  <c r="Z62" i="12"/>
  <c r="Z51" i="12"/>
  <c r="Z63" i="12"/>
  <c r="Z20" i="12"/>
  <c r="Z45" i="12"/>
  <c r="AA45" i="12" s="1"/>
  <c r="Z75" i="12"/>
  <c r="Z83" i="12"/>
  <c r="AA83" i="12" s="1"/>
  <c r="Z60" i="11"/>
  <c r="AA60" i="11" s="1"/>
  <c r="BN75" i="12"/>
  <c r="Z33" i="12"/>
  <c r="AA33" i="12" s="1"/>
  <c r="BN41" i="12"/>
  <c r="W105" i="11"/>
  <c r="BO103" i="12" s="1"/>
  <c r="Z18" i="12"/>
  <c r="Z106" i="12"/>
  <c r="Z23" i="12"/>
  <c r="Z76" i="12"/>
  <c r="Z39" i="12"/>
  <c r="Z109" i="12"/>
  <c r="AI109" i="12" s="1"/>
  <c r="W55" i="11"/>
  <c r="BO55" i="12" s="1"/>
  <c r="Z46" i="12"/>
  <c r="Z110" i="12"/>
  <c r="AI110" i="12" s="1"/>
  <c r="Z55" i="12"/>
  <c r="Z29" i="12"/>
  <c r="BN8" i="12"/>
  <c r="Z36" i="11"/>
  <c r="AA36" i="11" s="1"/>
  <c r="W18" i="11"/>
  <c r="BO18" i="12" s="1"/>
  <c r="Z41" i="12"/>
  <c r="Z68" i="12"/>
  <c r="Z73" i="12"/>
  <c r="Z91" i="11"/>
  <c r="AA91" i="11" s="1"/>
  <c r="Z26" i="12"/>
  <c r="W91" i="11"/>
  <c r="BO89" i="12" s="1"/>
  <c r="BN56" i="12"/>
  <c r="Z52" i="12"/>
  <c r="Z30" i="12"/>
  <c r="Z25" i="12"/>
  <c r="Z84" i="12"/>
  <c r="Z8" i="12"/>
  <c r="Z101" i="12"/>
  <c r="Z85" i="12"/>
  <c r="Z65" i="12"/>
  <c r="Z103" i="12"/>
  <c r="AA103" i="12" s="1"/>
  <c r="Z104" i="12"/>
  <c r="AA104" i="12" s="1"/>
  <c r="Z14" i="12"/>
  <c r="Z59" i="12"/>
  <c r="Z66" i="12"/>
  <c r="Z82" i="12"/>
  <c r="Z105" i="12"/>
  <c r="Z43" i="12"/>
  <c r="AA43" i="12" s="1"/>
  <c r="Z97" i="12"/>
  <c r="Z86" i="12"/>
  <c r="Z54" i="12"/>
  <c r="Z88" i="12"/>
  <c r="Z34" i="12"/>
  <c r="Z35" i="12"/>
  <c r="Z53" i="12"/>
  <c r="Z15" i="12"/>
  <c r="Z48" i="12"/>
  <c r="Z38" i="12"/>
  <c r="AA38" i="12" s="1"/>
  <c r="Z11" i="12"/>
  <c r="Z67" i="12"/>
  <c r="Z81" i="12"/>
  <c r="AA81" i="12" s="1"/>
  <c r="Z19" i="12"/>
  <c r="Z24" i="12"/>
  <c r="AA24" i="12" s="1"/>
  <c r="Z72" i="12"/>
  <c r="Z60" i="12"/>
  <c r="Z28" i="12"/>
  <c r="Z57" i="12"/>
  <c r="Z36" i="12"/>
  <c r="Z50" i="12"/>
  <c r="Z96" i="12"/>
  <c r="Z42" i="12"/>
  <c r="Z27" i="12"/>
  <c r="W104" i="11"/>
  <c r="BO102" i="12" s="1"/>
  <c r="BN29" i="12"/>
  <c r="W56" i="11"/>
  <c r="BO56" i="12" s="1"/>
  <c r="Z10" i="11"/>
  <c r="AA10" i="11" s="1"/>
  <c r="BN88" i="12"/>
  <c r="BN10" i="12"/>
  <c r="BN101" i="12"/>
  <c r="BN76" i="12"/>
  <c r="Z90" i="11"/>
  <c r="AA90" i="11" s="1"/>
  <c r="Z76" i="11"/>
  <c r="AA76" i="11" s="1"/>
  <c r="W24" i="11"/>
  <c r="BO24" i="12" s="1"/>
  <c r="BN24" i="12"/>
  <c r="AW32" i="12"/>
  <c r="W103" i="11"/>
  <c r="BO101" i="12" s="1"/>
  <c r="BN38" i="12"/>
  <c r="BN18" i="12"/>
  <c r="BN17" i="12"/>
  <c r="W29" i="11"/>
  <c r="BO29" i="12" s="1"/>
  <c r="Z67" i="11"/>
  <c r="AA67" i="11" s="1"/>
  <c r="Z73" i="11"/>
  <c r="AA73" i="11" s="1"/>
  <c r="W102" i="11"/>
  <c r="BO100" i="12" s="1"/>
  <c r="BN23" i="12"/>
  <c r="W89" i="11"/>
  <c r="BO87" i="12" s="1"/>
  <c r="Z23" i="11"/>
  <c r="AA23" i="11" s="1"/>
  <c r="BN67" i="12"/>
  <c r="W47" i="11"/>
  <c r="BO47" i="12" s="1"/>
  <c r="W88" i="11"/>
  <c r="BO86" i="12" s="1"/>
  <c r="W45" i="11"/>
  <c r="BO45" i="12" s="1"/>
  <c r="W35" i="11"/>
  <c r="BO35" i="12" s="1"/>
  <c r="BN68" i="12"/>
  <c r="Z102" i="11"/>
  <c r="AA102" i="11" s="1"/>
  <c r="AW13" i="12"/>
  <c r="W107" i="11"/>
  <c r="BO105" i="12" s="1"/>
  <c r="Z35" i="11"/>
  <c r="AA35" i="11" s="1"/>
  <c r="W30" i="11"/>
  <c r="BO30" i="12" s="1"/>
  <c r="Z68" i="11"/>
  <c r="AA68" i="11" s="1"/>
  <c r="Z34" i="11"/>
  <c r="AA34" i="11" s="1"/>
  <c r="W15" i="11"/>
  <c r="BO15" i="12" s="1"/>
  <c r="W72" i="11"/>
  <c r="AX28" i="12" s="1"/>
  <c r="W17" i="11"/>
  <c r="AX9" i="12" s="1"/>
  <c r="Z105" i="11"/>
  <c r="AA105" i="11" s="1"/>
  <c r="AW9" i="12"/>
  <c r="W8" i="11"/>
  <c r="BO8" i="12" s="1"/>
  <c r="BN94" i="12"/>
  <c r="BN87" i="12"/>
  <c r="W25" i="11"/>
  <c r="BO25" i="12" s="1"/>
  <c r="BN40" i="12"/>
  <c r="BN21" i="12"/>
  <c r="BN12" i="12"/>
  <c r="AW28" i="12"/>
  <c r="BN105" i="12"/>
  <c r="AW18" i="12"/>
  <c r="W58" i="11"/>
  <c r="BO58" i="12" s="1"/>
  <c r="Z25" i="11"/>
  <c r="AA25" i="11" s="1"/>
  <c r="W12" i="11"/>
  <c r="BO12" i="12" s="1"/>
  <c r="BN49" i="12"/>
  <c r="Z58" i="11"/>
  <c r="AA58" i="11" s="1"/>
  <c r="Z61" i="11"/>
  <c r="AA61" i="11" s="1"/>
  <c r="Z65" i="11"/>
  <c r="AA65" i="11" s="1"/>
  <c r="W60" i="11"/>
  <c r="BO60" i="12" s="1"/>
  <c r="Z59" i="11"/>
  <c r="AA59" i="11" s="1"/>
  <c r="W41" i="11"/>
  <c r="BO41" i="12" s="1"/>
  <c r="W83" i="11"/>
  <c r="BO81" i="12" s="1"/>
  <c r="W13" i="11"/>
  <c r="BO13" i="12" s="1"/>
  <c r="BN81" i="12"/>
  <c r="Z13" i="11"/>
  <c r="AA13" i="11" s="1"/>
  <c r="W33" i="11"/>
  <c r="BO33" i="12" s="1"/>
  <c r="BN99" i="12"/>
  <c r="Z33" i="11"/>
  <c r="AA33" i="11" s="1"/>
  <c r="Z42" i="11"/>
  <c r="AA42" i="11" s="1"/>
  <c r="Z101" i="11"/>
  <c r="AA101" i="11" s="1"/>
  <c r="W97" i="11"/>
  <c r="BO95" i="12" s="1"/>
  <c r="Z87" i="11"/>
  <c r="AA87" i="11" s="1"/>
  <c r="Z97" i="11"/>
  <c r="AA97" i="11" s="1"/>
  <c r="BN42" i="12"/>
  <c r="AW8" i="12"/>
  <c r="BN34" i="12"/>
  <c r="W36" i="11"/>
  <c r="BO36" i="12" s="1"/>
  <c r="Z49" i="11"/>
  <c r="AA49" i="11" s="1"/>
  <c r="BN61" i="12"/>
  <c r="Z40" i="11"/>
  <c r="AA40" i="11" s="1"/>
  <c r="BN51" i="12"/>
  <c r="AW15" i="12"/>
  <c r="BN43" i="12"/>
  <c r="BN20" i="12"/>
  <c r="Z20" i="11"/>
  <c r="AA20" i="11" s="1"/>
  <c r="Z32" i="11"/>
  <c r="AA32" i="11" s="1"/>
  <c r="W62" i="11"/>
  <c r="BO62" i="12" s="1"/>
  <c r="AW34" i="12"/>
  <c r="BN47" i="12"/>
  <c r="Z43" i="11"/>
  <c r="AA43" i="11" s="1"/>
  <c r="W50" i="11"/>
  <c r="BO50" i="12" s="1"/>
  <c r="AW17" i="12"/>
  <c r="Z93" i="11"/>
  <c r="AA93" i="11" s="1"/>
  <c r="Z53" i="11"/>
  <c r="AA53" i="11" s="1"/>
  <c r="Z7" i="11"/>
  <c r="AA7" i="11" s="1"/>
  <c r="BN85" i="12"/>
  <c r="W31" i="11"/>
  <c r="BO31" i="12" s="1"/>
  <c r="Z69" i="11"/>
  <c r="AA69" i="11" s="1"/>
  <c r="W57" i="11"/>
  <c r="BO57" i="12" s="1"/>
  <c r="BN110" i="12"/>
  <c r="BW110" i="12" s="1"/>
  <c r="Z27" i="11"/>
  <c r="AA27" i="11" s="1"/>
  <c r="BN78" i="12"/>
  <c r="Z106" i="11"/>
  <c r="AA106" i="11" s="1"/>
  <c r="Z82" i="11"/>
  <c r="AA82" i="11" s="1"/>
  <c r="AW36" i="12"/>
  <c r="W63" i="11"/>
  <c r="BO63" i="12" s="1"/>
  <c r="AW40" i="12"/>
  <c r="BN80" i="12"/>
  <c r="BN19" i="12"/>
  <c r="BN70" i="12"/>
  <c r="BN59" i="12"/>
  <c r="BN7" i="12"/>
  <c r="BN48" i="12"/>
  <c r="W77" i="11"/>
  <c r="BO77" i="12" s="1"/>
  <c r="BN16" i="12"/>
  <c r="BN9" i="12"/>
  <c r="Z21" i="11"/>
  <c r="AA21" i="11" s="1"/>
  <c r="Z46" i="11"/>
  <c r="AA46" i="11" s="1"/>
  <c r="Z84" i="11"/>
  <c r="AA84" i="11" s="1"/>
  <c r="AW14" i="12"/>
  <c r="AW27" i="12"/>
  <c r="AW30" i="12"/>
  <c r="W106" i="11"/>
  <c r="BO104" i="12" s="1"/>
  <c r="BN57" i="12"/>
  <c r="Z78" i="11"/>
  <c r="AA78" i="11" s="1"/>
  <c r="W64" i="11"/>
  <c r="BO64" i="12" s="1"/>
  <c r="BN82" i="12"/>
  <c r="BN74" i="12"/>
  <c r="W39" i="11"/>
  <c r="BO39" i="12" s="1"/>
  <c r="BN64" i="12"/>
  <c r="BN39" i="12"/>
  <c r="AW10" i="12"/>
  <c r="W70" i="11"/>
  <c r="BO70" i="12" s="1"/>
  <c r="AW16" i="12"/>
  <c r="AW33" i="12"/>
  <c r="BN14" i="12"/>
  <c r="BN63" i="12"/>
  <c r="Z19" i="11"/>
  <c r="AA19" i="11" s="1"/>
  <c r="BN31" i="12"/>
  <c r="AW11" i="12"/>
  <c r="W14" i="11"/>
  <c r="BO14" i="12" s="1"/>
  <c r="BN69" i="12"/>
  <c r="W100" i="11"/>
  <c r="W79" i="11"/>
  <c r="AW23" i="12"/>
  <c r="BN26" i="12"/>
  <c r="W48" i="11"/>
  <c r="BO48" i="12" s="1"/>
  <c r="BN15" i="12"/>
  <c r="Z28" i="11"/>
  <c r="AA28" i="11" s="1"/>
  <c r="W96" i="11"/>
  <c r="BO94" i="12" s="1"/>
  <c r="W16" i="11"/>
  <c r="BO16" i="12" s="1"/>
  <c r="Z108" i="11"/>
  <c r="AA108" i="11" s="1"/>
  <c r="BN72" i="12"/>
  <c r="Z51" i="11"/>
  <c r="AA51" i="11" s="1"/>
  <c r="BN106" i="12"/>
  <c r="BN30" i="12"/>
  <c r="BN91" i="12"/>
  <c r="Z62" i="11"/>
  <c r="AA62" i="11" s="1"/>
  <c r="W71" i="11"/>
  <c r="BO71" i="12" s="1"/>
  <c r="Z16" i="11"/>
  <c r="AA16" i="11" s="1"/>
  <c r="W27" i="11"/>
  <c r="BO27" i="12" s="1"/>
  <c r="W9" i="11"/>
  <c r="BO9" i="12" s="1"/>
  <c r="AW24" i="12"/>
  <c r="W74" i="11"/>
  <c r="BO74" i="12" s="1"/>
  <c r="Z85" i="11"/>
  <c r="AA85" i="11" s="1"/>
  <c r="Z26" i="11"/>
  <c r="AA26" i="11" s="1"/>
  <c r="BN71" i="12"/>
  <c r="AW19" i="12"/>
  <c r="BN90" i="12"/>
  <c r="BN50" i="12"/>
  <c r="AW25" i="12"/>
  <c r="BN98" i="12"/>
  <c r="W86" i="11"/>
  <c r="BO84" i="12" s="1"/>
  <c r="BN54" i="12"/>
  <c r="Z92" i="11"/>
  <c r="AA92" i="11" s="1"/>
  <c r="W81" i="11"/>
  <c r="BO111" i="12" s="1"/>
  <c r="BX111" i="12" s="1"/>
  <c r="BN37" i="12"/>
  <c r="AW21" i="12"/>
  <c r="W66" i="11"/>
  <c r="BO66" i="12" s="1"/>
  <c r="Z109" i="11"/>
  <c r="AA109" i="11" s="1"/>
  <c r="BN109" i="12"/>
  <c r="BW109" i="12" s="1"/>
  <c r="AW7" i="12"/>
  <c r="BN45" i="12"/>
  <c r="W92" i="11"/>
  <c r="AX35" i="12" s="1"/>
  <c r="W98" i="11"/>
  <c r="BO96" i="12" s="1"/>
  <c r="BN84" i="12"/>
  <c r="AW22" i="12"/>
  <c r="W95" i="11"/>
  <c r="BO93" i="12" s="1"/>
  <c r="Z81" i="11"/>
  <c r="AA81" i="11" s="1"/>
  <c r="W37" i="11"/>
  <c r="BO37" i="12" s="1"/>
  <c r="BN52" i="12"/>
  <c r="AW26" i="12"/>
  <c r="W99" i="11"/>
  <c r="AX38" i="12" s="1"/>
  <c r="BN107" i="12"/>
  <c r="Z111" i="11"/>
  <c r="AA111" i="11" s="1"/>
  <c r="Z11" i="11"/>
  <c r="AA11" i="11" s="1"/>
  <c r="W44" i="11"/>
  <c r="BO44" i="12" s="1"/>
  <c r="W11" i="11"/>
  <c r="AX7" i="12" s="1"/>
  <c r="Z54" i="11"/>
  <c r="AA54" i="11" s="1"/>
  <c r="Z52" i="11"/>
  <c r="AA52" i="11" s="1"/>
  <c r="BO109" i="12"/>
  <c r="BX109" i="12" s="1"/>
  <c r="AX42" i="12"/>
  <c r="BG42" i="12" s="1"/>
  <c r="AW39" i="12"/>
  <c r="BN66" i="12"/>
  <c r="W32" i="11"/>
  <c r="Z98" i="11"/>
  <c r="AA98" i="11" s="1"/>
  <c r="AW37" i="12"/>
  <c r="W53" i="11"/>
  <c r="BO53" i="12" s="1"/>
  <c r="BN111" i="12"/>
  <c r="BW111" i="12" s="1"/>
  <c r="W46" i="11"/>
  <c r="BO46" i="12" s="1"/>
  <c r="BN92" i="12"/>
  <c r="Z44" i="11"/>
  <c r="AA44" i="11" s="1"/>
  <c r="BN83" i="12"/>
  <c r="AW42" i="12"/>
  <c r="BF42" i="12" s="1"/>
  <c r="Z95" i="11"/>
  <c r="AA95" i="11" s="1"/>
  <c r="AW38" i="12"/>
  <c r="Z94" i="11"/>
  <c r="AA94" i="11" s="1"/>
  <c r="W65" i="11"/>
  <c r="BO65" i="12" s="1"/>
  <c r="W28" i="11"/>
  <c r="BO28" i="12" s="1"/>
  <c r="BN97" i="12"/>
  <c r="W78" i="11"/>
  <c r="BO110" i="12" s="1"/>
  <c r="BX110" i="12" s="1"/>
  <c r="AW12" i="12"/>
  <c r="W51" i="11"/>
  <c r="BO51" i="12" s="1"/>
  <c r="BO23" i="12"/>
  <c r="BO85" i="12"/>
  <c r="BO49" i="12"/>
  <c r="AX18" i="12"/>
  <c r="BO91" i="12"/>
  <c r="AX36" i="12"/>
  <c r="Q42" i="12"/>
  <c r="I42" i="12"/>
  <c r="R42" i="12" s="1"/>
  <c r="BO34" i="12"/>
  <c r="Q44" i="12"/>
  <c r="I44" i="12"/>
  <c r="R44" i="12" s="1"/>
  <c r="BO75" i="12"/>
  <c r="AX31" i="12"/>
  <c r="Q41" i="12"/>
  <c r="I41" i="12"/>
  <c r="R41" i="12" s="1"/>
  <c r="BO76" i="12"/>
  <c r="BO54" i="12"/>
  <c r="AX41" i="12"/>
  <c r="BG41" i="12" s="1"/>
  <c r="BO108" i="12"/>
  <c r="BX108" i="12" s="1"/>
  <c r="BO52" i="12"/>
  <c r="BO73" i="12"/>
  <c r="AX29" i="12"/>
  <c r="Q43" i="12"/>
  <c r="I43" i="12"/>
  <c r="R43" i="12" s="1"/>
  <c r="BO19" i="12"/>
  <c r="AX10" i="12"/>
  <c r="M18" i="14"/>
  <c r="AC112" i="10"/>
  <c r="L18" i="14" s="1"/>
  <c r="BI74" i="13" s="1"/>
  <c r="Y112" i="10"/>
  <c r="I18" i="14" s="1"/>
  <c r="BI69" i="13" s="1"/>
  <c r="AB112" i="10"/>
  <c r="AA107" i="12"/>
  <c r="J7" i="12"/>
  <c r="J38" i="12"/>
  <c r="AE112" i="8"/>
  <c r="J73" i="13" s="1"/>
  <c r="J35" i="12"/>
  <c r="J28" i="12"/>
  <c r="J8" i="12"/>
  <c r="J11" i="12"/>
  <c r="J32" i="12"/>
  <c r="J39" i="12"/>
  <c r="J24" i="12"/>
  <c r="J27" i="12"/>
  <c r="AG112" i="8"/>
  <c r="J22" i="12"/>
  <c r="J36" i="12"/>
  <c r="J17" i="12"/>
  <c r="J25" i="12"/>
  <c r="J16" i="12"/>
  <c r="AE6" i="11"/>
  <c r="R112" i="11"/>
  <c r="BT59" i="13" s="1"/>
  <c r="S6" i="11"/>
  <c r="AC6" i="11"/>
  <c r="AE73" i="13"/>
  <c r="J12" i="12"/>
  <c r="U112" i="8"/>
  <c r="N64" i="13" s="1"/>
  <c r="X6" i="8"/>
  <c r="J37" i="12"/>
  <c r="J33" i="12"/>
  <c r="J30" i="12"/>
  <c r="J19" i="12"/>
  <c r="J31" i="12"/>
  <c r="J9" i="12"/>
  <c r="J10" i="12"/>
  <c r="J14" i="12"/>
  <c r="J15" i="12"/>
  <c r="X6" i="9"/>
  <c r="X112" i="9" s="1"/>
  <c r="AI64" i="13"/>
  <c r="J18" i="12"/>
  <c r="J21" i="12"/>
  <c r="J26" i="12"/>
  <c r="J40" i="12"/>
  <c r="J13" i="12"/>
  <c r="J23" i="12"/>
  <c r="J20" i="12"/>
  <c r="J34" i="12"/>
  <c r="J29" i="12"/>
  <c r="AX39" i="12" l="1"/>
  <c r="AX13" i="12"/>
  <c r="BO17" i="12"/>
  <c r="AX34" i="12"/>
  <c r="BO72" i="12"/>
  <c r="BP72" i="12" s="1"/>
  <c r="AX23" i="12"/>
  <c r="AX22" i="12"/>
  <c r="AX12" i="12"/>
  <c r="AX40" i="12"/>
  <c r="AX17" i="12"/>
  <c r="AX20" i="12"/>
  <c r="BO98" i="12"/>
  <c r="BP98" i="12" s="1"/>
  <c r="AX14" i="12"/>
  <c r="BO97" i="12"/>
  <c r="BP97" i="12" s="1"/>
  <c r="BO32" i="12"/>
  <c r="AX26" i="12"/>
  <c r="AX27" i="12"/>
  <c r="AX30" i="12"/>
  <c r="AX19" i="12"/>
  <c r="BO11" i="12"/>
  <c r="AX16" i="12"/>
  <c r="AX33" i="12"/>
  <c r="AX8" i="12"/>
  <c r="AX32" i="12"/>
  <c r="AX25" i="12"/>
  <c r="BO78" i="12"/>
  <c r="BP78" i="12" s="1"/>
  <c r="AX24" i="12"/>
  <c r="AX37" i="12"/>
  <c r="AX44" i="12"/>
  <c r="BG44" i="12" s="1"/>
  <c r="AX11" i="12"/>
  <c r="BO90" i="12"/>
  <c r="BP90" i="12" s="1"/>
  <c r="AX15" i="12"/>
  <c r="AX21" i="12"/>
  <c r="AX43" i="12"/>
  <c r="BG43" i="12" s="1"/>
  <c r="AA37" i="12"/>
  <c r="AA41" i="12"/>
  <c r="AA20" i="12"/>
  <c r="AA76" i="12"/>
  <c r="AA58" i="12"/>
  <c r="AA106" i="12"/>
  <c r="AA48" i="12"/>
  <c r="AA57" i="12"/>
  <c r="AA32" i="12"/>
  <c r="AA19" i="12"/>
  <c r="AA89" i="12"/>
  <c r="AA28" i="12"/>
  <c r="AA100" i="12"/>
  <c r="AA96" i="12"/>
  <c r="AA74" i="12"/>
  <c r="AA51" i="12"/>
  <c r="AA69" i="12"/>
  <c r="AA67" i="12"/>
  <c r="AA90" i="12"/>
  <c r="AA56" i="12"/>
  <c r="AA105" i="12"/>
  <c r="AA95" i="12"/>
  <c r="AA61" i="12"/>
  <c r="AA34" i="12"/>
  <c r="AA29" i="12"/>
  <c r="AA15" i="12"/>
  <c r="AA63" i="12"/>
  <c r="AA66" i="12"/>
  <c r="AA64" i="12"/>
  <c r="AA75" i="12"/>
  <c r="AA59" i="12"/>
  <c r="AA14" i="12"/>
  <c r="J18" i="14"/>
  <c r="K18" i="14"/>
  <c r="BE74" i="13" s="1"/>
  <c r="AA65" i="12"/>
  <c r="AA87" i="12"/>
  <c r="AA97" i="12"/>
  <c r="AA12" i="12"/>
  <c r="AA86" i="12"/>
  <c r="AA40" i="12"/>
  <c r="AA52" i="12"/>
  <c r="AA49" i="12"/>
  <c r="AA68" i="12"/>
  <c r="AA50" i="12"/>
  <c r="AA85" i="12"/>
  <c r="AA25" i="12"/>
  <c r="AA102" i="12"/>
  <c r="H16" i="14"/>
  <c r="AB6" i="9"/>
  <c r="AB112" i="9" s="1"/>
  <c r="Y6" i="9"/>
  <c r="BP63" i="12"/>
  <c r="BP86" i="12"/>
  <c r="BP85" i="12"/>
  <c r="BP25" i="12"/>
  <c r="AA9" i="12"/>
  <c r="BP8" i="12"/>
  <c r="AE112" i="11"/>
  <c r="BP91" i="12"/>
  <c r="BP94" i="12"/>
  <c r="AA73" i="13"/>
  <c r="M16" i="14"/>
  <c r="AA101" i="12"/>
  <c r="F73" i="13"/>
  <c r="M14" i="14"/>
  <c r="AA10" i="12"/>
  <c r="BP12" i="12"/>
  <c r="BP31" i="12"/>
  <c r="BP55" i="12"/>
  <c r="BP16" i="12"/>
  <c r="AA31" i="12"/>
  <c r="AA78" i="12"/>
  <c r="AA8" i="12"/>
  <c r="BP102" i="12"/>
  <c r="BP59" i="12"/>
  <c r="BP20" i="12"/>
  <c r="BP81" i="12"/>
  <c r="AA46" i="12"/>
  <c r="BP106" i="12"/>
  <c r="BP105" i="12"/>
  <c r="BP84" i="12"/>
  <c r="BP46" i="12"/>
  <c r="AA17" i="12"/>
  <c r="AA79" i="12"/>
  <c r="AA7" i="12"/>
  <c r="BP28" i="12"/>
  <c r="BP26" i="12"/>
  <c r="BP27" i="12"/>
  <c r="AC112" i="11"/>
  <c r="BU73" i="13" s="1"/>
  <c r="BP7" i="12"/>
  <c r="BP9" i="12"/>
  <c r="AA18" i="12"/>
  <c r="AA22" i="12"/>
  <c r="AA98" i="12"/>
  <c r="AA44" i="12"/>
  <c r="BP33" i="12"/>
  <c r="BP35" i="12"/>
  <c r="AA71" i="12"/>
  <c r="AA60" i="12"/>
  <c r="AA80" i="12"/>
  <c r="AA36" i="12"/>
  <c r="AA82" i="12"/>
  <c r="AA27" i="12"/>
  <c r="AA99" i="12"/>
  <c r="AA11" i="12"/>
  <c r="BP38" i="12"/>
  <c r="BP82" i="12"/>
  <c r="BP39" i="12"/>
  <c r="AA84" i="12"/>
  <c r="AA70" i="12"/>
  <c r="BP44" i="12"/>
  <c r="BP83" i="12"/>
  <c r="BP21" i="12"/>
  <c r="BP65" i="12"/>
  <c r="BP43" i="12"/>
  <c r="BP66" i="12"/>
  <c r="BP48" i="12"/>
  <c r="BP107" i="12"/>
  <c r="AB6" i="8"/>
  <c r="Y6" i="12"/>
  <c r="Y112" i="12" s="1"/>
  <c r="H6" i="12"/>
  <c r="Y6" i="8"/>
  <c r="X112" i="8"/>
  <c r="BP69" i="12"/>
  <c r="BP89" i="12"/>
  <c r="S112" i="11"/>
  <c r="BY64" i="13" s="1"/>
  <c r="V6" i="11"/>
  <c r="BP30" i="12"/>
  <c r="AA23" i="12"/>
  <c r="AA47" i="12"/>
  <c r="AA93" i="12"/>
  <c r="AA54" i="12"/>
  <c r="AA21" i="12"/>
  <c r="BP10" i="12"/>
  <c r="AA39" i="12"/>
  <c r="AA30" i="12"/>
  <c r="AA92" i="12"/>
  <c r="AA94" i="12"/>
  <c r="AA35" i="12"/>
  <c r="BP15" i="12"/>
  <c r="BP80" i="12"/>
  <c r="BP101" i="12"/>
  <c r="BP103" i="12"/>
  <c r="BP62" i="12"/>
  <c r="AA72" i="12"/>
  <c r="BP42" i="12"/>
  <c r="BP22" i="12"/>
  <c r="BP68" i="12"/>
  <c r="AA42" i="12"/>
  <c r="AA55" i="12"/>
  <c r="BP88" i="12"/>
  <c r="BP70" i="12"/>
  <c r="BP29" i="12"/>
  <c r="AA16" i="12"/>
  <c r="AA62" i="12"/>
  <c r="AA53" i="12"/>
  <c r="BP53" i="12"/>
  <c r="BP56" i="12"/>
  <c r="BP36" i="12"/>
  <c r="BP96" i="12"/>
  <c r="BP57" i="12"/>
  <c r="BP14" i="12"/>
  <c r="AA77" i="12"/>
  <c r="AA13" i="12"/>
  <c r="AA73" i="12"/>
  <c r="AA26" i="12"/>
  <c r="AA88" i="12"/>
  <c r="BP40" i="12"/>
  <c r="BP61" i="12"/>
  <c r="BP18" i="12"/>
  <c r="BP64" i="12"/>
  <c r="AA91" i="12"/>
  <c r="Y112" i="9" l="1"/>
  <c r="I16" i="14" s="1"/>
  <c r="H14" i="14"/>
  <c r="H20" i="14" s="1"/>
  <c r="H45" i="12"/>
  <c r="M20" i="14"/>
  <c r="BP32" i="12"/>
  <c r="AY12" i="12"/>
  <c r="BP49" i="12"/>
  <c r="AY18" i="12"/>
  <c r="BP67" i="12"/>
  <c r="AY26" i="12"/>
  <c r="Y112" i="8"/>
  <c r="I14" i="14" s="1"/>
  <c r="Z6" i="12"/>
  <c r="BP13" i="12"/>
  <c r="AY8" i="12"/>
  <c r="BP37" i="12"/>
  <c r="AY14" i="12"/>
  <c r="BP92" i="12"/>
  <c r="AY35" i="12"/>
  <c r="BP24" i="12"/>
  <c r="AY11" i="12"/>
  <c r="BP79" i="12"/>
  <c r="AY33" i="12"/>
  <c r="BP51" i="12"/>
  <c r="AY20" i="12"/>
  <c r="BP23" i="12"/>
  <c r="AY25" i="12"/>
  <c r="BP104" i="12"/>
  <c r="AY40" i="12"/>
  <c r="BP34" i="12"/>
  <c r="AY13" i="12"/>
  <c r="BP77" i="12"/>
  <c r="AY32" i="12"/>
  <c r="BP54" i="12"/>
  <c r="AY22" i="12"/>
  <c r="BP11" i="12"/>
  <c r="AY7" i="12"/>
  <c r="BP95" i="12"/>
  <c r="AY37" i="12"/>
  <c r="BP76" i="12"/>
  <c r="AY31" i="12"/>
  <c r="I6" i="12"/>
  <c r="BP52" i="12"/>
  <c r="AY21" i="12"/>
  <c r="BP58" i="12"/>
  <c r="AY23" i="12"/>
  <c r="AC6" i="9"/>
  <c r="BQ73" i="13"/>
  <c r="M22" i="14"/>
  <c r="BP19" i="12"/>
  <c r="AY10" i="12"/>
  <c r="BP41" i="12"/>
  <c r="AY15" i="12"/>
  <c r="BP87" i="12"/>
  <c r="AY34" i="12"/>
  <c r="BP60" i="12"/>
  <c r="AY24" i="12"/>
  <c r="BP100" i="12"/>
  <c r="AY39" i="12"/>
  <c r="BP73" i="12"/>
  <c r="AY28" i="12"/>
  <c r="BP71" i="12"/>
  <c r="AY27" i="12"/>
  <c r="BN6" i="12"/>
  <c r="BN112" i="12" s="1"/>
  <c r="AW6" i="12"/>
  <c r="W6" i="11"/>
  <c r="V112" i="11"/>
  <c r="Z6" i="11"/>
  <c r="AC6" i="8"/>
  <c r="AC112" i="8" s="1"/>
  <c r="L14" i="14" s="1"/>
  <c r="AB112" i="8"/>
  <c r="BP17" i="12"/>
  <c r="AY9" i="12"/>
  <c r="BP99" i="12"/>
  <c r="AY38" i="12"/>
  <c r="BP93" i="12"/>
  <c r="AY36" i="12"/>
  <c r="BP45" i="12"/>
  <c r="AY16" i="12"/>
  <c r="BP75" i="12"/>
  <c r="AY30" i="12"/>
  <c r="BP74" i="12"/>
  <c r="AY29" i="12"/>
  <c r="BP50" i="12"/>
  <c r="AY19" i="12"/>
  <c r="BP47" i="12"/>
  <c r="AY17" i="12"/>
  <c r="G130" i="6"/>
  <c r="F134" i="6" s="1"/>
  <c r="F130" i="6"/>
  <c r="F132" i="6" s="1"/>
  <c r="D86" i="5"/>
  <c r="D9" i="5"/>
  <c r="AN69" i="13" l="1"/>
  <c r="K16" i="14"/>
  <c r="AJ74" i="13" s="1"/>
  <c r="J16" i="14"/>
  <c r="AC112" i="9"/>
  <c r="L16" i="14" s="1"/>
  <c r="H22" i="14"/>
  <c r="J6" i="12"/>
  <c r="Z112" i="12"/>
  <c r="AA6" i="12"/>
  <c r="W112" i="11"/>
  <c r="BO6" i="12"/>
  <c r="AX6" i="12"/>
  <c r="S74" i="13"/>
  <c r="S69" i="13"/>
  <c r="I20" i="14"/>
  <c r="K14" i="14"/>
  <c r="O74" i="13" s="1"/>
  <c r="J14" i="14"/>
  <c r="AA6" i="11"/>
  <c r="AA112" i="11" s="1"/>
  <c r="L22" i="14" s="1"/>
  <c r="CD74" i="13" s="1"/>
  <c r="Z112" i="11"/>
  <c r="J68" i="3"/>
  <c r="J67" i="3"/>
  <c r="J66" i="3"/>
  <c r="J65" i="3"/>
  <c r="J64" i="3"/>
  <c r="J63" i="3"/>
  <c r="J62" i="3"/>
  <c r="J61" i="3"/>
  <c r="J60" i="3"/>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29" i="3"/>
  <c r="J28" i="3"/>
  <c r="J27" i="3"/>
  <c r="J26" i="3"/>
  <c r="J25" i="3"/>
  <c r="J24" i="3"/>
  <c r="J23" i="3"/>
  <c r="J22" i="3"/>
  <c r="J21" i="3"/>
  <c r="J20" i="3"/>
  <c r="J19" i="3"/>
  <c r="J18" i="3"/>
  <c r="J17" i="3"/>
  <c r="J16" i="3"/>
  <c r="J15" i="3"/>
  <c r="J14" i="3"/>
  <c r="J13" i="3"/>
  <c r="J12" i="3"/>
  <c r="J11" i="3"/>
  <c r="J10" i="3"/>
  <c r="J9" i="3"/>
  <c r="AN74" i="13" l="1"/>
  <c r="L20" i="14"/>
  <c r="AW45" i="12"/>
  <c r="I22" i="14"/>
  <c r="K22" i="14" s="1"/>
  <c r="BZ74" i="13" s="1"/>
  <c r="I45" i="12"/>
  <c r="K20" i="14"/>
  <c r="J20" i="14"/>
  <c r="T6" i="12"/>
  <c r="T41" i="12"/>
  <c r="T32" i="12"/>
  <c r="T56" i="12"/>
  <c r="T103" i="12"/>
  <c r="T65" i="12"/>
  <c r="T102" i="12"/>
  <c r="T38" i="12"/>
  <c r="T97" i="12"/>
  <c r="T43" i="12"/>
  <c r="T29" i="12"/>
  <c r="T63" i="12"/>
  <c r="T66" i="12"/>
  <c r="T19" i="12"/>
  <c r="T24" i="12"/>
  <c r="T69" i="12"/>
  <c r="T48" i="12"/>
  <c r="T14" i="12"/>
  <c r="T87" i="12"/>
  <c r="T81" i="12"/>
  <c r="T52" i="12"/>
  <c r="T68" i="12"/>
  <c r="T15" i="12"/>
  <c r="T85" i="12"/>
  <c r="T37" i="12"/>
  <c r="T96" i="12"/>
  <c r="T104" i="12"/>
  <c r="T57" i="12"/>
  <c r="T90" i="12"/>
  <c r="T61" i="12"/>
  <c r="T107" i="12"/>
  <c r="T100" i="12"/>
  <c r="T59" i="12"/>
  <c r="T33" i="12"/>
  <c r="T51" i="12"/>
  <c r="T49" i="12"/>
  <c r="T76" i="12"/>
  <c r="T106" i="12"/>
  <c r="T28" i="12"/>
  <c r="T45" i="12"/>
  <c r="T74" i="12"/>
  <c r="T50" i="12"/>
  <c r="T95" i="12"/>
  <c r="T75" i="12"/>
  <c r="T25" i="12"/>
  <c r="T67" i="12"/>
  <c r="T20" i="12"/>
  <c r="T40" i="12"/>
  <c r="T58" i="12"/>
  <c r="T34" i="12"/>
  <c r="T105" i="12"/>
  <c r="T83" i="12"/>
  <c r="T64" i="12"/>
  <c r="T89" i="12"/>
  <c r="T12" i="12"/>
  <c r="T86" i="12"/>
  <c r="T88" i="12"/>
  <c r="T13" i="12"/>
  <c r="T26" i="12"/>
  <c r="T71" i="12"/>
  <c r="T78" i="12"/>
  <c r="T16" i="12"/>
  <c r="T92" i="12"/>
  <c r="T84" i="12"/>
  <c r="T7" i="12"/>
  <c r="T8" i="12"/>
  <c r="T60" i="12"/>
  <c r="T22" i="12"/>
  <c r="T80" i="12"/>
  <c r="T77" i="12"/>
  <c r="T91" i="12"/>
  <c r="T18" i="12"/>
  <c r="T93" i="12"/>
  <c r="T98" i="12"/>
  <c r="T62" i="12"/>
  <c r="T55" i="12"/>
  <c r="T17" i="12"/>
  <c r="T73" i="12"/>
  <c r="T10" i="12"/>
  <c r="T54" i="12"/>
  <c r="T82" i="12"/>
  <c r="T35" i="12"/>
  <c r="T70" i="12"/>
  <c r="T94" i="12"/>
  <c r="T9" i="12"/>
  <c r="T42" i="12"/>
  <c r="T30" i="12"/>
  <c r="T11" i="12"/>
  <c r="T99" i="12"/>
  <c r="T46" i="12"/>
  <c r="T21" i="12"/>
  <c r="T27" i="12"/>
  <c r="T31" i="12"/>
  <c r="T101" i="12"/>
  <c r="T23" i="12"/>
  <c r="T79" i="12"/>
  <c r="T39" i="12"/>
  <c r="T53" i="12"/>
  <c r="T72" i="12"/>
  <c r="T47" i="12"/>
  <c r="T36" i="12"/>
  <c r="T44" i="12"/>
  <c r="AY6" i="12"/>
  <c r="BO112" i="12"/>
  <c r="BP6" i="12"/>
  <c r="C6" i="12"/>
  <c r="C34" i="12"/>
  <c r="C31" i="12"/>
  <c r="C8" i="12"/>
  <c r="C13" i="12"/>
  <c r="C39" i="12"/>
  <c r="C19" i="12"/>
  <c r="C37" i="12"/>
  <c r="C25" i="12"/>
  <c r="C22" i="12"/>
  <c r="C35" i="12"/>
  <c r="C15" i="12"/>
  <c r="C12" i="12"/>
  <c r="C38" i="12"/>
  <c r="C21" i="12"/>
  <c r="C23" i="12"/>
  <c r="C28" i="12"/>
  <c r="C30" i="12"/>
  <c r="C32" i="12"/>
  <c r="C20" i="12"/>
  <c r="C40" i="12"/>
  <c r="C14" i="12"/>
  <c r="C29" i="12"/>
  <c r="C9" i="12"/>
  <c r="C33" i="12"/>
  <c r="C27" i="12"/>
  <c r="C7" i="12"/>
  <c r="C18" i="12"/>
  <c r="C26" i="12"/>
  <c r="C24" i="12"/>
  <c r="C10" i="12"/>
  <c r="C11" i="12"/>
  <c r="C16" i="12"/>
  <c r="C36" i="12"/>
  <c r="C17" i="12"/>
  <c r="J70" i="3"/>
  <c r="J22" i="14" l="1"/>
  <c r="AF9" i="12"/>
  <c r="AF12" i="12"/>
  <c r="AF15" i="12"/>
  <c r="AF18" i="12"/>
  <c r="AF21" i="12"/>
  <c r="AF24" i="12"/>
  <c r="AF27" i="12"/>
  <c r="AF30" i="12"/>
  <c r="AF33" i="12"/>
  <c r="AF36" i="12"/>
  <c r="AF42" i="12"/>
  <c r="AF45" i="12"/>
  <c r="AF48" i="12"/>
  <c r="AF51" i="12"/>
  <c r="AF54" i="12"/>
  <c r="AF63" i="12"/>
  <c r="AF75" i="12"/>
  <c r="AF90" i="12"/>
  <c r="AG9" i="12"/>
  <c r="AG15" i="12"/>
  <c r="AG18" i="12"/>
  <c r="AG21" i="12"/>
  <c r="AG24" i="12"/>
  <c r="AH9" i="12"/>
  <c r="AH12" i="12"/>
  <c r="AH15" i="12"/>
  <c r="AH18" i="12"/>
  <c r="AH21" i="12"/>
  <c r="AH24" i="12"/>
  <c r="AH27" i="12"/>
  <c r="AH30" i="12"/>
  <c r="AH33" i="12"/>
  <c r="AH36" i="12"/>
  <c r="AH39" i="12"/>
  <c r="AH42" i="12"/>
  <c r="AH45" i="12"/>
  <c r="AH48" i="12"/>
  <c r="AH51" i="12"/>
  <c r="AH54" i="12"/>
  <c r="AH57" i="12"/>
  <c r="AH60" i="12"/>
  <c r="AH63" i="12"/>
  <c r="AH66" i="12"/>
  <c r="AH69" i="12"/>
  <c r="AH72" i="12"/>
  <c r="AH75" i="12"/>
  <c r="AH78" i="12"/>
  <c r="AH81" i="12"/>
  <c r="AH84" i="12"/>
  <c r="AH87" i="12"/>
  <c r="AH90" i="12"/>
  <c r="AH93" i="12"/>
  <c r="AH96" i="12"/>
  <c r="AH99" i="12"/>
  <c r="AH102" i="12"/>
  <c r="AH105" i="12"/>
  <c r="AI9" i="12"/>
  <c r="AI12" i="12"/>
  <c r="AI15" i="12"/>
  <c r="AI18" i="12"/>
  <c r="AI21" i="12"/>
  <c r="AI24" i="12"/>
  <c r="AI27" i="12"/>
  <c r="AI30" i="12"/>
  <c r="AI33" i="12"/>
  <c r="AI36" i="12"/>
  <c r="AI39" i="12"/>
  <c r="AI42" i="12"/>
  <c r="AI45" i="12"/>
  <c r="AI48" i="12"/>
  <c r="AI51" i="12"/>
  <c r="AI54" i="12"/>
  <c r="AI57" i="12"/>
  <c r="AI60" i="12"/>
  <c r="AI63" i="12"/>
  <c r="AI66" i="12"/>
  <c r="AI69" i="12"/>
  <c r="AI72" i="12"/>
  <c r="AI75" i="12"/>
  <c r="AI78" i="12"/>
  <c r="AI81" i="12"/>
  <c r="AI84" i="12"/>
  <c r="AI87" i="12"/>
  <c r="AI90" i="12"/>
  <c r="AI93" i="12"/>
  <c r="AI96" i="12"/>
  <c r="AI99" i="12"/>
  <c r="AI102" i="12"/>
  <c r="AI105" i="12"/>
  <c r="AF7" i="12"/>
  <c r="AF10" i="12"/>
  <c r="AF13" i="12"/>
  <c r="AF16" i="12"/>
  <c r="AF19" i="12"/>
  <c r="AF22" i="12"/>
  <c r="AF25" i="12"/>
  <c r="AF28" i="12"/>
  <c r="AF31" i="12"/>
  <c r="AF34" i="12"/>
  <c r="AF37" i="12"/>
  <c r="AF40" i="12"/>
  <c r="AF43" i="12"/>
  <c r="AF46" i="12"/>
  <c r="AF49" i="12"/>
  <c r="AF52" i="12"/>
  <c r="AF55" i="12"/>
  <c r="AF58" i="12"/>
  <c r="AF61" i="12"/>
  <c r="AF64" i="12"/>
  <c r="AF67" i="12"/>
  <c r="AF70" i="12"/>
  <c r="AF73" i="12"/>
  <c r="AF76" i="12"/>
  <c r="AF79" i="12"/>
  <c r="AF82" i="12"/>
  <c r="AF85" i="12"/>
  <c r="AF88" i="12"/>
  <c r="AF91" i="12"/>
  <c r="AF94" i="12"/>
  <c r="AF97" i="12"/>
  <c r="AH8" i="12"/>
  <c r="AH11" i="12"/>
  <c r="AH14" i="12"/>
  <c r="AH17" i="12"/>
  <c r="AH20" i="12"/>
  <c r="AH23" i="12"/>
  <c r="AH26" i="12"/>
  <c r="AH29" i="12"/>
  <c r="AH32" i="12"/>
  <c r="AH35" i="12"/>
  <c r="AH38" i="12"/>
  <c r="AH41" i="12"/>
  <c r="AH44" i="12"/>
  <c r="AH47" i="12"/>
  <c r="AH50" i="12"/>
  <c r="AH53" i="12"/>
  <c r="AH56" i="12"/>
  <c r="AH59" i="12"/>
  <c r="AH62" i="12"/>
  <c r="AH65" i="12"/>
  <c r="AH68" i="12"/>
  <c r="AH71" i="12"/>
  <c r="AH74" i="12"/>
  <c r="AH77" i="12"/>
  <c r="AH80" i="12"/>
  <c r="AH83" i="12"/>
  <c r="AH86" i="12"/>
  <c r="AH89" i="12"/>
  <c r="AH92" i="12"/>
  <c r="AH95" i="12"/>
  <c r="AH98" i="12"/>
  <c r="AH101" i="12"/>
  <c r="AH104" i="12"/>
  <c r="AH107" i="12"/>
  <c r="AI8" i="12"/>
  <c r="AI11" i="12"/>
  <c r="AI14" i="12"/>
  <c r="AI17" i="12"/>
  <c r="AI20" i="12"/>
  <c r="AI23" i="12"/>
  <c r="AI26" i="12"/>
  <c r="AI29" i="12"/>
  <c r="AI32" i="12"/>
  <c r="AI35" i="12"/>
  <c r="AI38" i="12"/>
  <c r="AI41" i="12"/>
  <c r="AI44" i="12"/>
  <c r="AI47" i="12"/>
  <c r="AI50" i="12"/>
  <c r="AI53" i="12"/>
  <c r="AI56" i="12"/>
  <c r="AI59" i="12"/>
  <c r="AI62" i="12"/>
  <c r="AI65" i="12"/>
  <c r="AI68" i="12"/>
  <c r="AI71" i="12"/>
  <c r="AI74" i="12"/>
  <c r="AI77" i="12"/>
  <c r="AI80" i="12"/>
  <c r="AI83" i="12"/>
  <c r="AI86" i="12"/>
  <c r="AI89" i="12"/>
  <c r="AI92" i="12"/>
  <c r="AI95" i="12"/>
  <c r="AI98" i="12"/>
  <c r="AI101" i="12"/>
  <c r="AI104" i="12"/>
  <c r="AI107" i="12"/>
  <c r="AF39" i="12"/>
  <c r="AF57" i="12"/>
  <c r="AF60" i="12"/>
  <c r="AF66" i="12"/>
  <c r="AF69" i="12"/>
  <c r="AF72" i="12"/>
  <c r="AF78" i="12"/>
  <c r="AF81" i="12"/>
  <c r="AF84" i="12"/>
  <c r="AF87" i="12"/>
  <c r="AF93" i="12"/>
  <c r="AF96" i="12"/>
  <c r="AF99" i="12"/>
  <c r="AF102" i="12"/>
  <c r="AF105" i="12"/>
  <c r="AG12" i="12"/>
  <c r="AG27" i="12"/>
  <c r="AF11" i="12"/>
  <c r="AG19" i="12"/>
  <c r="AI25" i="12"/>
  <c r="AF32" i="12"/>
  <c r="AF38" i="12"/>
  <c r="AF44" i="12"/>
  <c r="AF50" i="12"/>
  <c r="AF56" i="12"/>
  <c r="AG11" i="12"/>
  <c r="AH19" i="12"/>
  <c r="AF26" i="12"/>
  <c r="AG32" i="12"/>
  <c r="AG38" i="12"/>
  <c r="AG44" i="12"/>
  <c r="AG50" i="12"/>
  <c r="AG56" i="12"/>
  <c r="AG62" i="12"/>
  <c r="AG68" i="12"/>
  <c r="AG74" i="12"/>
  <c r="AG80" i="12"/>
  <c r="AG86" i="12"/>
  <c r="AG92" i="12"/>
  <c r="AG98" i="12"/>
  <c r="AI103" i="12"/>
  <c r="AG13" i="12"/>
  <c r="AI19" i="12"/>
  <c r="AG26" i="12"/>
  <c r="AG33" i="12"/>
  <c r="AG39" i="12"/>
  <c r="AG45" i="12"/>
  <c r="AG51" i="12"/>
  <c r="AG57" i="12"/>
  <c r="AG63" i="12"/>
  <c r="AG69" i="12"/>
  <c r="AG75" i="12"/>
  <c r="AG81" i="12"/>
  <c r="AG87" i="12"/>
  <c r="AG93" i="12"/>
  <c r="AG99" i="12"/>
  <c r="AF104" i="12"/>
  <c r="AH13" i="12"/>
  <c r="AF20" i="12"/>
  <c r="AG28" i="12"/>
  <c r="AG34" i="12"/>
  <c r="AG40" i="12"/>
  <c r="AG46" i="12"/>
  <c r="AG52" i="12"/>
  <c r="AG58" i="12"/>
  <c r="AG64" i="12"/>
  <c r="AG70" i="12"/>
  <c r="AG76" i="12"/>
  <c r="AG82" i="12"/>
  <c r="AG88" i="12"/>
  <c r="AG94" i="12"/>
  <c r="AF100" i="12"/>
  <c r="AG104" i="12"/>
  <c r="AI13" i="12"/>
  <c r="AG20" i="12"/>
  <c r="AH28" i="12"/>
  <c r="AH34" i="12"/>
  <c r="AH40" i="12"/>
  <c r="AH46" i="12"/>
  <c r="AH52" i="12"/>
  <c r="AH58" i="12"/>
  <c r="AH64" i="12"/>
  <c r="AH70" i="12"/>
  <c r="AH76" i="12"/>
  <c r="AH82" i="12"/>
  <c r="AH88" i="12"/>
  <c r="AH94" i="12"/>
  <c r="AG100" i="12"/>
  <c r="AG105" i="12"/>
  <c r="AH7" i="12"/>
  <c r="AF14" i="12"/>
  <c r="AG22" i="12"/>
  <c r="AI28" i="12"/>
  <c r="AI34" i="12"/>
  <c r="AI40" i="12"/>
  <c r="AI46" i="12"/>
  <c r="AI52" i="12"/>
  <c r="AI58" i="12"/>
  <c r="AI64" i="12"/>
  <c r="AI70" i="12"/>
  <c r="AI76" i="12"/>
  <c r="AI82" i="12"/>
  <c r="AI88" i="12"/>
  <c r="AI94" i="12"/>
  <c r="AH100" i="12"/>
  <c r="AF106" i="12"/>
  <c r="AG14" i="12"/>
  <c r="AH22" i="12"/>
  <c r="AF29" i="12"/>
  <c r="AF35" i="12"/>
  <c r="AG7" i="12"/>
  <c r="AI16" i="12"/>
  <c r="AI31" i="12"/>
  <c r="AF47" i="12"/>
  <c r="AF59" i="12"/>
  <c r="AI67" i="12"/>
  <c r="AG79" i="12"/>
  <c r="AG89" i="12"/>
  <c r="AF98" i="12"/>
  <c r="AG107" i="12"/>
  <c r="AH106" i="12"/>
  <c r="AF86" i="12"/>
  <c r="AI97" i="12"/>
  <c r="AF17" i="12"/>
  <c r="AG35" i="12"/>
  <c r="AG47" i="12"/>
  <c r="AG59" i="12"/>
  <c r="AF68" i="12"/>
  <c r="AH79" i="12"/>
  <c r="AG90" i="12"/>
  <c r="AI100" i="12"/>
  <c r="AG17" i="12"/>
  <c r="AG36" i="12"/>
  <c r="AG48" i="12"/>
  <c r="AG60" i="12"/>
  <c r="AF71" i="12"/>
  <c r="AI79" i="12"/>
  <c r="AG91" i="12"/>
  <c r="AF101" i="12"/>
  <c r="AI7" i="12"/>
  <c r="AF83" i="12"/>
  <c r="AG102" i="12"/>
  <c r="AG23" i="12"/>
  <c r="AI37" i="12"/>
  <c r="AI49" i="12"/>
  <c r="AI61" i="12"/>
  <c r="AG73" i="12"/>
  <c r="AG83" i="12"/>
  <c r="AF92" i="12"/>
  <c r="AF103" i="12"/>
  <c r="AG25" i="12"/>
  <c r="AF41" i="12"/>
  <c r="AF53" i="12"/>
  <c r="AF62" i="12"/>
  <c r="AH73" i="12"/>
  <c r="AG84" i="12"/>
  <c r="AF95" i="12"/>
  <c r="AH25" i="12"/>
  <c r="AG41" i="12"/>
  <c r="AG53" i="12"/>
  <c r="AF65" i="12"/>
  <c r="AI73" i="12"/>
  <c r="AG85" i="12"/>
  <c r="AG95" i="12"/>
  <c r="AH103" i="12"/>
  <c r="AG42" i="12"/>
  <c r="AG54" i="12"/>
  <c r="AG65" i="12"/>
  <c r="AF74" i="12"/>
  <c r="AH85" i="12"/>
  <c r="AG96" i="12"/>
  <c r="AG106" i="12"/>
  <c r="AG43" i="12"/>
  <c r="AG55" i="12"/>
  <c r="AG66" i="12"/>
  <c r="AF77" i="12"/>
  <c r="AI85" i="12"/>
  <c r="AG97" i="12"/>
  <c r="AG16" i="12"/>
  <c r="AH55" i="12"/>
  <c r="AG67" i="12"/>
  <c r="AG77" i="12"/>
  <c r="AH97" i="12"/>
  <c r="AI106" i="12"/>
  <c r="AH31" i="12"/>
  <c r="AI43" i="12"/>
  <c r="AI55" i="12"/>
  <c r="AH67" i="12"/>
  <c r="AF89" i="12"/>
  <c r="AF107" i="12"/>
  <c r="AI22" i="12"/>
  <c r="AG37" i="12"/>
  <c r="AG49" i="12"/>
  <c r="AG61" i="12"/>
  <c r="AG71" i="12"/>
  <c r="AF80" i="12"/>
  <c r="AH91" i="12"/>
  <c r="AG101" i="12"/>
  <c r="AF23" i="12"/>
  <c r="AH37" i="12"/>
  <c r="AH49" i="12"/>
  <c r="AH61" i="12"/>
  <c r="AG72" i="12"/>
  <c r="AI91" i="12"/>
  <c r="AF8" i="12"/>
  <c r="AG8" i="12"/>
  <c r="AG10" i="12"/>
  <c r="AH10" i="12"/>
  <c r="AI10" i="12"/>
  <c r="AH43" i="12"/>
  <c r="AH16" i="12"/>
  <c r="AG78" i="12"/>
  <c r="AG103" i="12"/>
  <c r="AG29" i="12"/>
  <c r="AG30" i="12"/>
  <c r="AG31" i="12"/>
  <c r="CD69" i="13"/>
  <c r="AD104" i="12"/>
  <c r="AD99" i="12"/>
  <c r="AD92" i="12"/>
  <c r="AD87" i="12"/>
  <c r="AD80" i="12"/>
  <c r="AD75" i="12"/>
  <c r="AD68" i="12"/>
  <c r="AD63" i="12"/>
  <c r="AD56" i="12"/>
  <c r="AD51" i="12"/>
  <c r="AD44" i="12"/>
  <c r="AD39" i="12"/>
  <c r="AE106" i="12"/>
  <c r="AE101" i="12"/>
  <c r="AE94" i="12"/>
  <c r="AE89" i="12"/>
  <c r="AE82" i="12"/>
  <c r="AE77" i="12"/>
  <c r="AE70" i="12"/>
  <c r="AE65" i="12"/>
  <c r="AE58" i="12"/>
  <c r="AE53" i="12"/>
  <c r="AE46" i="12"/>
  <c r="AE41" i="12"/>
  <c r="AD106" i="12"/>
  <c r="AD101" i="12"/>
  <c r="AD94" i="12"/>
  <c r="AD89" i="12"/>
  <c r="AD82" i="12"/>
  <c r="AD77" i="12"/>
  <c r="AD70" i="12"/>
  <c r="AD65" i="12"/>
  <c r="AD58" i="12"/>
  <c r="AD53" i="12"/>
  <c r="AD46" i="12"/>
  <c r="AD41" i="12"/>
  <c r="AE103" i="12"/>
  <c r="AE96" i="12"/>
  <c r="AE91" i="12"/>
  <c r="AE84" i="12"/>
  <c r="AE79" i="12"/>
  <c r="AE72" i="12"/>
  <c r="AE67" i="12"/>
  <c r="AE60" i="12"/>
  <c r="AE55" i="12"/>
  <c r="AE48" i="12"/>
  <c r="AE43" i="12"/>
  <c r="AD103" i="12"/>
  <c r="AD96" i="12"/>
  <c r="AD91" i="12"/>
  <c r="AD84" i="12"/>
  <c r="AD79" i="12"/>
  <c r="AD72" i="12"/>
  <c r="AD67" i="12"/>
  <c r="AD60" i="12"/>
  <c r="AD55" i="12"/>
  <c r="AD48" i="12"/>
  <c r="AD43" i="12"/>
  <c r="AE36" i="12"/>
  <c r="AE34" i="12"/>
  <c r="AE32" i="12"/>
  <c r="AE30" i="12"/>
  <c r="AE28" i="12"/>
  <c r="AE26" i="12"/>
  <c r="AE24" i="12"/>
  <c r="AE22" i="12"/>
  <c r="AE20" i="12"/>
  <c r="AE18" i="12"/>
  <c r="AE16" i="12"/>
  <c r="AE14" i="12"/>
  <c r="AE12" i="12"/>
  <c r="AE10" i="12"/>
  <c r="AE8" i="12"/>
  <c r="AE105" i="12"/>
  <c r="AE98" i="12"/>
  <c r="AE93" i="12"/>
  <c r="AE86" i="12"/>
  <c r="AE81" i="12"/>
  <c r="AE74" i="12"/>
  <c r="AE69" i="12"/>
  <c r="AE62" i="12"/>
  <c r="AE57" i="12"/>
  <c r="AE50" i="12"/>
  <c r="AE45" i="12"/>
  <c r="AE38" i="12"/>
  <c r="AD36" i="12"/>
  <c r="AD34" i="12"/>
  <c r="AD32" i="12"/>
  <c r="AD30" i="12"/>
  <c r="AD28" i="12"/>
  <c r="AD26" i="12"/>
  <c r="AD24" i="12"/>
  <c r="AD22" i="12"/>
  <c r="AD20" i="12"/>
  <c r="AD18" i="12"/>
  <c r="AD16" i="12"/>
  <c r="AD14" i="12"/>
  <c r="AD12" i="12"/>
  <c r="AD10" i="12"/>
  <c r="AD8" i="12"/>
  <c r="AD105" i="12"/>
  <c r="AD98" i="12"/>
  <c r="AD93" i="12"/>
  <c r="AD86" i="12"/>
  <c r="AD81" i="12"/>
  <c r="AD74" i="12"/>
  <c r="AD69" i="12"/>
  <c r="AE100" i="12"/>
  <c r="AD83" i="12"/>
  <c r="AD78" i="12"/>
  <c r="AE71" i="12"/>
  <c r="AD52" i="12"/>
  <c r="AD47" i="12"/>
  <c r="AD88" i="12"/>
  <c r="AD61" i="12"/>
  <c r="AE33" i="12"/>
  <c r="AE25" i="12"/>
  <c r="AE17" i="12"/>
  <c r="AE9" i="12"/>
  <c r="AE97" i="12"/>
  <c r="AE54" i="12"/>
  <c r="AD97" i="12"/>
  <c r="AE85" i="12"/>
  <c r="AE35" i="12"/>
  <c r="AE23" i="12"/>
  <c r="AE15" i="12"/>
  <c r="AE107" i="12"/>
  <c r="AE102" i="12"/>
  <c r="AD85" i="12"/>
  <c r="AE73" i="12"/>
  <c r="AE63" i="12"/>
  <c r="AE39" i="12"/>
  <c r="AD35" i="12"/>
  <c r="AD31" i="12"/>
  <c r="AD23" i="12"/>
  <c r="AD11" i="12"/>
  <c r="AD7" i="12"/>
  <c r="AD100" i="12"/>
  <c r="AE88" i="12"/>
  <c r="AD71" i="12"/>
  <c r="AE66" i="12"/>
  <c r="AE61" i="12"/>
  <c r="AE42" i="12"/>
  <c r="AE76" i="12"/>
  <c r="AD66" i="12"/>
  <c r="AD42" i="12"/>
  <c r="AE37" i="12"/>
  <c r="AE29" i="12"/>
  <c r="AE21" i="12"/>
  <c r="AE13" i="12"/>
  <c r="AE92" i="12"/>
  <c r="AE49" i="12"/>
  <c r="AE80" i="12"/>
  <c r="AD49" i="12"/>
  <c r="AE27" i="12"/>
  <c r="AE7" i="12"/>
  <c r="AD19" i="12"/>
  <c r="AD76" i="12"/>
  <c r="AE56" i="12"/>
  <c r="AE51" i="12"/>
  <c r="AD37" i="12"/>
  <c r="AD33" i="12"/>
  <c r="AD29" i="12"/>
  <c r="AD25" i="12"/>
  <c r="AD21" i="12"/>
  <c r="AD17" i="12"/>
  <c r="AD13" i="12"/>
  <c r="AD9" i="12"/>
  <c r="AE99" i="12"/>
  <c r="AD50" i="12"/>
  <c r="AD45" i="12"/>
  <c r="AD54" i="12"/>
  <c r="AE19" i="12"/>
  <c r="AE68" i="12"/>
  <c r="AE44" i="12"/>
  <c r="AD27" i="12"/>
  <c r="AE87" i="12"/>
  <c r="AE64" i="12"/>
  <c r="AE59" i="12"/>
  <c r="AE40" i="12"/>
  <c r="AE104" i="12"/>
  <c r="AE75" i="12"/>
  <c r="AD64" i="12"/>
  <c r="AD59" i="12"/>
  <c r="AD40" i="12"/>
  <c r="AE11" i="12"/>
  <c r="AD15" i="12"/>
  <c r="AE31" i="12"/>
  <c r="AE83" i="12"/>
  <c r="AE52" i="12"/>
  <c r="AE95" i="12"/>
  <c r="AD62" i="12"/>
  <c r="AD95" i="12"/>
  <c r="AE78" i="12"/>
  <c r="AE47" i="12"/>
  <c r="AD57" i="12"/>
  <c r="AD107" i="12"/>
  <c r="AD73" i="12"/>
  <c r="AD90" i="12"/>
  <c r="AD102" i="12"/>
  <c r="AD38" i="12"/>
  <c r="AE90" i="12"/>
  <c r="O40" i="12"/>
  <c r="O37" i="12"/>
  <c r="O34" i="12"/>
  <c r="O31" i="12"/>
  <c r="O28" i="12"/>
  <c r="O25" i="12"/>
  <c r="O22" i="12"/>
  <c r="O19" i="12"/>
  <c r="O16" i="12"/>
  <c r="O13" i="12"/>
  <c r="O10" i="12"/>
  <c r="O7" i="12"/>
  <c r="AM7" i="12" s="1"/>
  <c r="R39" i="12"/>
  <c r="R36" i="12"/>
  <c r="R33" i="12"/>
  <c r="R30" i="12"/>
  <c r="R27" i="12"/>
  <c r="R24" i="12"/>
  <c r="R21" i="12"/>
  <c r="AP21" i="12" s="1"/>
  <c r="R18" i="12"/>
  <c r="R15" i="12"/>
  <c r="R12" i="12"/>
  <c r="R9" i="12"/>
  <c r="Q39" i="12"/>
  <c r="Q36" i="12"/>
  <c r="Q33" i="12"/>
  <c r="Q30" i="12"/>
  <c r="Q27" i="12"/>
  <c r="Q24" i="12"/>
  <c r="Q21" i="12"/>
  <c r="Q18" i="12"/>
  <c r="Q15" i="12"/>
  <c r="Q12" i="12"/>
  <c r="AO12" i="12" s="1"/>
  <c r="Q9" i="12"/>
  <c r="P39" i="12"/>
  <c r="P36" i="12"/>
  <c r="P33" i="12"/>
  <c r="P30" i="12"/>
  <c r="P27" i="12"/>
  <c r="P24" i="12"/>
  <c r="AN24" i="12" s="1"/>
  <c r="P21" i="12"/>
  <c r="P18" i="12"/>
  <c r="P15" i="12"/>
  <c r="P12" i="12"/>
  <c r="P9" i="12"/>
  <c r="O39" i="12"/>
  <c r="O36" i="12"/>
  <c r="O33" i="12"/>
  <c r="O30" i="12"/>
  <c r="O27" i="12"/>
  <c r="O24" i="12"/>
  <c r="AM24" i="12" s="1"/>
  <c r="O21" i="12"/>
  <c r="O18" i="12"/>
  <c r="O15" i="12"/>
  <c r="O12" i="12"/>
  <c r="AM12" i="12" s="1"/>
  <c r="O9" i="12"/>
  <c r="R40" i="12"/>
  <c r="R37" i="12"/>
  <c r="R34" i="12"/>
  <c r="R31" i="12"/>
  <c r="R28" i="12"/>
  <c r="R25" i="12"/>
  <c r="AP25" i="12" s="1"/>
  <c r="R22" i="12"/>
  <c r="R19" i="12"/>
  <c r="AP19" i="12" s="1"/>
  <c r="R16" i="12"/>
  <c r="AP16" i="12" s="1"/>
  <c r="R13" i="12"/>
  <c r="R10" i="12"/>
  <c r="R7" i="12"/>
  <c r="R35" i="12"/>
  <c r="R29" i="12"/>
  <c r="R23" i="12"/>
  <c r="AP23" i="12" s="1"/>
  <c r="R17" i="12"/>
  <c r="R11" i="12"/>
  <c r="Q22" i="12"/>
  <c r="P28" i="12"/>
  <c r="P16" i="12"/>
  <c r="R26" i="12"/>
  <c r="Q35" i="12"/>
  <c r="Q29" i="12"/>
  <c r="Q23" i="12"/>
  <c r="Q17" i="12"/>
  <c r="AO17" i="12" s="1"/>
  <c r="Q11" i="12"/>
  <c r="Q34" i="12"/>
  <c r="R32" i="12"/>
  <c r="P14" i="12"/>
  <c r="AN14" i="12" s="1"/>
  <c r="P35" i="12"/>
  <c r="P29" i="12"/>
  <c r="P23" i="12"/>
  <c r="P17" i="12"/>
  <c r="P11" i="12"/>
  <c r="Q10" i="12"/>
  <c r="P40" i="12"/>
  <c r="R20" i="12"/>
  <c r="AP20" i="12" s="1"/>
  <c r="O35" i="12"/>
  <c r="O29" i="12"/>
  <c r="O23" i="12"/>
  <c r="AM23" i="12" s="1"/>
  <c r="O17" i="12"/>
  <c r="O11" i="12"/>
  <c r="AM11" i="12" s="1"/>
  <c r="Q40" i="12"/>
  <c r="Q28" i="12"/>
  <c r="Q16" i="12"/>
  <c r="P34" i="12"/>
  <c r="P22" i="12"/>
  <c r="P10" i="12"/>
  <c r="R38" i="12"/>
  <c r="R8" i="12"/>
  <c r="R14" i="12"/>
  <c r="AP14" i="12" s="1"/>
  <c r="O38" i="12"/>
  <c r="O32" i="12"/>
  <c r="O26" i="12"/>
  <c r="O20" i="12"/>
  <c r="O14" i="12"/>
  <c r="AM14" i="12" s="1"/>
  <c r="O8" i="12"/>
  <c r="Q37" i="12"/>
  <c r="Q31" i="12"/>
  <c r="Q25" i="12"/>
  <c r="Q19" i="12"/>
  <c r="Q13" i="12"/>
  <c r="Q7" i="12"/>
  <c r="P37" i="12"/>
  <c r="P31" i="12"/>
  <c r="P25" i="12"/>
  <c r="AN25" i="12" s="1"/>
  <c r="P19" i="12"/>
  <c r="AN19" i="12" s="1"/>
  <c r="P13" i="12"/>
  <c r="AN13" i="12" s="1"/>
  <c r="P7" i="12"/>
  <c r="Q38" i="12"/>
  <c r="Q32" i="12"/>
  <c r="Q26" i="12"/>
  <c r="Q20" i="12"/>
  <c r="Q14" i="12"/>
  <c r="AO14" i="12" s="1"/>
  <c r="Q8" i="12"/>
  <c r="AO8" i="12" s="1"/>
  <c r="P38" i="12"/>
  <c r="P32" i="12"/>
  <c r="P26" i="12"/>
  <c r="P20" i="12"/>
  <c r="P8" i="12"/>
  <c r="AX45" i="12"/>
  <c r="BI6" i="12"/>
  <c r="BI69" i="12"/>
  <c r="BI83" i="12"/>
  <c r="BI29" i="12"/>
  <c r="BI26" i="12"/>
  <c r="BI18" i="12"/>
  <c r="BI68" i="12"/>
  <c r="BI89" i="12"/>
  <c r="BI35" i="12"/>
  <c r="BI12" i="12"/>
  <c r="BI86" i="12"/>
  <c r="BI42" i="12"/>
  <c r="BI97" i="12"/>
  <c r="BI65" i="12"/>
  <c r="BI39" i="12"/>
  <c r="BI7" i="12"/>
  <c r="BI22" i="12"/>
  <c r="BI80" i="12"/>
  <c r="BI43" i="12"/>
  <c r="BI31" i="12"/>
  <c r="BI8" i="12"/>
  <c r="BI81" i="12"/>
  <c r="BI28" i="12"/>
  <c r="BI59" i="12"/>
  <c r="BI64" i="12"/>
  <c r="BI30" i="12"/>
  <c r="BI33" i="12"/>
  <c r="BI90" i="12"/>
  <c r="BI46" i="12"/>
  <c r="BI57" i="12"/>
  <c r="BI61" i="12"/>
  <c r="BI38" i="12"/>
  <c r="BI98" i="12"/>
  <c r="BI36" i="12"/>
  <c r="BI70" i="12"/>
  <c r="BI82" i="12"/>
  <c r="BI105" i="12"/>
  <c r="BI55" i="12"/>
  <c r="BI102" i="12"/>
  <c r="BI103" i="12"/>
  <c r="BI21" i="12"/>
  <c r="BI27" i="12"/>
  <c r="BI84" i="12"/>
  <c r="BI14" i="12"/>
  <c r="BI62" i="12"/>
  <c r="BI44" i="12"/>
  <c r="BI9" i="12"/>
  <c r="BI25" i="12"/>
  <c r="BI66" i="12"/>
  <c r="BI72" i="12"/>
  <c r="BI16" i="12"/>
  <c r="BI48" i="12"/>
  <c r="BI91" i="12"/>
  <c r="BI53" i="12"/>
  <c r="BI40" i="12"/>
  <c r="BI88" i="12"/>
  <c r="BI94" i="12"/>
  <c r="BI101" i="12"/>
  <c r="BI106" i="12"/>
  <c r="BI96" i="12"/>
  <c r="BI63" i="12"/>
  <c r="BI15" i="12"/>
  <c r="BI56" i="12"/>
  <c r="BI20" i="12"/>
  <c r="BI10" i="12"/>
  <c r="BI107" i="12"/>
  <c r="BI78" i="12"/>
  <c r="BI85" i="12"/>
  <c r="BI17" i="12"/>
  <c r="BI41" i="12"/>
  <c r="BI93" i="12"/>
  <c r="BI95" i="12"/>
  <c r="BI51" i="12"/>
  <c r="BI74" i="12"/>
  <c r="BI75" i="12"/>
  <c r="BI76" i="12"/>
  <c r="BI32" i="12"/>
  <c r="BI24" i="12"/>
  <c r="BI58" i="12"/>
  <c r="BI23" i="12"/>
  <c r="BI92" i="12"/>
  <c r="BI52" i="12"/>
  <c r="BI34" i="12"/>
  <c r="BI87" i="12"/>
  <c r="BI67" i="12"/>
  <c r="BI47" i="12"/>
  <c r="BI11" i="12"/>
  <c r="BI71" i="12"/>
  <c r="BI37" i="12"/>
  <c r="BI77" i="12"/>
  <c r="BI104" i="12"/>
  <c r="BI50" i="12"/>
  <c r="BI99" i="12"/>
  <c r="BI19" i="12"/>
  <c r="BI54" i="12"/>
  <c r="BI79" i="12"/>
  <c r="BI60" i="12"/>
  <c r="BI13" i="12"/>
  <c r="BI100" i="12"/>
  <c r="BI45" i="12"/>
  <c r="BI73" i="12"/>
  <c r="BI49" i="12"/>
  <c r="AE6" i="12"/>
  <c r="AH6" i="12"/>
  <c r="AI6" i="12"/>
  <c r="AG6" i="12"/>
  <c r="AD6" i="12"/>
  <c r="AF6" i="12"/>
  <c r="M35" i="12"/>
  <c r="M27" i="12"/>
  <c r="M19" i="12"/>
  <c r="M40" i="12"/>
  <c r="M32" i="12"/>
  <c r="M24" i="12"/>
  <c r="N30" i="12"/>
  <c r="N12" i="12"/>
  <c r="AL12" i="12" s="1"/>
  <c r="R6" i="12"/>
  <c r="N35" i="12"/>
  <c r="N18" i="12"/>
  <c r="M8" i="12"/>
  <c r="N32" i="12"/>
  <c r="N17" i="12"/>
  <c r="N33" i="12"/>
  <c r="N14" i="12"/>
  <c r="M11" i="12"/>
  <c r="N19" i="12"/>
  <c r="M17" i="12"/>
  <c r="M38" i="12"/>
  <c r="N10" i="12"/>
  <c r="AL10" i="12" s="1"/>
  <c r="M10" i="12"/>
  <c r="N28" i="12"/>
  <c r="M18" i="12"/>
  <c r="O6" i="12"/>
  <c r="M37" i="12"/>
  <c r="M29" i="12"/>
  <c r="M21" i="12"/>
  <c r="M13" i="12"/>
  <c r="M34" i="12"/>
  <c r="M26" i="12"/>
  <c r="N34" i="12"/>
  <c r="N6" i="12"/>
  <c r="N31" i="12"/>
  <c r="M6" i="12"/>
  <c r="N36" i="12"/>
  <c r="N20" i="12"/>
  <c r="N16" i="12"/>
  <c r="N7" i="12"/>
  <c r="N37" i="12"/>
  <c r="N21" i="12"/>
  <c r="M33" i="12"/>
  <c r="M25" i="12"/>
  <c r="M30" i="12"/>
  <c r="M22" i="12"/>
  <c r="N26" i="12"/>
  <c r="N13" i="12"/>
  <c r="M12" i="12"/>
  <c r="N11" i="12"/>
  <c r="N29" i="12"/>
  <c r="N15" i="12"/>
  <c r="AL15" i="12" s="1"/>
  <c r="M9" i="12"/>
  <c r="N23" i="12"/>
  <c r="M39" i="12"/>
  <c r="M31" i="12"/>
  <c r="M23" i="12"/>
  <c r="M15" i="12"/>
  <c r="M36" i="12"/>
  <c r="M28" i="12"/>
  <c r="M20" i="12"/>
  <c r="N38" i="12"/>
  <c r="N22" i="12"/>
  <c r="M14" i="12"/>
  <c r="N8" i="12"/>
  <c r="N39" i="12"/>
  <c r="N27" i="12"/>
  <c r="Q6" i="12"/>
  <c r="N40" i="12"/>
  <c r="N24" i="12"/>
  <c r="AL24" i="12" s="1"/>
  <c r="N9" i="12"/>
  <c r="P6" i="12"/>
  <c r="N25" i="12"/>
  <c r="M16" i="12"/>
  <c r="M7" i="12"/>
  <c r="AK7" i="12" s="1"/>
  <c r="AR6" i="12"/>
  <c r="AR11" i="12"/>
  <c r="AR13" i="12"/>
  <c r="AR33" i="12"/>
  <c r="AR35" i="12"/>
  <c r="AR28" i="12"/>
  <c r="AR27" i="12"/>
  <c r="AR14" i="12"/>
  <c r="AR26" i="12"/>
  <c r="AR39" i="12"/>
  <c r="AR17" i="12"/>
  <c r="AR10" i="12"/>
  <c r="AR40" i="12"/>
  <c r="AR23" i="12"/>
  <c r="AR38" i="12"/>
  <c r="AR37" i="12"/>
  <c r="AR15" i="12"/>
  <c r="AR36" i="12"/>
  <c r="AR30" i="12"/>
  <c r="AR18" i="12"/>
  <c r="AR9" i="12"/>
  <c r="AR24" i="12"/>
  <c r="AR32" i="12"/>
  <c r="AR12" i="12"/>
  <c r="AR21" i="12"/>
  <c r="AR22" i="12"/>
  <c r="AR20" i="12"/>
  <c r="AR16" i="12"/>
  <c r="AR31" i="12"/>
  <c r="AR29" i="12"/>
  <c r="AR25" i="12"/>
  <c r="AR19" i="12"/>
  <c r="AR34" i="12"/>
  <c r="AR8" i="12"/>
  <c r="AR7" i="12"/>
  <c r="AM18" i="12" l="1"/>
  <c r="AL13" i="12"/>
  <c r="AL18" i="12"/>
  <c r="C39" i="14" s="1"/>
  <c r="AN8" i="12"/>
  <c r="AN23" i="12"/>
  <c r="AN16" i="12"/>
  <c r="G37" i="14" s="1"/>
  <c r="AM21" i="12"/>
  <c r="AO24" i="12"/>
  <c r="H45" i="14" s="1"/>
  <c r="AO16" i="12"/>
  <c r="H37" i="14" s="1"/>
  <c r="AL19" i="12"/>
  <c r="C40" i="14" s="1"/>
  <c r="AO7" i="12"/>
  <c r="H28" i="14" s="1"/>
  <c r="AL23" i="12"/>
  <c r="C44" i="14" s="1"/>
  <c r="AL21" i="12"/>
  <c r="C42" i="14" s="1"/>
  <c r="AO11" i="12"/>
  <c r="H32" i="14" s="1"/>
  <c r="AP17" i="12"/>
  <c r="I38" i="14" s="1"/>
  <c r="AM9" i="12"/>
  <c r="F30" i="14" s="1"/>
  <c r="AO15" i="12"/>
  <c r="H36" i="14" s="1"/>
  <c r="AP24" i="12"/>
  <c r="I45" i="14" s="1"/>
  <c r="AL25" i="12"/>
  <c r="C46" i="14" s="1"/>
  <c r="AK20" i="12"/>
  <c r="AK18" i="12"/>
  <c r="AK8" i="12"/>
  <c r="AM8" i="12"/>
  <c r="F29" i="14" s="1"/>
  <c r="AN17" i="12"/>
  <c r="G38" i="14" s="1"/>
  <c r="AL9" i="12"/>
  <c r="C30" i="14" s="1"/>
  <c r="AM20" i="12"/>
  <c r="AP22" i="12"/>
  <c r="I43" i="14" s="1"/>
  <c r="AK15" i="12"/>
  <c r="AK22" i="12"/>
  <c r="AO22" i="12"/>
  <c r="H43" i="14" s="1"/>
  <c r="AO21" i="12"/>
  <c r="H42" i="14" s="1"/>
  <c r="AK24" i="12"/>
  <c r="AK17" i="12"/>
  <c r="AO13" i="12"/>
  <c r="H34" i="14" s="1"/>
  <c r="AK21" i="12"/>
  <c r="AO23" i="12"/>
  <c r="H44" i="14" s="1"/>
  <c r="AP7" i="12"/>
  <c r="I28" i="14" s="1"/>
  <c r="AK11" i="12"/>
  <c r="AO20" i="12"/>
  <c r="H41" i="14" s="1"/>
  <c r="AP10" i="12"/>
  <c r="I31" i="14" s="1"/>
  <c r="AP9" i="12"/>
  <c r="I30" i="14" s="1"/>
  <c r="AM10" i="12"/>
  <c r="F31" i="14" s="1"/>
  <c r="AK13" i="12"/>
  <c r="AO9" i="12"/>
  <c r="H30" i="14" s="1"/>
  <c r="AM13" i="12"/>
  <c r="F34" i="14" s="1"/>
  <c r="AP11" i="12"/>
  <c r="I32" i="14" s="1"/>
  <c r="AM16" i="12"/>
  <c r="F37" i="14" s="1"/>
  <c r="AN12" i="12"/>
  <c r="G33" i="14" s="1"/>
  <c r="AP18" i="12"/>
  <c r="I39" i="14" s="1"/>
  <c r="AL22" i="12"/>
  <c r="C43" i="14" s="1"/>
  <c r="AL16" i="12"/>
  <c r="C37" i="14" s="1"/>
  <c r="AL17" i="12"/>
  <c r="C38" i="14" s="1"/>
  <c r="AN22" i="12"/>
  <c r="G43" i="14" s="1"/>
  <c r="AO10" i="12"/>
  <c r="H31" i="14" s="1"/>
  <c r="AN15" i="12"/>
  <c r="G36" i="14" s="1"/>
  <c r="AO18" i="12"/>
  <c r="H39" i="14" s="1"/>
  <c r="AK10" i="12"/>
  <c r="AK23" i="12"/>
  <c r="AM17" i="12"/>
  <c r="F38" i="14" s="1"/>
  <c r="AL14" i="12"/>
  <c r="C35" i="14" s="1"/>
  <c r="AN9" i="12"/>
  <c r="G30" i="14" s="1"/>
  <c r="AM15" i="12"/>
  <c r="F36" i="14" s="1"/>
  <c r="AN18" i="12"/>
  <c r="G39" i="14" s="1"/>
  <c r="AM25" i="12"/>
  <c r="F46" i="14" s="1"/>
  <c r="AK14" i="12"/>
  <c r="AK19" i="12"/>
  <c r="AN10" i="12"/>
  <c r="G31" i="14" s="1"/>
  <c r="AK12" i="12"/>
  <c r="AN7" i="12"/>
  <c r="G28" i="14" s="1"/>
  <c r="AN21" i="12"/>
  <c r="G42" i="14" s="1"/>
  <c r="AK25" i="12"/>
  <c r="AP12" i="12"/>
  <c r="I33" i="14" s="1"/>
  <c r="AK9" i="12"/>
  <c r="AO19" i="12"/>
  <c r="H40" i="14" s="1"/>
  <c r="AP15" i="12"/>
  <c r="I36" i="14" s="1"/>
  <c r="AL7" i="12"/>
  <c r="C28" i="14" s="1"/>
  <c r="AP8" i="12"/>
  <c r="I29" i="14" s="1"/>
  <c r="AO25" i="12"/>
  <c r="H46" i="14" s="1"/>
  <c r="AN20" i="12"/>
  <c r="G41" i="14" s="1"/>
  <c r="AL8" i="12"/>
  <c r="C29" i="14" s="1"/>
  <c r="AM19" i="12"/>
  <c r="F40" i="14" s="1"/>
  <c r="AM22" i="12"/>
  <c r="F43" i="14" s="1"/>
  <c r="AK16" i="12"/>
  <c r="AL11" i="12"/>
  <c r="C32" i="14" s="1"/>
  <c r="AL20" i="12"/>
  <c r="C41" i="14" s="1"/>
  <c r="AN11" i="12"/>
  <c r="G32" i="14" s="1"/>
  <c r="AP13" i="12"/>
  <c r="I34" i="14" s="1"/>
  <c r="BU106" i="12"/>
  <c r="BU104" i="12"/>
  <c r="BU102" i="12"/>
  <c r="BU100" i="12"/>
  <c r="BU98" i="12"/>
  <c r="BU96" i="12"/>
  <c r="BU94" i="12"/>
  <c r="BU92" i="12"/>
  <c r="BU90" i="12"/>
  <c r="BU88" i="12"/>
  <c r="BU86" i="12"/>
  <c r="BU84" i="12"/>
  <c r="BU82" i="12"/>
  <c r="BU80" i="12"/>
  <c r="BU78" i="12"/>
  <c r="BU76" i="12"/>
  <c r="BU74" i="12"/>
  <c r="BU72" i="12"/>
  <c r="BU70" i="12"/>
  <c r="BU68" i="12"/>
  <c r="BU66" i="12"/>
  <c r="BU64" i="12"/>
  <c r="BU62" i="12"/>
  <c r="BU60" i="12"/>
  <c r="BU58" i="12"/>
  <c r="BU56" i="12"/>
  <c r="BU54" i="12"/>
  <c r="BU52" i="12"/>
  <c r="BU50" i="12"/>
  <c r="BU48" i="12"/>
  <c r="BU46" i="12"/>
  <c r="BU44" i="12"/>
  <c r="BU42" i="12"/>
  <c r="BU40" i="12"/>
  <c r="BU38" i="12"/>
  <c r="BU36" i="12"/>
  <c r="BU34" i="12"/>
  <c r="BU32" i="12"/>
  <c r="BU30" i="12"/>
  <c r="BU28" i="12"/>
  <c r="BU26" i="12"/>
  <c r="BU24" i="12"/>
  <c r="BU22" i="12"/>
  <c r="BU20" i="12"/>
  <c r="BU18" i="12"/>
  <c r="BU16" i="12"/>
  <c r="BU14" i="12"/>
  <c r="BU12" i="12"/>
  <c r="BU10" i="12"/>
  <c r="BU8" i="12"/>
  <c r="BT106" i="12"/>
  <c r="BT104" i="12"/>
  <c r="BT102" i="12"/>
  <c r="BT100" i="12"/>
  <c r="BT98" i="12"/>
  <c r="BT96" i="12"/>
  <c r="BT94" i="12"/>
  <c r="BT92" i="12"/>
  <c r="BT90" i="12"/>
  <c r="BT88" i="12"/>
  <c r="BT86" i="12"/>
  <c r="BT84" i="12"/>
  <c r="BT82" i="12"/>
  <c r="BT80" i="12"/>
  <c r="BT78" i="12"/>
  <c r="BT76" i="12"/>
  <c r="BT74" i="12"/>
  <c r="BT72" i="12"/>
  <c r="BT70" i="12"/>
  <c r="BT68" i="12"/>
  <c r="BT66" i="12"/>
  <c r="BT64" i="12"/>
  <c r="BT62" i="12"/>
  <c r="BT60" i="12"/>
  <c r="BT58" i="12"/>
  <c r="BT56" i="12"/>
  <c r="BT54" i="12"/>
  <c r="BT52" i="12"/>
  <c r="BT50" i="12"/>
  <c r="BT48" i="12"/>
  <c r="BT46" i="12"/>
  <c r="BT44" i="12"/>
  <c r="BT42" i="12"/>
  <c r="BT40" i="12"/>
  <c r="BT38" i="12"/>
  <c r="BT36" i="12"/>
  <c r="BT34" i="12"/>
  <c r="BT32" i="12"/>
  <c r="BT30" i="12"/>
  <c r="BT28" i="12"/>
  <c r="BT26" i="12"/>
  <c r="BT24" i="12"/>
  <c r="BT22" i="12"/>
  <c r="BT20" i="12"/>
  <c r="BT18" i="12"/>
  <c r="BT16" i="12"/>
  <c r="BT14" i="12"/>
  <c r="BT12" i="12"/>
  <c r="BT10" i="12"/>
  <c r="BT8" i="12"/>
  <c r="BS106" i="12"/>
  <c r="BS104" i="12"/>
  <c r="BS102" i="12"/>
  <c r="BS100" i="12"/>
  <c r="BS98" i="12"/>
  <c r="BS96" i="12"/>
  <c r="BS94" i="12"/>
  <c r="BS92" i="12"/>
  <c r="BS90" i="12"/>
  <c r="BS88" i="12"/>
  <c r="BS86" i="12"/>
  <c r="BS84" i="12"/>
  <c r="BS82" i="12"/>
  <c r="BS80" i="12"/>
  <c r="BS78" i="12"/>
  <c r="BS76" i="12"/>
  <c r="BS74" i="12"/>
  <c r="BS72" i="12"/>
  <c r="BS70" i="12"/>
  <c r="BS68" i="12"/>
  <c r="BS66" i="12"/>
  <c r="BS64" i="12"/>
  <c r="BS62" i="12"/>
  <c r="BS60" i="12"/>
  <c r="BS58" i="12"/>
  <c r="BS56" i="12"/>
  <c r="BS54" i="12"/>
  <c r="BS52" i="12"/>
  <c r="BS50" i="12"/>
  <c r="BS48" i="12"/>
  <c r="BS46" i="12"/>
  <c r="BS44" i="12"/>
  <c r="BS42" i="12"/>
  <c r="BS40" i="12"/>
  <c r="BS38" i="12"/>
  <c r="BS36" i="12"/>
  <c r="BS34" i="12"/>
  <c r="BS32" i="12"/>
  <c r="BS30" i="12"/>
  <c r="BS28" i="12"/>
  <c r="BS26" i="12"/>
  <c r="BS24" i="12"/>
  <c r="BS22" i="12"/>
  <c r="BS20" i="12"/>
  <c r="BS18" i="12"/>
  <c r="BS16" i="12"/>
  <c r="BS14" i="12"/>
  <c r="BS12" i="12"/>
  <c r="BS10" i="12"/>
  <c r="BS8" i="12"/>
  <c r="BX107" i="12"/>
  <c r="BX105" i="12"/>
  <c r="BX103" i="12"/>
  <c r="BX101" i="12"/>
  <c r="BX99" i="12"/>
  <c r="BX97" i="12"/>
  <c r="BX95" i="12"/>
  <c r="BX93" i="12"/>
  <c r="BX91" i="12"/>
  <c r="BX89" i="12"/>
  <c r="BX87" i="12"/>
  <c r="BX85" i="12"/>
  <c r="BX83" i="12"/>
  <c r="BX81" i="12"/>
  <c r="BX79" i="12"/>
  <c r="BX77" i="12"/>
  <c r="BX75" i="12"/>
  <c r="BX73" i="12"/>
  <c r="BX71" i="12"/>
  <c r="BX69" i="12"/>
  <c r="BX67" i="12"/>
  <c r="BX65" i="12"/>
  <c r="BX63" i="12"/>
  <c r="BX61" i="12"/>
  <c r="BX59" i="12"/>
  <c r="BX57" i="12"/>
  <c r="BX55" i="12"/>
  <c r="BX53" i="12"/>
  <c r="BX51" i="12"/>
  <c r="BX49" i="12"/>
  <c r="BX47" i="12"/>
  <c r="BX45" i="12"/>
  <c r="BX43" i="12"/>
  <c r="BX41" i="12"/>
  <c r="BX39" i="12"/>
  <c r="BX37" i="12"/>
  <c r="BX35" i="12"/>
  <c r="BX33" i="12"/>
  <c r="BX31" i="12"/>
  <c r="BX29" i="12"/>
  <c r="BX27" i="12"/>
  <c r="BX25" i="12"/>
  <c r="BX23" i="12"/>
  <c r="BX21" i="12"/>
  <c r="BX19" i="12"/>
  <c r="BX17" i="12"/>
  <c r="BX15" i="12"/>
  <c r="BX13" i="12"/>
  <c r="BX11" i="12"/>
  <c r="BX9" i="12"/>
  <c r="BX7" i="12"/>
  <c r="BW107" i="12"/>
  <c r="BW105" i="12"/>
  <c r="BW103" i="12"/>
  <c r="BW101" i="12"/>
  <c r="BW99" i="12"/>
  <c r="BW97" i="12"/>
  <c r="BW95" i="12"/>
  <c r="BW93" i="12"/>
  <c r="BW91" i="12"/>
  <c r="BW89" i="12"/>
  <c r="BW87" i="12"/>
  <c r="BW85" i="12"/>
  <c r="BW83" i="12"/>
  <c r="BW81" i="12"/>
  <c r="BW79" i="12"/>
  <c r="BW77" i="12"/>
  <c r="BW75" i="12"/>
  <c r="BW73" i="12"/>
  <c r="BW71" i="12"/>
  <c r="BW69" i="12"/>
  <c r="BW67" i="12"/>
  <c r="BW65" i="12"/>
  <c r="BW63" i="12"/>
  <c r="BW61" i="12"/>
  <c r="BW59" i="12"/>
  <c r="BW57" i="12"/>
  <c r="BW55" i="12"/>
  <c r="BW53" i="12"/>
  <c r="BW51" i="12"/>
  <c r="BW49" i="12"/>
  <c r="BW47" i="12"/>
  <c r="BW45" i="12"/>
  <c r="BW43" i="12"/>
  <c r="BW41" i="12"/>
  <c r="BW39" i="12"/>
  <c r="BW37" i="12"/>
  <c r="BW35" i="12"/>
  <c r="BW33" i="12"/>
  <c r="BW31" i="12"/>
  <c r="BW29" i="12"/>
  <c r="BW27" i="12"/>
  <c r="BW25" i="12"/>
  <c r="BW23" i="12"/>
  <c r="BW21" i="12"/>
  <c r="BW19" i="12"/>
  <c r="BW17" i="12"/>
  <c r="BW15" i="12"/>
  <c r="BW13" i="12"/>
  <c r="BW11" i="12"/>
  <c r="BW9" i="12"/>
  <c r="BW7" i="12"/>
  <c r="BV107" i="12"/>
  <c r="BV105" i="12"/>
  <c r="BV103" i="12"/>
  <c r="BV101" i="12"/>
  <c r="BV99" i="12"/>
  <c r="BV97" i="12"/>
  <c r="BV95" i="12"/>
  <c r="BV93" i="12"/>
  <c r="BV91" i="12"/>
  <c r="BV89" i="12"/>
  <c r="BV87" i="12"/>
  <c r="BV85" i="12"/>
  <c r="BV83" i="12"/>
  <c r="BV81" i="12"/>
  <c r="BV79" i="12"/>
  <c r="BV77" i="12"/>
  <c r="BV75" i="12"/>
  <c r="BV73" i="12"/>
  <c r="BV71" i="12"/>
  <c r="BV69" i="12"/>
  <c r="BV67" i="12"/>
  <c r="BV65" i="12"/>
  <c r="BV63" i="12"/>
  <c r="BV61" i="12"/>
  <c r="BV59" i="12"/>
  <c r="BV57" i="12"/>
  <c r="BV55" i="12"/>
  <c r="BV53" i="12"/>
  <c r="BV51" i="12"/>
  <c r="BV49" i="12"/>
  <c r="BV47" i="12"/>
  <c r="BV45" i="12"/>
  <c r="BV43" i="12"/>
  <c r="BV41" i="12"/>
  <c r="BV39" i="12"/>
  <c r="BV37" i="12"/>
  <c r="BV35" i="12"/>
  <c r="BV33" i="12"/>
  <c r="BV31" i="12"/>
  <c r="BV29" i="12"/>
  <c r="BV27" i="12"/>
  <c r="BV25" i="12"/>
  <c r="BV23" i="12"/>
  <c r="BV21" i="12"/>
  <c r="BV19" i="12"/>
  <c r="BV17" i="12"/>
  <c r="BV15" i="12"/>
  <c r="BV13" i="12"/>
  <c r="BV11" i="12"/>
  <c r="BV9" i="12"/>
  <c r="BV7" i="12"/>
  <c r="BU107" i="12"/>
  <c r="BU105" i="12"/>
  <c r="BU103" i="12"/>
  <c r="BU101" i="12"/>
  <c r="BU99" i="12"/>
  <c r="BU97" i="12"/>
  <c r="BU95" i="12"/>
  <c r="BU93" i="12"/>
  <c r="BU91" i="12"/>
  <c r="BU89" i="12"/>
  <c r="BU87" i="12"/>
  <c r="BU85" i="12"/>
  <c r="BU83" i="12"/>
  <c r="BU81" i="12"/>
  <c r="BU79" i="12"/>
  <c r="BU77" i="12"/>
  <c r="BU75" i="12"/>
  <c r="BU73" i="12"/>
  <c r="BU71" i="12"/>
  <c r="BU69" i="12"/>
  <c r="BU67" i="12"/>
  <c r="BU65" i="12"/>
  <c r="BU63" i="12"/>
  <c r="BU61" i="12"/>
  <c r="BU59" i="12"/>
  <c r="BU57" i="12"/>
  <c r="BU55" i="12"/>
  <c r="BU53" i="12"/>
  <c r="BU51" i="12"/>
  <c r="BU49" i="12"/>
  <c r="BU47" i="12"/>
  <c r="BU45" i="12"/>
  <c r="BU43" i="12"/>
  <c r="BU41" i="12"/>
  <c r="BU39" i="12"/>
  <c r="BU37" i="12"/>
  <c r="BU35" i="12"/>
  <c r="BU33" i="12"/>
  <c r="BU31" i="12"/>
  <c r="BU29" i="12"/>
  <c r="BU27" i="12"/>
  <c r="BU25" i="12"/>
  <c r="BU23" i="12"/>
  <c r="BU21" i="12"/>
  <c r="BU19" i="12"/>
  <c r="BU17" i="12"/>
  <c r="BU15" i="12"/>
  <c r="BU13" i="12"/>
  <c r="BU11" i="12"/>
  <c r="BU9" i="12"/>
  <c r="BU7" i="12"/>
  <c r="BX104" i="12"/>
  <c r="BV100" i="12"/>
  <c r="BS95" i="12"/>
  <c r="BW90" i="12"/>
  <c r="BT85" i="12"/>
  <c r="BX80" i="12"/>
  <c r="BV76" i="12"/>
  <c r="BS71" i="12"/>
  <c r="BW66" i="12"/>
  <c r="BT61" i="12"/>
  <c r="BX56" i="12"/>
  <c r="BV52" i="12"/>
  <c r="BS47" i="12"/>
  <c r="BW42" i="12"/>
  <c r="BT37" i="12"/>
  <c r="BX32" i="12"/>
  <c r="BV28" i="12"/>
  <c r="BS23" i="12"/>
  <c r="BW18" i="12"/>
  <c r="BT13" i="12"/>
  <c r="BX8" i="12"/>
  <c r="BW104" i="12"/>
  <c r="BT99" i="12"/>
  <c r="BX94" i="12"/>
  <c r="BV90" i="12"/>
  <c r="BS85" i="12"/>
  <c r="BW80" i="12"/>
  <c r="BT75" i="12"/>
  <c r="BX70" i="12"/>
  <c r="BV66" i="12"/>
  <c r="BS61" i="12"/>
  <c r="BW56" i="12"/>
  <c r="BT51" i="12"/>
  <c r="BX46" i="12"/>
  <c r="BV42" i="12"/>
  <c r="BS37" i="12"/>
  <c r="BW32" i="12"/>
  <c r="BT27" i="12"/>
  <c r="BX22" i="12"/>
  <c r="BV18" i="12"/>
  <c r="BS13" i="12"/>
  <c r="BW8" i="12"/>
  <c r="BV104" i="12"/>
  <c r="BS99" i="12"/>
  <c r="BW94" i="12"/>
  <c r="BT89" i="12"/>
  <c r="BX84" i="12"/>
  <c r="BV80" i="12"/>
  <c r="BS75" i="12"/>
  <c r="BW70" i="12"/>
  <c r="BT65" i="12"/>
  <c r="BX60" i="12"/>
  <c r="BV56" i="12"/>
  <c r="BS51" i="12"/>
  <c r="BW46" i="12"/>
  <c r="BT41" i="12"/>
  <c r="BX36" i="12"/>
  <c r="BV32" i="12"/>
  <c r="BS27" i="12"/>
  <c r="BW22" i="12"/>
  <c r="BT17" i="12"/>
  <c r="BX12" i="12"/>
  <c r="BV8" i="12"/>
  <c r="BT103" i="12"/>
  <c r="BS103" i="12"/>
  <c r="BW98" i="12"/>
  <c r="BT93" i="12"/>
  <c r="BX88" i="12"/>
  <c r="BV84" i="12"/>
  <c r="BS79" i="12"/>
  <c r="BW74" i="12"/>
  <c r="BT69" i="12"/>
  <c r="BX64" i="12"/>
  <c r="BV60" i="12"/>
  <c r="BS55" i="12"/>
  <c r="BW50" i="12"/>
  <c r="BT45" i="12"/>
  <c r="BX40" i="12"/>
  <c r="BV36" i="12"/>
  <c r="BS31" i="12"/>
  <c r="BW26" i="12"/>
  <c r="BT21" i="12"/>
  <c r="BX16" i="12"/>
  <c r="BV12" i="12"/>
  <c r="BS7" i="12"/>
  <c r="BS105" i="12"/>
  <c r="BW100" i="12"/>
  <c r="BT95" i="12"/>
  <c r="BX90" i="12"/>
  <c r="BV86" i="12"/>
  <c r="BS81" i="12"/>
  <c r="BW76" i="12"/>
  <c r="BT71" i="12"/>
  <c r="BX66" i="12"/>
  <c r="BV62" i="12"/>
  <c r="BS57" i="12"/>
  <c r="BW52" i="12"/>
  <c r="BT47" i="12"/>
  <c r="BX42" i="12"/>
  <c r="BV38" i="12"/>
  <c r="BS33" i="12"/>
  <c r="BW28" i="12"/>
  <c r="BT23" i="12"/>
  <c r="BX18" i="12"/>
  <c r="BV14" i="12"/>
  <c r="BS9" i="12"/>
  <c r="BT107" i="12"/>
  <c r="BX98" i="12"/>
  <c r="BT91" i="12"/>
  <c r="BX82" i="12"/>
  <c r="BV74" i="12"/>
  <c r="BS67" i="12"/>
  <c r="BW58" i="12"/>
  <c r="BT49" i="12"/>
  <c r="BS41" i="12"/>
  <c r="BV34" i="12"/>
  <c r="BS25" i="12"/>
  <c r="BW16" i="12"/>
  <c r="BT9" i="12"/>
  <c r="BS107" i="12"/>
  <c r="BV98" i="12"/>
  <c r="BS91" i="12"/>
  <c r="BW82" i="12"/>
  <c r="BT73" i="12"/>
  <c r="BS65" i="12"/>
  <c r="BV58" i="12"/>
  <c r="BS49" i="12"/>
  <c r="BW40" i="12"/>
  <c r="BT33" i="12"/>
  <c r="BX24" i="12"/>
  <c r="BV16" i="12"/>
  <c r="BT7" i="12"/>
  <c r="BX106" i="12"/>
  <c r="BT97" i="12"/>
  <c r="BS89" i="12"/>
  <c r="BV82" i="12"/>
  <c r="BS73" i="12"/>
  <c r="BW64" i="12"/>
  <c r="BT57" i="12"/>
  <c r="BX48" i="12"/>
  <c r="BV40" i="12"/>
  <c r="BT31" i="12"/>
  <c r="BW24" i="12"/>
  <c r="BT15" i="12"/>
  <c r="BW106" i="12"/>
  <c r="BS97" i="12"/>
  <c r="BW88" i="12"/>
  <c r="BT81" i="12"/>
  <c r="BX72" i="12"/>
  <c r="BV64" i="12"/>
  <c r="BT55" i="12"/>
  <c r="BW48" i="12"/>
  <c r="BT39" i="12"/>
  <c r="BX30" i="12"/>
  <c r="BV24" i="12"/>
  <c r="BS15" i="12"/>
  <c r="BV106" i="12"/>
  <c r="BX96" i="12"/>
  <c r="BV88" i="12"/>
  <c r="BT79" i="12"/>
  <c r="BW72" i="12"/>
  <c r="BT63" i="12"/>
  <c r="BX54" i="12"/>
  <c r="BV48" i="12"/>
  <c r="BS39" i="12"/>
  <c r="BW30" i="12"/>
  <c r="BV22" i="12"/>
  <c r="BX14" i="12"/>
  <c r="BT105" i="12"/>
  <c r="BW96" i="12"/>
  <c r="BT87" i="12"/>
  <c r="BX78" i="12"/>
  <c r="BV72" i="12"/>
  <c r="BS63" i="12"/>
  <c r="BW54" i="12"/>
  <c r="BV46" i="12"/>
  <c r="BX38" i="12"/>
  <c r="BV30" i="12"/>
  <c r="BS21" i="12"/>
  <c r="BW14" i="12"/>
  <c r="BX102" i="12"/>
  <c r="BV96" i="12"/>
  <c r="BS87" i="12"/>
  <c r="BW78" i="12"/>
  <c r="BV70" i="12"/>
  <c r="BX62" i="12"/>
  <c r="BV54" i="12"/>
  <c r="BS45" i="12"/>
  <c r="BW38" i="12"/>
  <c r="BT29" i="12"/>
  <c r="BX20" i="12"/>
  <c r="BW12" i="12"/>
  <c r="BW102" i="12"/>
  <c r="BW84" i="12"/>
  <c r="BT67" i="12"/>
  <c r="BW44" i="12"/>
  <c r="BV26" i="12"/>
  <c r="BS83" i="12"/>
  <c r="BW60" i="12"/>
  <c r="BW20" i="12"/>
  <c r="BS53" i="12"/>
  <c r="BW92" i="12"/>
  <c r="BV92" i="12"/>
  <c r="BS29" i="12"/>
  <c r="BX10" i="12"/>
  <c r="BV102" i="12"/>
  <c r="BT83" i="12"/>
  <c r="BW62" i="12"/>
  <c r="BV44" i="12"/>
  <c r="BT25" i="12"/>
  <c r="BT101" i="12"/>
  <c r="BT43" i="12"/>
  <c r="BS69" i="12"/>
  <c r="BS101" i="12"/>
  <c r="BV78" i="12"/>
  <c r="BT59" i="12"/>
  <c r="BS43" i="12"/>
  <c r="BV20" i="12"/>
  <c r="BT11" i="12"/>
  <c r="BX100" i="12"/>
  <c r="BT77" i="12"/>
  <c r="BS59" i="12"/>
  <c r="BW36" i="12"/>
  <c r="BT19" i="12"/>
  <c r="BX52" i="12"/>
  <c r="BX50" i="12"/>
  <c r="BV94" i="12"/>
  <c r="BS77" i="12"/>
  <c r="BX58" i="12"/>
  <c r="BT35" i="12"/>
  <c r="BS19" i="12"/>
  <c r="BW34" i="12"/>
  <c r="BS93" i="12"/>
  <c r="BX76" i="12"/>
  <c r="BT53" i="12"/>
  <c r="BS35" i="12"/>
  <c r="BS17" i="12"/>
  <c r="BS11" i="12"/>
  <c r="BX68" i="12"/>
  <c r="BX92" i="12"/>
  <c r="BX74" i="12"/>
  <c r="BX34" i="12"/>
  <c r="BX86" i="12"/>
  <c r="BW86" i="12"/>
  <c r="BW10" i="12"/>
  <c r="BW68" i="12"/>
  <c r="BX26" i="12"/>
  <c r="BV68" i="12"/>
  <c r="BV50" i="12"/>
  <c r="BX44" i="12"/>
  <c r="BV10" i="12"/>
  <c r="BX28" i="12"/>
  <c r="BD39" i="12"/>
  <c r="BD37" i="12"/>
  <c r="BD35" i="12"/>
  <c r="BD33" i="12"/>
  <c r="BD31" i="12"/>
  <c r="BD29" i="12"/>
  <c r="BD27" i="12"/>
  <c r="BD25" i="12"/>
  <c r="BD23" i="12"/>
  <c r="CB23" i="12" s="1"/>
  <c r="BD21" i="12"/>
  <c r="CB21" i="12" s="1"/>
  <c r="BD19" i="12"/>
  <c r="CB19" i="12" s="1"/>
  <c r="BD17" i="12"/>
  <c r="BD15" i="12"/>
  <c r="BD13" i="12"/>
  <c r="BD11" i="12"/>
  <c r="BD9" i="12"/>
  <c r="BD7" i="12"/>
  <c r="BC39" i="12"/>
  <c r="BC37" i="12"/>
  <c r="BC35" i="12"/>
  <c r="BC33" i="12"/>
  <c r="BC31" i="12"/>
  <c r="BC29" i="12"/>
  <c r="BC27" i="12"/>
  <c r="BC25" i="12"/>
  <c r="BC23" i="12"/>
  <c r="BC21" i="12"/>
  <c r="BC19" i="12"/>
  <c r="BC17" i="12"/>
  <c r="BC15" i="12"/>
  <c r="BC13" i="12"/>
  <c r="BC11" i="12"/>
  <c r="BC9" i="12"/>
  <c r="BC7" i="12"/>
  <c r="BB39" i="12"/>
  <c r="BB37" i="12"/>
  <c r="BB35" i="12"/>
  <c r="BB33" i="12"/>
  <c r="BB31" i="12"/>
  <c r="BB29" i="12"/>
  <c r="BB27" i="12"/>
  <c r="BB25" i="12"/>
  <c r="BB23" i="12"/>
  <c r="BB21" i="12"/>
  <c r="BB19" i="12"/>
  <c r="BB17" i="12"/>
  <c r="BB15" i="12"/>
  <c r="BB13" i="12"/>
  <c r="BB11" i="12"/>
  <c r="BB9" i="12"/>
  <c r="BB7" i="12"/>
  <c r="BG40" i="12"/>
  <c r="BG38" i="12"/>
  <c r="BG36" i="12"/>
  <c r="BG34" i="12"/>
  <c r="BG32" i="12"/>
  <c r="BG30" i="12"/>
  <c r="BG28" i="12"/>
  <c r="BG26" i="12"/>
  <c r="BG24" i="12"/>
  <c r="BG22" i="12"/>
  <c r="BG20" i="12"/>
  <c r="BG18" i="12"/>
  <c r="BG16" i="12"/>
  <c r="BG14" i="12"/>
  <c r="BG12" i="12"/>
  <c r="BG10" i="12"/>
  <c r="BG8" i="12"/>
  <c r="BF40" i="12"/>
  <c r="BF38" i="12"/>
  <c r="BF36" i="12"/>
  <c r="BF34" i="12"/>
  <c r="BF32" i="12"/>
  <c r="BF30" i="12"/>
  <c r="BF28" i="12"/>
  <c r="BF26" i="12"/>
  <c r="BF24" i="12"/>
  <c r="BF22" i="12"/>
  <c r="BF20" i="12"/>
  <c r="BF18" i="12"/>
  <c r="BF16" i="12"/>
  <c r="BF14" i="12"/>
  <c r="BF12" i="12"/>
  <c r="BF10" i="12"/>
  <c r="BF8" i="12"/>
  <c r="BG39" i="12"/>
  <c r="BG37" i="12"/>
  <c r="BG35" i="12"/>
  <c r="BG33" i="12"/>
  <c r="BG31" i="12"/>
  <c r="BG29" i="12"/>
  <c r="BG27" i="12"/>
  <c r="BG25" i="12"/>
  <c r="CE25" i="12" s="1"/>
  <c r="BG23" i="12"/>
  <c r="CE23" i="12" s="1"/>
  <c r="BG21" i="12"/>
  <c r="BG19" i="12"/>
  <c r="BG17" i="12"/>
  <c r="BG15" i="12"/>
  <c r="BG13" i="12"/>
  <c r="BG11" i="12"/>
  <c r="BG9" i="12"/>
  <c r="BG7" i="12"/>
  <c r="BF39" i="12"/>
  <c r="BF37" i="12"/>
  <c r="BF35" i="12"/>
  <c r="BF33" i="12"/>
  <c r="BF31" i="12"/>
  <c r="BF29" i="12"/>
  <c r="BF27" i="12"/>
  <c r="BF25" i="12"/>
  <c r="BF23" i="12"/>
  <c r="BF21" i="12"/>
  <c r="BF19" i="12"/>
  <c r="BF17" i="12"/>
  <c r="BF15" i="12"/>
  <c r="BF13" i="12"/>
  <c r="BF11" i="12"/>
  <c r="CD11" i="12" s="1"/>
  <c r="BF9" i="12"/>
  <c r="CD9" i="12" s="1"/>
  <c r="BF7" i="12"/>
  <c r="CD7" i="12" s="1"/>
  <c r="BE38" i="12"/>
  <c r="BC34" i="12"/>
  <c r="BE29" i="12"/>
  <c r="BD24" i="12"/>
  <c r="BB20" i="12"/>
  <c r="BE14" i="12"/>
  <c r="BC10" i="12"/>
  <c r="BC32" i="12"/>
  <c r="BB32" i="12"/>
  <c r="BD12" i="12"/>
  <c r="CB12" i="12" s="1"/>
  <c r="BC36" i="12"/>
  <c r="BD38" i="12"/>
  <c r="BB34" i="12"/>
  <c r="BE28" i="12"/>
  <c r="BC24" i="12"/>
  <c r="CA24" i="12" s="1"/>
  <c r="C70" i="14" s="1"/>
  <c r="BE19" i="12"/>
  <c r="CC19" i="12" s="1"/>
  <c r="BD14" i="12"/>
  <c r="BB10" i="12"/>
  <c r="BB18" i="12"/>
  <c r="BD36" i="12"/>
  <c r="BB8" i="12"/>
  <c r="BD26" i="12"/>
  <c r="BC38" i="12"/>
  <c r="BE33" i="12"/>
  <c r="BD28" i="12"/>
  <c r="BB24" i="12"/>
  <c r="BE18" i="12"/>
  <c r="BC14" i="12"/>
  <c r="BE9" i="12"/>
  <c r="BD22" i="12"/>
  <c r="BE17" i="12"/>
  <c r="CC17" i="12" s="1"/>
  <c r="BB38" i="12"/>
  <c r="BE32" i="12"/>
  <c r="BC28" i="12"/>
  <c r="BE23" i="12"/>
  <c r="BD18" i="12"/>
  <c r="BB14" i="12"/>
  <c r="BE8" i="12"/>
  <c r="BE37" i="12"/>
  <c r="BD32" i="12"/>
  <c r="BB28" i="12"/>
  <c r="BE22" i="12"/>
  <c r="BC18" i="12"/>
  <c r="CA18" i="12" s="1"/>
  <c r="BE13" i="12"/>
  <c r="CC13" i="12" s="1"/>
  <c r="BD8" i="12"/>
  <c r="CB8" i="12" s="1"/>
  <c r="BE36" i="12"/>
  <c r="BE27" i="12"/>
  <c r="BC8" i="12"/>
  <c r="CA8" i="12" s="1"/>
  <c r="C54" i="14" s="1"/>
  <c r="BC22" i="12"/>
  <c r="BE12" i="12"/>
  <c r="CC12" i="12" s="1"/>
  <c r="BE26" i="12"/>
  <c r="BC40" i="12"/>
  <c r="BE35" i="12"/>
  <c r="BD30" i="12"/>
  <c r="BB26" i="12"/>
  <c r="BE20" i="12"/>
  <c r="BC16" i="12"/>
  <c r="CA16" i="12" s="1"/>
  <c r="BE11" i="12"/>
  <c r="CC11" i="12" s="1"/>
  <c r="BB40" i="12"/>
  <c r="BE34" i="12"/>
  <c r="BC30" i="12"/>
  <c r="BE25" i="12"/>
  <c r="CC25" i="12" s="1"/>
  <c r="BD20" i="12"/>
  <c r="CB20" i="12" s="1"/>
  <c r="BB16" i="12"/>
  <c r="BE10" i="12"/>
  <c r="BE39" i="12"/>
  <c r="BD34" i="12"/>
  <c r="BB30" i="12"/>
  <c r="BE24" i="12"/>
  <c r="BC20" i="12"/>
  <c r="CA20" i="12" s="1"/>
  <c r="BE15" i="12"/>
  <c r="CC15" i="12" s="1"/>
  <c r="BD10" i="12"/>
  <c r="CB10" i="12" s="1"/>
  <c r="BE40" i="12"/>
  <c r="BE31" i="12"/>
  <c r="BB22" i="12"/>
  <c r="BZ22" i="12" s="1"/>
  <c r="BE16" i="12"/>
  <c r="BC12" i="12"/>
  <c r="BE7" i="12"/>
  <c r="BD40" i="12"/>
  <c r="BB36" i="12"/>
  <c r="BE30" i="12"/>
  <c r="BC26" i="12"/>
  <c r="BE21" i="12"/>
  <c r="BD16" i="12"/>
  <c r="CB16" i="12" s="1"/>
  <c r="BB12" i="12"/>
  <c r="F42" i="14"/>
  <c r="G29" i="14"/>
  <c r="C31" i="14"/>
  <c r="I41" i="14"/>
  <c r="I44" i="14"/>
  <c r="H38" i="14"/>
  <c r="F39" i="14"/>
  <c r="G35" i="14"/>
  <c r="F44" i="14"/>
  <c r="H33" i="14"/>
  <c r="I42" i="14"/>
  <c r="G44" i="14"/>
  <c r="F41" i="14"/>
  <c r="H29" i="14"/>
  <c r="C33" i="14"/>
  <c r="F45" i="14"/>
  <c r="AK6" i="12"/>
  <c r="H35" i="14"/>
  <c r="C34" i="14"/>
  <c r="F35" i="14"/>
  <c r="G45" i="14"/>
  <c r="F32" i="14"/>
  <c r="I40" i="14"/>
  <c r="I35" i="14"/>
  <c r="C36" i="14"/>
  <c r="I46" i="14"/>
  <c r="AL6" i="12"/>
  <c r="C27" i="14" s="1"/>
  <c r="I37" i="14"/>
  <c r="G46" i="14"/>
  <c r="F33" i="14"/>
  <c r="G34" i="14"/>
  <c r="C45" i="14"/>
  <c r="F28" i="14"/>
  <c r="G40" i="14"/>
  <c r="BC6" i="12"/>
  <c r="BE6" i="12"/>
  <c r="BG6" i="12"/>
  <c r="BF6" i="12"/>
  <c r="BB6" i="12"/>
  <c r="BD6" i="12"/>
  <c r="AI114" i="12"/>
  <c r="AG114" i="12"/>
  <c r="AI112" i="12"/>
  <c r="AP6" i="12"/>
  <c r="I27" i="14" s="1"/>
  <c r="AM6" i="12"/>
  <c r="F27" i="14" s="1"/>
  <c r="AF112" i="12"/>
  <c r="O45" i="12"/>
  <c r="AN6" i="12"/>
  <c r="G27" i="14" s="1"/>
  <c r="AG112" i="12"/>
  <c r="O47" i="12"/>
  <c r="Q47" i="12"/>
  <c r="AF114" i="12"/>
  <c r="AO6" i="12"/>
  <c r="H27" i="14" s="1"/>
  <c r="AH112" i="12"/>
  <c r="Q45" i="12"/>
  <c r="R47" i="12"/>
  <c r="P45" i="12"/>
  <c r="P47" i="12"/>
  <c r="R45" i="12"/>
  <c r="AH114" i="12"/>
  <c r="BV6" i="12"/>
  <c r="BS6" i="12"/>
  <c r="BT6" i="12"/>
  <c r="BU6" i="12"/>
  <c r="BX6" i="12"/>
  <c r="BW6" i="12"/>
  <c r="AP26" i="12" l="1"/>
  <c r="AN26" i="12"/>
  <c r="AO26" i="12"/>
  <c r="CD18" i="12"/>
  <c r="CC8" i="12"/>
  <c r="CB18" i="12"/>
  <c r="F64" i="14" s="1"/>
  <c r="CB25" i="12"/>
  <c r="F71" i="14" s="1"/>
  <c r="CA22" i="12"/>
  <c r="C68" i="14" s="1"/>
  <c r="CD13" i="12"/>
  <c r="H59" i="14" s="1"/>
  <c r="CE22" i="12"/>
  <c r="I68" i="14" s="1"/>
  <c r="CE7" i="12"/>
  <c r="I53" i="14" s="1"/>
  <c r="CA11" i="12"/>
  <c r="C57" i="14" s="1"/>
  <c r="CC18" i="12"/>
  <c r="G64" i="14" s="1"/>
  <c r="CD25" i="12"/>
  <c r="H71" i="14" s="1"/>
  <c r="CA23" i="12"/>
  <c r="C69" i="14" s="1"/>
  <c r="CB13" i="12"/>
  <c r="CD8" i="12"/>
  <c r="H54" i="14" s="1"/>
  <c r="CA25" i="12"/>
  <c r="C71" i="14" s="1"/>
  <c r="CE15" i="12"/>
  <c r="I61" i="14" s="1"/>
  <c r="CE20" i="12"/>
  <c r="I66" i="14" s="1"/>
  <c r="CE17" i="12"/>
  <c r="I63" i="14" s="1"/>
  <c r="CB15" i="12"/>
  <c r="F61" i="14" s="1"/>
  <c r="CE19" i="12"/>
  <c r="I65" i="14" s="1"/>
  <c r="CD10" i="12"/>
  <c r="H56" i="14" s="1"/>
  <c r="CB17" i="12"/>
  <c r="F63" i="14" s="1"/>
  <c r="CA12" i="12"/>
  <c r="C58" i="14" s="1"/>
  <c r="CA14" i="12"/>
  <c r="C60" i="14" s="1"/>
  <c r="CC9" i="12"/>
  <c r="G55" i="14" s="1"/>
  <c r="CE24" i="12"/>
  <c r="I70" i="14" s="1"/>
  <c r="CE21" i="12"/>
  <c r="I67" i="14" s="1"/>
  <c r="CA13" i="12"/>
  <c r="C59" i="14" s="1"/>
  <c r="CD20" i="12"/>
  <c r="H66" i="14" s="1"/>
  <c r="CE8" i="12"/>
  <c r="I54" i="14" s="1"/>
  <c r="CA10" i="12"/>
  <c r="C56" i="14" s="1"/>
  <c r="CC7" i="12"/>
  <c r="G53" i="14" s="1"/>
  <c r="CC14" i="12"/>
  <c r="G60" i="14" s="1"/>
  <c r="CD21" i="12"/>
  <c r="H67" i="14" s="1"/>
  <c r="CA9" i="12"/>
  <c r="C55" i="14" s="1"/>
  <c r="CC24" i="12"/>
  <c r="G70" i="14" s="1"/>
  <c r="CD12" i="12"/>
  <c r="H58" i="14" s="1"/>
  <c r="BZ15" i="12"/>
  <c r="CC21" i="12"/>
  <c r="G67" i="14" s="1"/>
  <c r="CD14" i="12"/>
  <c r="H60" i="14" s="1"/>
  <c r="CD16" i="12"/>
  <c r="H62" i="14" s="1"/>
  <c r="CC20" i="12"/>
  <c r="G66" i="14" s="1"/>
  <c r="CD15" i="12"/>
  <c r="H61" i="14" s="1"/>
  <c r="CE10" i="12"/>
  <c r="I56" i="14" s="1"/>
  <c r="CE12" i="12"/>
  <c r="I58" i="14" s="1"/>
  <c r="CB22" i="12"/>
  <c r="F68" i="14" s="1"/>
  <c r="CD19" i="12"/>
  <c r="H65" i="14" s="1"/>
  <c r="CD24" i="12"/>
  <c r="H70" i="14" s="1"/>
  <c r="CA17" i="12"/>
  <c r="C63" i="14" s="1"/>
  <c r="CC10" i="12"/>
  <c r="G56" i="14" s="1"/>
  <c r="CB14" i="12"/>
  <c r="F60" i="14" s="1"/>
  <c r="CE11" i="12"/>
  <c r="I57" i="14" s="1"/>
  <c r="CE16" i="12"/>
  <c r="I62" i="14" s="1"/>
  <c r="CA19" i="12"/>
  <c r="C65" i="14" s="1"/>
  <c r="CB9" i="12"/>
  <c r="F55" i="14" s="1"/>
  <c r="CC23" i="12"/>
  <c r="G69" i="14" s="1"/>
  <c r="CA7" i="12"/>
  <c r="C53" i="14" s="1"/>
  <c r="CD17" i="12"/>
  <c r="H63" i="14" s="1"/>
  <c r="CD22" i="12"/>
  <c r="H68" i="14" s="1"/>
  <c r="CA15" i="12"/>
  <c r="C61" i="14" s="1"/>
  <c r="CC22" i="12"/>
  <c r="G68" i="14" s="1"/>
  <c r="CE9" i="12"/>
  <c r="I55" i="14" s="1"/>
  <c r="CE14" i="12"/>
  <c r="I60" i="14" s="1"/>
  <c r="CB7" i="12"/>
  <c r="F53" i="14" s="1"/>
  <c r="CC16" i="12"/>
  <c r="G62" i="14" s="1"/>
  <c r="CB24" i="12"/>
  <c r="F70" i="14" s="1"/>
  <c r="CD23" i="12"/>
  <c r="H69" i="14" s="1"/>
  <c r="CE13" i="12"/>
  <c r="I59" i="14" s="1"/>
  <c r="CE18" i="12"/>
  <c r="I64" i="14" s="1"/>
  <c r="CA21" i="12"/>
  <c r="C67" i="14" s="1"/>
  <c r="CB11" i="12"/>
  <c r="F57" i="14" s="1"/>
  <c r="AM26" i="12"/>
  <c r="F47" i="14" s="1"/>
  <c r="F48" i="14" s="1"/>
  <c r="F59" i="14"/>
  <c r="F62" i="14"/>
  <c r="BZ8" i="12"/>
  <c r="BZ18" i="12"/>
  <c r="BZ10" i="12"/>
  <c r="G57" i="14"/>
  <c r="BZ25" i="12"/>
  <c r="F67" i="14"/>
  <c r="BZ11" i="12"/>
  <c r="BZ17" i="12"/>
  <c r="BZ9" i="12"/>
  <c r="F56" i="14"/>
  <c r="G71" i="14"/>
  <c r="H55" i="14"/>
  <c r="G65" i="14"/>
  <c r="C64" i="14"/>
  <c r="C66" i="14"/>
  <c r="G61" i="14"/>
  <c r="F66" i="14"/>
  <c r="BZ21" i="12"/>
  <c r="I71" i="14"/>
  <c r="F54" i="14"/>
  <c r="F65" i="14"/>
  <c r="BZ16" i="12"/>
  <c r="BZ6" i="12"/>
  <c r="C62" i="14"/>
  <c r="BZ13" i="12"/>
  <c r="CA6" i="12"/>
  <c r="C52" i="14" s="1"/>
  <c r="H53" i="14"/>
  <c r="H64" i="14"/>
  <c r="H47" i="14"/>
  <c r="H48" i="14" s="1"/>
  <c r="BZ20" i="12"/>
  <c r="H57" i="14"/>
  <c r="G59" i="14"/>
  <c r="BZ7" i="12"/>
  <c r="G63" i="14"/>
  <c r="G54" i="14"/>
  <c r="I69" i="14"/>
  <c r="BZ24" i="12"/>
  <c r="BZ23" i="12"/>
  <c r="G58" i="14"/>
  <c r="BZ14" i="12"/>
  <c r="F58" i="14"/>
  <c r="F69" i="14"/>
  <c r="BZ12" i="12"/>
  <c r="BZ19" i="12"/>
  <c r="BF47" i="12"/>
  <c r="G47" i="14"/>
  <c r="G48" i="14" s="1"/>
  <c r="I47" i="14"/>
  <c r="I48" i="14" s="1"/>
  <c r="CD6" i="12"/>
  <c r="H52" i="14" s="1"/>
  <c r="BW112" i="12"/>
  <c r="CC6" i="12"/>
  <c r="G52" i="14" s="1"/>
  <c r="BV112" i="12"/>
  <c r="BE47" i="12"/>
  <c r="CB6" i="12"/>
  <c r="F52" i="14" s="1"/>
  <c r="BU112" i="12"/>
  <c r="BD47" i="12"/>
  <c r="BF45" i="12"/>
  <c r="BG47" i="12"/>
  <c r="CE6" i="12"/>
  <c r="I52" i="14" s="1"/>
  <c r="BX112" i="12"/>
  <c r="BU114" i="12"/>
  <c r="BD45" i="12"/>
  <c r="BG45" i="12"/>
  <c r="BX114" i="12"/>
  <c r="BV114" i="12"/>
  <c r="BW114" i="12"/>
  <c r="BE45" i="12"/>
  <c r="CD26" i="12" l="1"/>
  <c r="H72" i="14" s="1"/>
  <c r="H73" i="14" s="1"/>
  <c r="CE26" i="12"/>
  <c r="I72" i="14" s="1"/>
  <c r="I73" i="14" s="1"/>
  <c r="CB26" i="12"/>
  <c r="F72" i="14" s="1"/>
  <c r="F73" i="14" s="1"/>
  <c r="CC26" i="12"/>
  <c r="G72" i="14" s="1"/>
  <c r="G73"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B3" authorId="0" shapeId="0" xr:uid="{F60751DE-6338-451D-9803-D51CFACF0FA3}">
      <text>
        <r>
          <rPr>
            <sz val="9"/>
            <color indexed="81"/>
            <rFont val="BIZ UDPゴシック"/>
            <family val="3"/>
            <charset val="128"/>
          </rPr>
          <t>造成波及シート等の106分類をVLOOK関数で参照するためのものである。</t>
        </r>
      </text>
    </comment>
  </commentList>
</comments>
</file>

<file path=xl/sharedStrings.xml><?xml version="1.0" encoding="utf-8"?>
<sst xmlns="http://schemas.openxmlformats.org/spreadsheetml/2006/main" count="2613" uniqueCount="1158">
  <si>
    <t>たばこ</t>
  </si>
  <si>
    <t>億円</t>
    <rPh sb="0" eb="2">
      <t>オクエン</t>
    </rPh>
    <phoneticPr fontId="4"/>
  </si>
  <si>
    <t>百万円</t>
    <rPh sb="0" eb="3">
      <t>ヒャクマンエン</t>
    </rPh>
    <phoneticPr fontId="4"/>
  </si>
  <si>
    <t>万円</t>
    <rPh sb="0" eb="2">
      <t>マンエン</t>
    </rPh>
    <phoneticPr fontId="4"/>
  </si>
  <si>
    <t>千円</t>
    <rPh sb="0" eb="2">
      <t>センエン</t>
    </rPh>
    <phoneticPr fontId="4"/>
  </si>
  <si>
    <t>はい</t>
    <phoneticPr fontId="4"/>
  </si>
  <si>
    <t>いいえ</t>
    <phoneticPr fontId="4"/>
  </si>
  <si>
    <t>耕種農業</t>
    <rPh sb="0" eb="1">
      <t>コウ</t>
    </rPh>
    <rPh sb="1" eb="2">
      <t>シュ</t>
    </rPh>
    <rPh sb="2" eb="4">
      <t>ノウギョウ</t>
    </rPh>
    <phoneticPr fontId="9" alignment="distributed"/>
  </si>
  <si>
    <t>畜産</t>
    <rPh sb="0" eb="2">
      <t>チクサン</t>
    </rPh>
    <phoneticPr fontId="9" alignment="distributed"/>
  </si>
  <si>
    <t>農業サービス</t>
    <rPh sb="0" eb="2">
      <t>ノウギョウ</t>
    </rPh>
    <rPh sb="2" eb="6">
      <t>サービス</t>
    </rPh>
    <phoneticPr fontId="9" alignment="distributed"/>
  </si>
  <si>
    <t>林業</t>
    <rPh sb="0" eb="2">
      <t>リンギョウ</t>
    </rPh>
    <phoneticPr fontId="9" alignment="distributed"/>
  </si>
  <si>
    <t>漁業</t>
    <rPh sb="0" eb="2">
      <t>ギョギョウ</t>
    </rPh>
    <phoneticPr fontId="9" alignment="distributed"/>
  </si>
  <si>
    <t>石炭・原油・天然ガス</t>
    <rPh sb="0" eb="2">
      <t>セキタン</t>
    </rPh>
    <rPh sb="3" eb="5">
      <t>ゲンユ</t>
    </rPh>
    <rPh sb="6" eb="8">
      <t>テンネン</t>
    </rPh>
    <rPh sb="8" eb="10">
      <t>ガス</t>
    </rPh>
    <phoneticPr fontId="9" alignment="distributed"/>
  </si>
  <si>
    <t>その他の鉱業</t>
    <rPh sb="0" eb="3">
      <t>ソノタ</t>
    </rPh>
    <rPh sb="4" eb="6">
      <t>コウギョウ</t>
    </rPh>
    <phoneticPr fontId="9" alignment="distributed"/>
  </si>
  <si>
    <t>食料品</t>
    <rPh sb="0" eb="3">
      <t>ショクリョウヒン</t>
    </rPh>
    <phoneticPr fontId="9" alignment="distributed"/>
  </si>
  <si>
    <t>飲料</t>
    <rPh sb="0" eb="2">
      <t>インリョウ</t>
    </rPh>
    <phoneticPr fontId="9" alignment="distributed"/>
  </si>
  <si>
    <t>飼料・有機質肥料（別掲を除く。）</t>
    <rPh sb="0" eb="2">
      <t>シリョウ</t>
    </rPh>
    <rPh sb="3" eb="6">
      <t>ユウキシツ</t>
    </rPh>
    <rPh sb="6" eb="8">
      <t>ヒリョウ</t>
    </rPh>
    <rPh sb="9" eb="11">
      <t>ベッケイ</t>
    </rPh>
    <rPh sb="12" eb="14">
      <t>ノゾク</t>
    </rPh>
    <phoneticPr fontId="9" alignment="distributed"/>
  </si>
  <si>
    <t>繊維工業製品</t>
    <rPh sb="0" eb="2">
      <t>センイ</t>
    </rPh>
    <rPh sb="2" eb="4">
      <t>コウギョウ</t>
    </rPh>
    <rPh sb="4" eb="6">
      <t>セイヒン</t>
    </rPh>
    <phoneticPr fontId="9" alignment="distributed"/>
  </si>
  <si>
    <t>衣服・その他の繊維既製品</t>
    <rPh sb="0" eb="2">
      <t>イフク</t>
    </rPh>
    <rPh sb="3" eb="6">
      <t>ソノタ</t>
    </rPh>
    <rPh sb="7" eb="9">
      <t>センイ</t>
    </rPh>
    <rPh sb="9" eb="12">
      <t>キセイヒン</t>
    </rPh>
    <phoneticPr fontId="9" alignment="distributed"/>
  </si>
  <si>
    <t>木材・木製品</t>
    <rPh sb="0" eb="2">
      <t>モクザイ</t>
    </rPh>
    <rPh sb="3" eb="4">
      <t>モク</t>
    </rPh>
    <rPh sb="4" eb="6">
      <t>セイヒン</t>
    </rPh>
    <phoneticPr fontId="9" alignment="distributed"/>
  </si>
  <si>
    <t>家具・装備品</t>
    <rPh sb="0" eb="2">
      <t>カグ</t>
    </rPh>
    <rPh sb="3" eb="4">
      <t>ソウ</t>
    </rPh>
    <rPh sb="4" eb="6">
      <t>ビヒン</t>
    </rPh>
    <phoneticPr fontId="9" alignment="distributed"/>
  </si>
  <si>
    <t>パルプ・紙・板紙・加工紙</t>
    <rPh sb="0" eb="3">
      <t>パルプ</t>
    </rPh>
    <rPh sb="4" eb="5">
      <t>カミ</t>
    </rPh>
    <rPh sb="6" eb="8">
      <t>イタガミ</t>
    </rPh>
    <rPh sb="9" eb="12">
      <t>カコウシ</t>
    </rPh>
    <phoneticPr fontId="9" alignment="distributed"/>
  </si>
  <si>
    <t>紙加工品</t>
    <rPh sb="0" eb="1">
      <t>カミ</t>
    </rPh>
    <rPh sb="1" eb="4">
      <t>カコウヒン</t>
    </rPh>
    <phoneticPr fontId="9" alignment="distributed"/>
  </si>
  <si>
    <t>印刷・製版・製本</t>
    <rPh sb="0" eb="2">
      <t>インサツ</t>
    </rPh>
    <rPh sb="3" eb="5">
      <t>セイハン</t>
    </rPh>
    <rPh sb="6" eb="8">
      <t>セイホン</t>
    </rPh>
    <phoneticPr fontId="9" alignment="distributed"/>
  </si>
  <si>
    <t>化学肥料</t>
    <rPh sb="0" eb="2">
      <t>カガク</t>
    </rPh>
    <rPh sb="2" eb="4">
      <t>ヒリョウ</t>
    </rPh>
    <phoneticPr fontId="9" alignment="distributed"/>
  </si>
  <si>
    <t>無機化学工業製品</t>
    <rPh sb="0" eb="2">
      <t>ムキ</t>
    </rPh>
    <rPh sb="2" eb="4">
      <t>カガク</t>
    </rPh>
    <rPh sb="4" eb="6">
      <t>コウギョウ</t>
    </rPh>
    <rPh sb="6" eb="8">
      <t>セイヒン</t>
    </rPh>
    <phoneticPr fontId="9" alignment="distributed"/>
  </si>
  <si>
    <t>合成樹脂</t>
    <rPh sb="0" eb="2">
      <t>ゴウセイ</t>
    </rPh>
    <rPh sb="2" eb="4">
      <t>ジュシ</t>
    </rPh>
    <phoneticPr fontId="9" alignment="distributed"/>
  </si>
  <si>
    <t>化学繊維</t>
    <rPh sb="0" eb="2">
      <t>カガク</t>
    </rPh>
    <rPh sb="2" eb="4">
      <t>センイ</t>
    </rPh>
    <phoneticPr fontId="9" alignment="distributed"/>
  </si>
  <si>
    <t>医薬品</t>
    <rPh sb="0" eb="1">
      <t>イ</t>
    </rPh>
    <rPh sb="1" eb="3">
      <t>ヤクヒン</t>
    </rPh>
    <phoneticPr fontId="9" alignment="distributed"/>
  </si>
  <si>
    <t>化学最終製品（医薬品を除く。）</t>
    <rPh sb="0" eb="2">
      <t>カガク</t>
    </rPh>
    <rPh sb="2" eb="4">
      <t>サイシュウ</t>
    </rPh>
    <rPh sb="4" eb="6">
      <t>セイヒン</t>
    </rPh>
    <rPh sb="7" eb="8">
      <t>イ</t>
    </rPh>
    <rPh sb="8" eb="10">
      <t>ヤクヒン</t>
    </rPh>
    <rPh sb="11" eb="13">
      <t>ノゾク</t>
    </rPh>
    <phoneticPr fontId="9" alignment="distributed"/>
  </si>
  <si>
    <t>石油製品</t>
    <rPh sb="0" eb="2">
      <t>セキユ</t>
    </rPh>
    <rPh sb="2" eb="4">
      <t>セイヒン</t>
    </rPh>
    <phoneticPr fontId="9" alignment="distributed"/>
  </si>
  <si>
    <t>石炭製品</t>
    <rPh sb="0" eb="2">
      <t>セキタン</t>
    </rPh>
    <rPh sb="2" eb="4">
      <t>セイヒン</t>
    </rPh>
    <phoneticPr fontId="9" alignment="distributed"/>
  </si>
  <si>
    <t>プラスチック製品</t>
    <rPh sb="0" eb="6">
      <t>プラスチック</t>
    </rPh>
    <rPh sb="6" eb="8">
      <t>セイヒン</t>
    </rPh>
    <phoneticPr fontId="9" alignment="distributed"/>
  </si>
  <si>
    <t>ゴム製品</t>
    <rPh sb="0" eb="2">
      <t>ゴム</t>
    </rPh>
    <rPh sb="2" eb="4">
      <t>セイヒン</t>
    </rPh>
    <phoneticPr fontId="9" alignment="distributed"/>
  </si>
  <si>
    <t>ガラス・ガラス製品</t>
    <rPh sb="0" eb="3">
      <t>ガラス</t>
    </rPh>
    <rPh sb="4" eb="7">
      <t>ガラス</t>
    </rPh>
    <rPh sb="7" eb="9">
      <t>セイヒン</t>
    </rPh>
    <phoneticPr fontId="9" alignment="distributed"/>
  </si>
  <si>
    <t>セメント・セメント製品</t>
    <rPh sb="0" eb="4">
      <t>セメント</t>
    </rPh>
    <rPh sb="5" eb="9">
      <t>セメント</t>
    </rPh>
    <rPh sb="9" eb="11">
      <t>セイヒン</t>
    </rPh>
    <phoneticPr fontId="9" alignment="distributed"/>
  </si>
  <si>
    <t>陶磁器</t>
    <rPh sb="0" eb="3">
      <t>トウジキ</t>
    </rPh>
    <phoneticPr fontId="9" alignment="distributed"/>
  </si>
  <si>
    <t>その他の窯業・土石製品</t>
    <rPh sb="0" eb="3">
      <t>ソノタ</t>
    </rPh>
    <rPh sb="4" eb="6">
      <t>ヨウギョウ</t>
    </rPh>
    <rPh sb="7" eb="9">
      <t>ドセキ</t>
    </rPh>
    <rPh sb="9" eb="11">
      <t>セイヒン</t>
    </rPh>
    <phoneticPr fontId="9" alignment="distributed"/>
  </si>
  <si>
    <t>銑鉄・粗鋼</t>
    <rPh sb="0" eb="2">
      <t>センテツ</t>
    </rPh>
    <rPh sb="3" eb="5">
      <t>ソコウ</t>
    </rPh>
    <phoneticPr fontId="9" alignment="distributed"/>
  </si>
  <si>
    <t>鋼材</t>
    <rPh sb="0" eb="2">
      <t>コウザイ</t>
    </rPh>
    <phoneticPr fontId="9" alignment="distributed"/>
  </si>
  <si>
    <t>その他の鉄鋼製品</t>
    <rPh sb="0" eb="3">
      <t>ソノタ</t>
    </rPh>
    <rPh sb="4" eb="6">
      <t>テッコウ</t>
    </rPh>
    <rPh sb="6" eb="8">
      <t>セイヒン</t>
    </rPh>
    <phoneticPr fontId="9" alignment="distributed"/>
  </si>
  <si>
    <t>非鉄金属製錬・精製</t>
    <rPh sb="0" eb="2">
      <t>ヒテツ</t>
    </rPh>
    <rPh sb="2" eb="4">
      <t>キンゾク</t>
    </rPh>
    <rPh sb="4" eb="6">
      <t>セイレン</t>
    </rPh>
    <rPh sb="7" eb="9">
      <t>セイセイ</t>
    </rPh>
    <phoneticPr fontId="9" alignment="distributed"/>
  </si>
  <si>
    <t>非鉄金属加工製品</t>
    <rPh sb="0" eb="2">
      <t>ヒテツ</t>
    </rPh>
    <rPh sb="2" eb="4">
      <t>キンゾク</t>
    </rPh>
    <rPh sb="4" eb="6">
      <t>カコウ</t>
    </rPh>
    <rPh sb="6" eb="8">
      <t>セイヒン</t>
    </rPh>
    <phoneticPr fontId="9" alignment="distributed"/>
  </si>
  <si>
    <t>その他の金属製品</t>
    <rPh sb="0" eb="3">
      <t>ソノタ</t>
    </rPh>
    <rPh sb="4" eb="6">
      <t>キンゾク</t>
    </rPh>
    <rPh sb="6" eb="8">
      <t>セイヒン</t>
    </rPh>
    <phoneticPr fontId="9" alignment="distributed"/>
  </si>
  <si>
    <t>はん用機械</t>
    <rPh sb="0" eb="3">
      <t>ハンヨウ</t>
    </rPh>
    <rPh sb="3" eb="5">
      <t>キカイ</t>
    </rPh>
    <phoneticPr fontId="9" alignment="distributed"/>
  </si>
  <si>
    <t>生産用機械</t>
    <rPh sb="0" eb="3">
      <t>セイサンヨウ</t>
    </rPh>
    <rPh sb="3" eb="5">
      <t>キカイ</t>
    </rPh>
    <phoneticPr fontId="9" alignment="distributed"/>
  </si>
  <si>
    <t>業務用機械</t>
    <rPh sb="0" eb="3">
      <t>ギョウムヨウ</t>
    </rPh>
    <rPh sb="3" eb="5">
      <t>キカイ</t>
    </rPh>
    <phoneticPr fontId="9" alignment="distributed"/>
  </si>
  <si>
    <t>電子デバイス</t>
    <rPh sb="0" eb="2">
      <t>デンシ</t>
    </rPh>
    <rPh sb="2" eb="6">
      <t>デバイス</t>
    </rPh>
    <phoneticPr fontId="9" alignment="distributed"/>
  </si>
  <si>
    <t>その他の電子部品</t>
    <rPh sb="0" eb="3">
      <t>ソノタ</t>
    </rPh>
    <rPh sb="4" eb="6">
      <t>デンシ</t>
    </rPh>
    <rPh sb="6" eb="8">
      <t>ブヒン</t>
    </rPh>
    <phoneticPr fontId="9" alignment="distributed"/>
  </si>
  <si>
    <t>産業用電気機器</t>
    <rPh sb="0" eb="3">
      <t>サンギョウヨウ</t>
    </rPh>
    <rPh sb="3" eb="5">
      <t>デンキ</t>
    </rPh>
    <rPh sb="5" eb="7">
      <t>キキ</t>
    </rPh>
    <phoneticPr fontId="9" alignment="distributed"/>
  </si>
  <si>
    <t>民生用電気機器</t>
    <rPh sb="0" eb="3">
      <t>ミンセイヨウ</t>
    </rPh>
    <rPh sb="3" eb="5">
      <t>デンキ</t>
    </rPh>
    <rPh sb="5" eb="7">
      <t>キキ</t>
    </rPh>
    <phoneticPr fontId="9" alignment="distributed"/>
  </si>
  <si>
    <t>電子応用装置・電気計測器</t>
    <rPh sb="0" eb="2">
      <t>デンシ</t>
    </rPh>
    <rPh sb="2" eb="4">
      <t>オウヨウ</t>
    </rPh>
    <rPh sb="4" eb="6">
      <t>ソウチ</t>
    </rPh>
    <rPh sb="7" eb="10">
      <t>デンキケイ</t>
    </rPh>
    <rPh sb="10" eb="12">
      <t>ソクキ</t>
    </rPh>
    <phoneticPr fontId="9" alignment="distributed"/>
  </si>
  <si>
    <t>その他の電気機械</t>
    <rPh sb="0" eb="3">
      <t>ソノタ</t>
    </rPh>
    <rPh sb="4" eb="6">
      <t>デンキ</t>
    </rPh>
    <rPh sb="6" eb="8">
      <t>キカイ</t>
    </rPh>
    <phoneticPr fontId="9" alignment="distributed"/>
  </si>
  <si>
    <t>通信・映像・音響機器</t>
    <rPh sb="0" eb="2">
      <t>ツウシン</t>
    </rPh>
    <rPh sb="3" eb="5">
      <t>エイゾウ</t>
    </rPh>
    <rPh sb="6" eb="8">
      <t>オンキョウ</t>
    </rPh>
    <rPh sb="8" eb="10">
      <t>キキ</t>
    </rPh>
    <phoneticPr fontId="9" alignment="distributed"/>
  </si>
  <si>
    <t>電子計算機・同附属装置</t>
    <rPh sb="0" eb="2">
      <t>デンシ</t>
    </rPh>
    <rPh sb="2" eb="5">
      <t>ケイサンキ</t>
    </rPh>
    <rPh sb="6" eb="9">
      <t>ドウフゾク</t>
    </rPh>
    <rPh sb="9" eb="11">
      <t>ソウチ</t>
    </rPh>
    <phoneticPr fontId="9" alignment="distributed"/>
  </si>
  <si>
    <t>自動車部品・同附属品</t>
    <rPh sb="0" eb="3">
      <t>ジドウシャ</t>
    </rPh>
    <rPh sb="3" eb="5">
      <t>ブヒン</t>
    </rPh>
    <rPh sb="6" eb="10">
      <t>ドウフゾクヒン</t>
    </rPh>
    <phoneticPr fontId="9" alignment="distributed"/>
  </si>
  <si>
    <t>船舶・同修理</t>
    <rPh sb="0" eb="2">
      <t>センパク</t>
    </rPh>
    <rPh sb="3" eb="6">
      <t>ドウシュウリ</t>
    </rPh>
    <phoneticPr fontId="9" alignment="distributed"/>
  </si>
  <si>
    <t>その他の輸送機械・同修理</t>
    <rPh sb="0" eb="3">
      <t>ソノタ</t>
    </rPh>
    <rPh sb="4" eb="6">
      <t>ユソウ</t>
    </rPh>
    <rPh sb="6" eb="8">
      <t>キカイ</t>
    </rPh>
    <rPh sb="9" eb="12">
      <t>ドウシュウリ</t>
    </rPh>
    <phoneticPr fontId="9" alignment="distributed"/>
  </si>
  <si>
    <t>その他の製造工業製品</t>
    <rPh sb="0" eb="3">
      <t>ソノタ</t>
    </rPh>
    <rPh sb="4" eb="6">
      <t>セイゾウ</t>
    </rPh>
    <rPh sb="6" eb="8">
      <t>コウギョウ</t>
    </rPh>
    <rPh sb="8" eb="10">
      <t>セイヒン</t>
    </rPh>
    <phoneticPr fontId="9" alignment="distributed"/>
  </si>
  <si>
    <t>再生資源回収・加工処理</t>
    <rPh sb="0" eb="2">
      <t>サイセイ</t>
    </rPh>
    <rPh sb="2" eb="4">
      <t>シゲン</t>
    </rPh>
    <rPh sb="4" eb="6">
      <t>カイシュウ</t>
    </rPh>
    <rPh sb="7" eb="9">
      <t>カコウ</t>
    </rPh>
    <rPh sb="9" eb="11">
      <t>ショリ</t>
    </rPh>
    <phoneticPr fontId="9" alignment="distributed"/>
  </si>
  <si>
    <t>建築</t>
    <rPh sb="0" eb="2">
      <t>ケンチク</t>
    </rPh>
    <phoneticPr fontId="9" alignment="distributed"/>
  </si>
  <si>
    <t>建設補修</t>
    <rPh sb="0" eb="2">
      <t>ケンセツ</t>
    </rPh>
    <rPh sb="2" eb="4">
      <t>ホシュウ</t>
    </rPh>
    <phoneticPr fontId="9" alignment="distributed"/>
  </si>
  <si>
    <t>公共事業</t>
    <rPh sb="0" eb="2">
      <t>コウキョウ</t>
    </rPh>
    <rPh sb="2" eb="4">
      <t>ジギョウ</t>
    </rPh>
    <phoneticPr fontId="9" alignment="distributed"/>
  </si>
  <si>
    <t>その他の土木建設</t>
    <rPh sb="0" eb="3">
      <t>ソノタ</t>
    </rPh>
    <rPh sb="4" eb="6">
      <t>ドボク</t>
    </rPh>
    <rPh sb="6" eb="8">
      <t>ケンセツ</t>
    </rPh>
    <phoneticPr fontId="9" alignment="distributed"/>
  </si>
  <si>
    <t>ガス・熱供給</t>
    <rPh sb="0" eb="2">
      <t>ガス</t>
    </rPh>
    <rPh sb="3" eb="4">
      <t>ネツ</t>
    </rPh>
    <rPh sb="4" eb="6">
      <t>キョウキュウ</t>
    </rPh>
    <phoneticPr fontId="9" alignment="distributed"/>
  </si>
  <si>
    <t>水道</t>
    <rPh sb="0" eb="2">
      <t>スイドウ</t>
    </rPh>
    <phoneticPr fontId="9" alignment="distributed"/>
  </si>
  <si>
    <t>廃棄物処理</t>
    <rPh sb="0" eb="3">
      <t>ハイキブツ</t>
    </rPh>
    <rPh sb="3" eb="5">
      <t>ショリ</t>
    </rPh>
    <phoneticPr fontId="9" alignment="distributed"/>
  </si>
  <si>
    <t>商業</t>
    <rPh sb="0" eb="2">
      <t>ショウギョウ</t>
    </rPh>
    <phoneticPr fontId="9" alignment="distributed"/>
  </si>
  <si>
    <t>金融・保険</t>
    <rPh sb="0" eb="2">
      <t>キンユウ</t>
    </rPh>
    <rPh sb="3" eb="5">
      <t>ホケン</t>
    </rPh>
    <phoneticPr fontId="9" alignment="distributed"/>
  </si>
  <si>
    <t>不動産仲介及び賃貸</t>
    <rPh sb="0" eb="3">
      <t>フドウサン</t>
    </rPh>
    <rPh sb="3" eb="5">
      <t>チュウカイ</t>
    </rPh>
    <rPh sb="5" eb="7">
      <t>オヨビ</t>
    </rPh>
    <rPh sb="7" eb="9">
      <t>チンタイ</t>
    </rPh>
    <phoneticPr fontId="9" alignment="distributed"/>
  </si>
  <si>
    <t>住宅賃貸料</t>
    <rPh sb="0" eb="2">
      <t>ジュウタク</t>
    </rPh>
    <rPh sb="2" eb="5">
      <t>チンタイリョウ</t>
    </rPh>
    <phoneticPr fontId="9" alignment="distributed"/>
  </si>
  <si>
    <t>住宅賃貸料（帰属家賃）</t>
    <rPh sb="0" eb="2">
      <t>ジュウタク</t>
    </rPh>
    <rPh sb="2" eb="5">
      <t>チンタイリョウ</t>
    </rPh>
    <rPh sb="6" eb="8">
      <t>キゾク</t>
    </rPh>
    <rPh sb="8" eb="10">
      <t>ヤチン</t>
    </rPh>
    <phoneticPr fontId="9" alignment="distributed"/>
  </si>
  <si>
    <t>鉄道輸送</t>
    <rPh sb="0" eb="2">
      <t>テツドウ</t>
    </rPh>
    <rPh sb="2" eb="4">
      <t>ユソウ</t>
    </rPh>
    <phoneticPr fontId="9" alignment="distributed"/>
  </si>
  <si>
    <t>道路輸送（自家輸送を除く。）</t>
    <rPh sb="0" eb="2">
      <t>ドウロ</t>
    </rPh>
    <rPh sb="2" eb="4">
      <t>ユソウ</t>
    </rPh>
    <rPh sb="5" eb="7">
      <t>ジカ</t>
    </rPh>
    <rPh sb="7" eb="9">
      <t>ユソウ</t>
    </rPh>
    <rPh sb="10" eb="12">
      <t>ノゾク</t>
    </rPh>
    <phoneticPr fontId="9" alignment="distributed"/>
  </si>
  <si>
    <t>自家輸送</t>
    <rPh sb="0" eb="2">
      <t>ジカ</t>
    </rPh>
    <rPh sb="2" eb="4">
      <t>ユソウ</t>
    </rPh>
    <phoneticPr fontId="9" alignment="distributed"/>
  </si>
  <si>
    <t>貨物利用運送</t>
    <rPh sb="0" eb="2">
      <t>カモツ</t>
    </rPh>
    <rPh sb="2" eb="4">
      <t>リヨウ</t>
    </rPh>
    <rPh sb="4" eb="6">
      <t>ウンソウ</t>
    </rPh>
    <phoneticPr fontId="9" alignment="distributed"/>
  </si>
  <si>
    <t>倉庫</t>
    <rPh sb="0" eb="2">
      <t>ソウコ</t>
    </rPh>
    <phoneticPr fontId="9" alignment="distributed"/>
  </si>
  <si>
    <t>運輸附帯サービス</t>
    <rPh sb="0" eb="2">
      <t>ウンユ</t>
    </rPh>
    <rPh sb="2" eb="4">
      <t>フタイ</t>
    </rPh>
    <rPh sb="4" eb="8">
      <t>サービス</t>
    </rPh>
    <phoneticPr fontId="9" alignment="distributed"/>
  </si>
  <si>
    <t>郵便・信書便</t>
    <rPh sb="0" eb="2">
      <t>ユウビン</t>
    </rPh>
    <rPh sb="3" eb="6">
      <t>シンショビン</t>
    </rPh>
    <phoneticPr fontId="9" alignment="distributed"/>
  </si>
  <si>
    <t>通信</t>
    <rPh sb="0" eb="2">
      <t>ツウシン</t>
    </rPh>
    <phoneticPr fontId="9" alignment="distributed"/>
  </si>
  <si>
    <t>放送</t>
    <rPh sb="0" eb="2">
      <t>ホウソウ</t>
    </rPh>
    <phoneticPr fontId="9" alignment="distributed"/>
  </si>
  <si>
    <t>情報サービス</t>
    <rPh sb="0" eb="2">
      <t>ジョウホウ</t>
    </rPh>
    <rPh sb="2" eb="6">
      <t>サービス</t>
    </rPh>
    <phoneticPr fontId="9" alignment="distributed"/>
  </si>
  <si>
    <t>インターネット附随サービス</t>
    <rPh sb="0" eb="7">
      <t>インターネット</t>
    </rPh>
    <rPh sb="7" eb="9">
      <t>フズイ</t>
    </rPh>
    <rPh sb="9" eb="13">
      <t>サービス</t>
    </rPh>
    <phoneticPr fontId="9" alignment="distributed"/>
  </si>
  <si>
    <t>映像・音声・文字情報制作</t>
    <rPh sb="0" eb="2">
      <t>エイゾウ</t>
    </rPh>
    <rPh sb="3" eb="5">
      <t>オンセイ</t>
    </rPh>
    <rPh sb="6" eb="8">
      <t>モジ</t>
    </rPh>
    <rPh sb="8" eb="10">
      <t>ジョウホウ</t>
    </rPh>
    <rPh sb="10" eb="12">
      <t>セイサク</t>
    </rPh>
    <phoneticPr fontId="9" alignment="distributed"/>
  </si>
  <si>
    <t>公務</t>
    <rPh sb="0" eb="2">
      <t>コウム</t>
    </rPh>
    <phoneticPr fontId="9" alignment="distributed"/>
  </si>
  <si>
    <t>教育</t>
    <rPh sb="0" eb="2">
      <t>キョウイク</t>
    </rPh>
    <phoneticPr fontId="9" alignment="distributed"/>
  </si>
  <si>
    <t>医療</t>
    <rPh sb="0" eb="2">
      <t>イリョウ</t>
    </rPh>
    <phoneticPr fontId="9" alignment="distributed"/>
  </si>
  <si>
    <t>保健衛生</t>
    <rPh sb="0" eb="2">
      <t>ホケン</t>
    </rPh>
    <rPh sb="2" eb="4">
      <t>エイセイ</t>
    </rPh>
    <phoneticPr fontId="9" alignment="distributed"/>
  </si>
  <si>
    <t>社会保険・社会福祉</t>
    <rPh sb="0" eb="2">
      <t>シャカイ</t>
    </rPh>
    <rPh sb="2" eb="4">
      <t>ホケン</t>
    </rPh>
    <rPh sb="5" eb="7">
      <t>シャカイ</t>
    </rPh>
    <rPh sb="7" eb="9">
      <t>フクシ</t>
    </rPh>
    <phoneticPr fontId="9" alignment="distributed"/>
  </si>
  <si>
    <t>介護</t>
    <rPh sb="0" eb="2">
      <t>カイゴ</t>
    </rPh>
    <phoneticPr fontId="9" alignment="distributed"/>
  </si>
  <si>
    <t>他に分類されない会員制団体</t>
  </si>
  <si>
    <t>物品賃貸サービス</t>
    <rPh sb="0" eb="2">
      <t>ブッピン</t>
    </rPh>
    <rPh sb="2" eb="4">
      <t>チンタイ</t>
    </rPh>
    <rPh sb="4" eb="8">
      <t>サービス</t>
    </rPh>
    <phoneticPr fontId="9" alignment="distributed"/>
  </si>
  <si>
    <t>広告</t>
    <rPh sb="0" eb="2">
      <t>コウコク</t>
    </rPh>
    <phoneticPr fontId="9" alignment="distributed"/>
  </si>
  <si>
    <t>自動車整備・機械修理</t>
    <rPh sb="0" eb="3">
      <t>ジドウシャ</t>
    </rPh>
    <rPh sb="3" eb="5">
      <t>セイビ</t>
    </rPh>
    <rPh sb="6" eb="8">
      <t>キカイ</t>
    </rPh>
    <rPh sb="8" eb="10">
      <t>シュウリ</t>
    </rPh>
    <phoneticPr fontId="9" alignment="distributed"/>
  </si>
  <si>
    <t>その他の対事業所サービス</t>
    <rPh sb="0" eb="3">
      <t>ソノタ</t>
    </rPh>
    <rPh sb="4" eb="8">
      <t>タイジギョウショ</t>
    </rPh>
    <rPh sb="8" eb="12">
      <t>サービス</t>
    </rPh>
    <phoneticPr fontId="9" alignment="distributed"/>
  </si>
  <si>
    <t>宿泊業</t>
    <rPh sb="0" eb="3">
      <t>シュクハクギョウ</t>
    </rPh>
    <phoneticPr fontId="9" alignment="distributed"/>
  </si>
  <si>
    <t>飲食サービス</t>
    <rPh sb="0" eb="2">
      <t>インショク</t>
    </rPh>
    <rPh sb="2" eb="6">
      <t>サービス</t>
    </rPh>
    <phoneticPr fontId="9" alignment="distributed"/>
  </si>
  <si>
    <t>洗濯・理容・美容・浴場業</t>
    <rPh sb="0" eb="2">
      <t>センタク</t>
    </rPh>
    <rPh sb="3" eb="5">
      <t>リヨウ</t>
    </rPh>
    <rPh sb="6" eb="8">
      <t>ビヨウ</t>
    </rPh>
    <rPh sb="9" eb="12">
      <t>ヨクジョウギョウ</t>
    </rPh>
    <phoneticPr fontId="9" alignment="distributed"/>
  </si>
  <si>
    <t>娯楽サービス</t>
    <rPh sb="0" eb="2">
      <t>ゴラク</t>
    </rPh>
    <rPh sb="2" eb="6">
      <t>サービス</t>
    </rPh>
    <phoneticPr fontId="9" alignment="distributed"/>
  </si>
  <si>
    <t>その他の対個人サービス</t>
    <rPh sb="0" eb="3">
      <t>ソノタ</t>
    </rPh>
    <rPh sb="4" eb="5">
      <t>タイ</t>
    </rPh>
    <rPh sb="5" eb="7">
      <t>コジン</t>
    </rPh>
    <rPh sb="7" eb="11">
      <t>サービス</t>
    </rPh>
    <phoneticPr fontId="9" alignment="distributed"/>
  </si>
  <si>
    <t>事務用品</t>
    <rPh sb="0" eb="2">
      <t>ジム</t>
    </rPh>
    <rPh sb="2" eb="4">
      <t>ヨウヒン</t>
    </rPh>
    <phoneticPr fontId="9" alignment="distributed"/>
  </si>
  <si>
    <t>分類不明</t>
    <rPh sb="0" eb="2">
      <t>ブンルイ</t>
    </rPh>
    <rPh sb="2" eb="4">
      <t>フメイ</t>
    </rPh>
    <phoneticPr fontId="9" alignment="distributed"/>
  </si>
  <si>
    <t>計</t>
    <rPh sb="0" eb="1">
      <t>ケイ</t>
    </rPh>
    <phoneticPr fontId="9"/>
  </si>
  <si>
    <t>家計外消費支出（行）</t>
    <rPh sb="0" eb="2">
      <t>カケイ</t>
    </rPh>
    <rPh sb="2" eb="3">
      <t>ガイ</t>
    </rPh>
    <rPh sb="3" eb="5">
      <t>ショウヒ</t>
    </rPh>
    <rPh sb="5" eb="7">
      <t>シシュツ</t>
    </rPh>
    <rPh sb="8" eb="9">
      <t>ギョウ</t>
    </rPh>
    <phoneticPr fontId="9"/>
  </si>
  <si>
    <t>雇用者所得</t>
    <rPh sb="0" eb="3">
      <t>コヨウシャ</t>
    </rPh>
    <rPh sb="3" eb="5">
      <t>ショトク</t>
    </rPh>
    <phoneticPr fontId="9"/>
  </si>
  <si>
    <t>営業余剰</t>
    <rPh sb="0" eb="2">
      <t>エイギョウ</t>
    </rPh>
    <rPh sb="2" eb="4">
      <t>ヨジョウ</t>
    </rPh>
    <phoneticPr fontId="9"/>
  </si>
  <si>
    <t>資本減耗引当</t>
    <rPh sb="0" eb="2">
      <t>シホン</t>
    </rPh>
    <rPh sb="2" eb="4">
      <t>ゲンモウ</t>
    </rPh>
    <rPh sb="4" eb="6">
      <t>ヒキアテ</t>
    </rPh>
    <phoneticPr fontId="9"/>
  </si>
  <si>
    <t>資本減耗引当（社会資本等減耗分）</t>
    <rPh sb="0" eb="2">
      <t>シホン</t>
    </rPh>
    <rPh sb="2" eb="4">
      <t>ゲンモウ</t>
    </rPh>
    <rPh sb="4" eb="6">
      <t>ヒキアテ</t>
    </rPh>
    <rPh sb="7" eb="9">
      <t>シャカイ</t>
    </rPh>
    <rPh sb="9" eb="11">
      <t>シホン</t>
    </rPh>
    <rPh sb="11" eb="12">
      <t>トウ</t>
    </rPh>
    <rPh sb="12" eb="14">
      <t>ゲンモウ</t>
    </rPh>
    <rPh sb="14" eb="15">
      <t>ブン</t>
    </rPh>
    <phoneticPr fontId="9"/>
  </si>
  <si>
    <t>（控除）経常補助金</t>
    <rPh sb="1" eb="3">
      <t>コウジョ</t>
    </rPh>
    <rPh sb="4" eb="6">
      <t>ケイジョウ</t>
    </rPh>
    <rPh sb="6" eb="9">
      <t>ホジョキン</t>
    </rPh>
    <phoneticPr fontId="9"/>
  </si>
  <si>
    <t>ダブルデフレーション調整項</t>
    <rPh sb="10" eb="12">
      <t>チョウセイ</t>
    </rPh>
    <rPh sb="12" eb="13">
      <t>コウ</t>
    </rPh>
    <phoneticPr fontId="3"/>
  </si>
  <si>
    <t>粗付加価値部門計</t>
    <rPh sb="0" eb="1">
      <t>ソ</t>
    </rPh>
    <rPh sb="1" eb="3">
      <t>フカ</t>
    </rPh>
    <rPh sb="3" eb="5">
      <t>カチ</t>
    </rPh>
    <rPh sb="5" eb="7">
      <t>ブモン</t>
    </rPh>
    <rPh sb="7" eb="8">
      <t>ケイ</t>
    </rPh>
    <phoneticPr fontId="9"/>
  </si>
  <si>
    <t>国内生産額</t>
    <rPh sb="0" eb="2">
      <t>コクナイ</t>
    </rPh>
    <rPh sb="2" eb="5">
      <t>セイサンガク</t>
    </rPh>
    <phoneticPr fontId="9"/>
  </si>
  <si>
    <t>粗利</t>
    <rPh sb="0" eb="2">
      <t>アラリ</t>
    </rPh>
    <phoneticPr fontId="3"/>
  </si>
  <si>
    <t>D=C÷A</t>
    <phoneticPr fontId="3"/>
  </si>
  <si>
    <t>I1</t>
  </si>
  <si>
    <t xml:space="preserve"> 卸売業</t>
  </si>
  <si>
    <t>50</t>
  </si>
  <si>
    <t xml:space="preserve">  各種商品卸売業</t>
  </si>
  <si>
    <t>501</t>
  </si>
  <si>
    <t xml:space="preserve">     各種商品卸売業</t>
  </si>
  <si>
    <t>51</t>
  </si>
  <si>
    <t xml:space="preserve">  繊維・衣服等卸売業</t>
  </si>
  <si>
    <t>511</t>
  </si>
  <si>
    <t xml:space="preserve">     繊維品卸売業（衣服，身の回り品を除く）</t>
  </si>
  <si>
    <t>512</t>
  </si>
  <si>
    <t xml:space="preserve">     衣服卸売業</t>
  </si>
  <si>
    <t>513</t>
  </si>
  <si>
    <t xml:space="preserve">     身の回り品卸売業</t>
  </si>
  <si>
    <t>52</t>
  </si>
  <si>
    <t xml:space="preserve">  飲食料品卸売業</t>
  </si>
  <si>
    <t>521</t>
  </si>
  <si>
    <t xml:space="preserve">     農畜産物・水産物卸売業</t>
  </si>
  <si>
    <t>522</t>
  </si>
  <si>
    <t xml:space="preserve">     食料・飲料卸売業</t>
  </si>
  <si>
    <t>53</t>
  </si>
  <si>
    <t xml:space="preserve">  建築材料，鉱物・金属材料等卸売業</t>
  </si>
  <si>
    <t>531</t>
  </si>
  <si>
    <t xml:space="preserve">     建築材料卸売業</t>
  </si>
  <si>
    <t>532</t>
  </si>
  <si>
    <t xml:space="preserve">     化学製品卸売業</t>
  </si>
  <si>
    <t>533</t>
  </si>
  <si>
    <t xml:space="preserve">     石油・鉱物卸売業</t>
  </si>
  <si>
    <t>534</t>
  </si>
  <si>
    <t xml:space="preserve">     鉄鋼製品卸売業</t>
  </si>
  <si>
    <t>535</t>
  </si>
  <si>
    <t xml:space="preserve">     非鉄金属卸売業</t>
  </si>
  <si>
    <t>536</t>
  </si>
  <si>
    <t xml:space="preserve">     再生資源卸売業</t>
  </si>
  <si>
    <t>54</t>
  </si>
  <si>
    <t xml:space="preserve">  機械器具卸売業</t>
  </si>
  <si>
    <t>541</t>
  </si>
  <si>
    <t xml:space="preserve">     産業機械器具卸売業</t>
  </si>
  <si>
    <t>542</t>
  </si>
  <si>
    <t xml:space="preserve">     自動車卸売業</t>
  </si>
  <si>
    <t>543</t>
  </si>
  <si>
    <t xml:space="preserve">     電気機械器具卸売業</t>
  </si>
  <si>
    <t>549</t>
  </si>
  <si>
    <t xml:space="preserve">     その他の機械器具卸売業</t>
  </si>
  <si>
    <t>55</t>
  </si>
  <si>
    <t xml:space="preserve">  その他の卸売業</t>
  </si>
  <si>
    <t>551</t>
  </si>
  <si>
    <t xml:space="preserve">     家具・建具・じゅう器等卸売業</t>
  </si>
  <si>
    <t>552</t>
  </si>
  <si>
    <t xml:space="preserve">     医薬品・化粧品等卸売業</t>
  </si>
  <si>
    <t>553</t>
  </si>
  <si>
    <t xml:space="preserve">     紙・紙製品卸売業</t>
  </si>
  <si>
    <t>559</t>
  </si>
  <si>
    <t xml:space="preserve">     他に分類されない卸売業</t>
  </si>
  <si>
    <t>I2</t>
  </si>
  <si>
    <t xml:space="preserve"> 小売業</t>
  </si>
  <si>
    <t>56</t>
  </si>
  <si>
    <t xml:space="preserve">  各種商品小売業</t>
  </si>
  <si>
    <t>561</t>
  </si>
  <si>
    <t xml:space="preserve">     百貨店，総合スーパー</t>
  </si>
  <si>
    <t>569</t>
  </si>
  <si>
    <t xml:space="preserve">     その他の各種商品小売業（従業者が常時50人未満のもの）</t>
  </si>
  <si>
    <t>57</t>
  </si>
  <si>
    <t xml:space="preserve">  織物・衣服・身の回り品小売業</t>
  </si>
  <si>
    <t>571</t>
  </si>
  <si>
    <t xml:space="preserve">     呉服・服地・寝具小売業</t>
  </si>
  <si>
    <t>572</t>
  </si>
  <si>
    <t xml:space="preserve">     男子服小売業</t>
  </si>
  <si>
    <t>573</t>
  </si>
  <si>
    <t xml:space="preserve">     婦人・子供服小売業</t>
  </si>
  <si>
    <t>574</t>
  </si>
  <si>
    <t xml:space="preserve">     靴・履物小売業</t>
  </si>
  <si>
    <t>579</t>
  </si>
  <si>
    <t xml:space="preserve">     その他の織物・衣服・身の回り品小売業</t>
  </si>
  <si>
    <t>58</t>
  </si>
  <si>
    <t xml:space="preserve">  飲食料品小売業</t>
  </si>
  <si>
    <t>581</t>
  </si>
  <si>
    <t xml:space="preserve">     各種食料品小売業</t>
  </si>
  <si>
    <t>582</t>
  </si>
  <si>
    <t xml:space="preserve">     野菜・果実小売業</t>
  </si>
  <si>
    <t>583</t>
  </si>
  <si>
    <t xml:space="preserve">     食肉小売業</t>
  </si>
  <si>
    <t>584</t>
  </si>
  <si>
    <t xml:space="preserve">     鮮魚小売業</t>
  </si>
  <si>
    <t>585</t>
  </si>
  <si>
    <t xml:space="preserve">     酒小売業</t>
  </si>
  <si>
    <t>586</t>
  </si>
  <si>
    <t xml:space="preserve">     菓子・パン小売業</t>
  </si>
  <si>
    <t>589</t>
  </si>
  <si>
    <t xml:space="preserve">     その他の飲食料品小売業</t>
  </si>
  <si>
    <t>59</t>
  </si>
  <si>
    <t xml:space="preserve">  機械器具小売業</t>
  </si>
  <si>
    <t>591</t>
  </si>
  <si>
    <t xml:space="preserve">     自動車小売業</t>
  </si>
  <si>
    <t>592</t>
  </si>
  <si>
    <t xml:space="preserve">     自転車小売業</t>
  </si>
  <si>
    <t>593</t>
  </si>
  <si>
    <t xml:space="preserve">     機械器具小売業（自動車，自転車を除く）</t>
  </si>
  <si>
    <t>60</t>
  </si>
  <si>
    <t xml:space="preserve">  その他の小売業</t>
  </si>
  <si>
    <t>601</t>
  </si>
  <si>
    <t xml:space="preserve">     家具・建具・畳小売業</t>
  </si>
  <si>
    <t>602</t>
  </si>
  <si>
    <t xml:space="preserve">     じゅう器小売業</t>
  </si>
  <si>
    <t>603</t>
  </si>
  <si>
    <t xml:space="preserve">     医薬品・化粧品小売業</t>
  </si>
  <si>
    <t>604</t>
  </si>
  <si>
    <t xml:space="preserve">     農耕用品小売業</t>
  </si>
  <si>
    <t>605</t>
  </si>
  <si>
    <t xml:space="preserve">     燃料小売業</t>
  </si>
  <si>
    <t>606</t>
  </si>
  <si>
    <t xml:space="preserve">     書籍・文房具小売業</t>
  </si>
  <si>
    <t>607</t>
  </si>
  <si>
    <t xml:space="preserve">     スポーツ用品・がん具・娯楽用品・楽器小売業</t>
  </si>
  <si>
    <t>608</t>
  </si>
  <si>
    <t xml:space="preserve">     写真機・時計・眼鏡小売業</t>
  </si>
  <si>
    <t>609</t>
  </si>
  <si>
    <t xml:space="preserve">     他に分類されない小売業</t>
  </si>
  <si>
    <t>61</t>
  </si>
  <si>
    <t xml:space="preserve">  無店舗小売業</t>
  </si>
  <si>
    <t>611</t>
  </si>
  <si>
    <t xml:space="preserve">     通信販売・訪問販売小売業</t>
  </si>
  <si>
    <t>612</t>
  </si>
  <si>
    <t xml:space="preserve">     自動販売機による小売業</t>
  </si>
  <si>
    <t>619</t>
  </si>
  <si>
    <t xml:space="preserve">     その他の無店舗小売業</t>
  </si>
  <si>
    <t>売上額
（販売額）</t>
    <rPh sb="0" eb="1">
      <t>ウ</t>
    </rPh>
    <rPh sb="1" eb="2">
      <t>ア</t>
    </rPh>
    <rPh sb="2" eb="3">
      <t>ガク</t>
    </rPh>
    <rPh sb="5" eb="7">
      <t>ハンバイ</t>
    </rPh>
    <rPh sb="7" eb="8">
      <t>ガク</t>
    </rPh>
    <phoneticPr fontId="3"/>
  </si>
  <si>
    <t>粗利を求める入力手順
説明</t>
    <rPh sb="0" eb="1">
      <t>アラ</t>
    </rPh>
    <rPh sb="1" eb="2">
      <t>リ</t>
    </rPh>
    <rPh sb="3" eb="4">
      <t>モト</t>
    </rPh>
    <rPh sb="6" eb="8">
      <t>ニュウリョク</t>
    </rPh>
    <rPh sb="8" eb="10">
      <t>テジュン</t>
    </rPh>
    <rPh sb="11" eb="13">
      <t>セツメイ</t>
    </rPh>
    <phoneticPr fontId="4"/>
  </si>
  <si>
    <t>①　該当する卸小売業が、どの製品を扱っているか、産業分類を特定します。</t>
    <rPh sb="2" eb="4">
      <t>ガイトウ</t>
    </rPh>
    <rPh sb="6" eb="7">
      <t>オロシ</t>
    </rPh>
    <rPh sb="7" eb="10">
      <t>コウリギョウ</t>
    </rPh>
    <rPh sb="14" eb="16">
      <t>セイヒン</t>
    </rPh>
    <rPh sb="17" eb="18">
      <t>アツカ</t>
    </rPh>
    <rPh sb="24" eb="26">
      <t>サンギョウ</t>
    </rPh>
    <rPh sb="26" eb="28">
      <t>ブンルイ</t>
    </rPh>
    <rPh sb="29" eb="31">
      <t>トクテイ</t>
    </rPh>
    <phoneticPr fontId="4"/>
  </si>
  <si>
    <t>操作説明</t>
    <rPh sb="0" eb="2">
      <t>ソウサ</t>
    </rPh>
    <rPh sb="2" eb="4">
      <t>セツメイ</t>
    </rPh>
    <phoneticPr fontId="4"/>
  </si>
  <si>
    <t>経済波及効果分析ツール（企業立地版）　操作説明</t>
    <rPh sb="0" eb="2">
      <t>ケイザイ</t>
    </rPh>
    <rPh sb="2" eb="4">
      <t>ハキュウ</t>
    </rPh>
    <rPh sb="4" eb="6">
      <t>コウカ</t>
    </rPh>
    <rPh sb="6" eb="8">
      <t>ブンセキ</t>
    </rPh>
    <rPh sb="12" eb="14">
      <t>キギョウ</t>
    </rPh>
    <rPh sb="14" eb="16">
      <t>リッチ</t>
    </rPh>
    <rPh sb="16" eb="17">
      <t>バン</t>
    </rPh>
    <rPh sb="19" eb="21">
      <t>ソウサ</t>
    </rPh>
    <rPh sb="21" eb="23">
      <t>セツメイ</t>
    </rPh>
    <phoneticPr fontId="4"/>
  </si>
  <si>
    <t>はじめに</t>
    <phoneticPr fontId="4"/>
  </si>
  <si>
    <t>当分析ツールは、埼玉県の企業立地に関する経済波及効果分析ツールです。</t>
    <rPh sb="0" eb="1">
      <t>トウ</t>
    </rPh>
    <rPh sb="1" eb="3">
      <t>ブンセキ</t>
    </rPh>
    <rPh sb="8" eb="11">
      <t>サイタマケン</t>
    </rPh>
    <rPh sb="12" eb="14">
      <t>キギョウ</t>
    </rPh>
    <rPh sb="14" eb="16">
      <t>リッチ</t>
    </rPh>
    <rPh sb="17" eb="18">
      <t>カン</t>
    </rPh>
    <rPh sb="20" eb="22">
      <t>ケイザイ</t>
    </rPh>
    <rPh sb="22" eb="24">
      <t>ハキュウ</t>
    </rPh>
    <rPh sb="24" eb="26">
      <t>コウカ</t>
    </rPh>
    <rPh sb="26" eb="28">
      <t>ブンセキ</t>
    </rPh>
    <phoneticPr fontId="4"/>
  </si>
  <si>
    <t>指定の項目に企業立地に関するデータを入力するだけで、埼玉県への波及効果が計算できます。</t>
    <rPh sb="0" eb="2">
      <t>シテイ</t>
    </rPh>
    <rPh sb="3" eb="5">
      <t>コウモク</t>
    </rPh>
    <rPh sb="6" eb="8">
      <t>キギョウ</t>
    </rPh>
    <rPh sb="8" eb="10">
      <t>リッチ</t>
    </rPh>
    <rPh sb="11" eb="12">
      <t>カン</t>
    </rPh>
    <rPh sb="18" eb="20">
      <t>ニュウリョク</t>
    </rPh>
    <rPh sb="26" eb="29">
      <t>サイタマケン</t>
    </rPh>
    <rPh sb="31" eb="33">
      <t>ハキュウ</t>
    </rPh>
    <rPh sb="33" eb="35">
      <t>コウカ</t>
    </rPh>
    <rPh sb="36" eb="38">
      <t>ケイサン</t>
    </rPh>
    <phoneticPr fontId="4"/>
  </si>
  <si>
    <t>この分析ツールによる分析結果は、利用者の責任においてお取り扱いください。</t>
    <rPh sb="2" eb="4">
      <t>ブンセキ</t>
    </rPh>
    <rPh sb="10" eb="12">
      <t>ブンセキ</t>
    </rPh>
    <rPh sb="12" eb="14">
      <t>ケッカ</t>
    </rPh>
    <rPh sb="16" eb="19">
      <t>リヨウシャ</t>
    </rPh>
    <rPh sb="20" eb="22">
      <t>セキニン</t>
    </rPh>
    <rPh sb="27" eb="28">
      <t>ト</t>
    </rPh>
    <rPh sb="29" eb="30">
      <t>アツカ</t>
    </rPh>
    <phoneticPr fontId="4"/>
  </si>
  <si>
    <t>当分析ツールは、シート上段にあるリンクボタンをクリックし、必要なシートを表示して操作してください。</t>
    <rPh sb="0" eb="1">
      <t>トウ</t>
    </rPh>
    <rPh sb="1" eb="3">
      <t>ブンセキ</t>
    </rPh>
    <rPh sb="11" eb="13">
      <t>ジョウダン</t>
    </rPh>
    <rPh sb="29" eb="31">
      <t>ヒツヨウ</t>
    </rPh>
    <rPh sb="36" eb="38">
      <t>ヒョウジ</t>
    </rPh>
    <rPh sb="40" eb="42">
      <t>ソウサ</t>
    </rPh>
    <phoneticPr fontId="4"/>
  </si>
  <si>
    <t>タイトルと企業立地に関するデータを入力します。</t>
    <rPh sb="5" eb="7">
      <t>キギョウ</t>
    </rPh>
    <rPh sb="7" eb="9">
      <t>リッチ</t>
    </rPh>
    <rPh sb="10" eb="11">
      <t>カン</t>
    </rPh>
    <rPh sb="17" eb="19">
      <t>ニュウリョク</t>
    </rPh>
    <phoneticPr fontId="4"/>
  </si>
  <si>
    <t>入力したタイトルは、報告書及びフローチャートに表示されます。</t>
    <rPh sb="0" eb="2">
      <t>ニュウリョク</t>
    </rPh>
    <rPh sb="10" eb="13">
      <t>ホウコクショ</t>
    </rPh>
    <rPh sb="13" eb="14">
      <t>オヨ</t>
    </rPh>
    <rPh sb="23" eb="25">
      <t>ヒョウジ</t>
    </rPh>
    <phoneticPr fontId="4"/>
  </si>
  <si>
    <t>土地造成費、工場建築費、設備投資額、生産額（あるいは出荷額）を千円単位で入力します。なお、用地取得費は対象外です。</t>
    <rPh sb="0" eb="2">
      <t>トチ</t>
    </rPh>
    <rPh sb="2" eb="4">
      <t>ゾウセイ</t>
    </rPh>
    <rPh sb="4" eb="5">
      <t>ヒ</t>
    </rPh>
    <rPh sb="6" eb="8">
      <t>コウバ</t>
    </rPh>
    <rPh sb="8" eb="11">
      <t>ケンチクヒ</t>
    </rPh>
    <rPh sb="12" eb="14">
      <t>セツビ</t>
    </rPh>
    <rPh sb="14" eb="16">
      <t>トウシ</t>
    </rPh>
    <rPh sb="16" eb="17">
      <t>ガク</t>
    </rPh>
    <rPh sb="18" eb="21">
      <t>セイサンガク</t>
    </rPh>
    <rPh sb="26" eb="28">
      <t>シュッカ</t>
    </rPh>
    <rPh sb="28" eb="29">
      <t>ガク</t>
    </rPh>
    <rPh sb="31" eb="33">
      <t>センエン</t>
    </rPh>
    <rPh sb="33" eb="35">
      <t>タンイ</t>
    </rPh>
    <rPh sb="36" eb="38">
      <t>ニュウリョク</t>
    </rPh>
    <rPh sb="45" eb="47">
      <t>ヨウチ</t>
    </rPh>
    <rPh sb="47" eb="49">
      <t>シュトク</t>
    </rPh>
    <rPh sb="49" eb="50">
      <t>ヒ</t>
    </rPh>
    <rPh sb="51" eb="54">
      <t>タイショウガイ</t>
    </rPh>
    <phoneticPr fontId="4"/>
  </si>
  <si>
    <t>土地造成費と工場建築費は、該当するセルに入力してください。</t>
    <rPh sb="0" eb="2">
      <t>トチ</t>
    </rPh>
    <rPh sb="2" eb="4">
      <t>ゾウセイ</t>
    </rPh>
    <rPh sb="4" eb="5">
      <t>ヒ</t>
    </rPh>
    <rPh sb="6" eb="8">
      <t>コウバ</t>
    </rPh>
    <rPh sb="8" eb="11">
      <t>ケンチクヒ</t>
    </rPh>
    <rPh sb="13" eb="15">
      <t>ガイトウ</t>
    </rPh>
    <rPh sb="20" eb="22">
      <t>ニュウリョク</t>
    </rPh>
    <phoneticPr fontId="4"/>
  </si>
  <si>
    <t>設備投資額と生産額は、企業がどの部門に属するか、下記要領で事前に確定してから、データを入力してください。</t>
    <rPh sb="0" eb="2">
      <t>セツビ</t>
    </rPh>
    <rPh sb="2" eb="4">
      <t>トウシ</t>
    </rPh>
    <rPh sb="4" eb="5">
      <t>ガク</t>
    </rPh>
    <rPh sb="6" eb="9">
      <t>セイサンガク</t>
    </rPh>
    <rPh sb="11" eb="13">
      <t>キギョウ</t>
    </rPh>
    <rPh sb="16" eb="18">
      <t>ブモン</t>
    </rPh>
    <rPh sb="19" eb="20">
      <t>ゾク</t>
    </rPh>
    <rPh sb="24" eb="26">
      <t>カキ</t>
    </rPh>
    <rPh sb="26" eb="28">
      <t>ヨウリョウ</t>
    </rPh>
    <rPh sb="29" eb="31">
      <t>ジゼン</t>
    </rPh>
    <rPh sb="32" eb="34">
      <t>カクテイ</t>
    </rPh>
    <rPh sb="43" eb="45">
      <t>ニュウリョク</t>
    </rPh>
    <phoneticPr fontId="4"/>
  </si>
  <si>
    <t>　定義シートに、コード、部門名、代表的な製品・産業名が表示してあります。参照して、該当する部門を中分類の単位で決めてください。</t>
    <rPh sb="1" eb="3">
      <t>テイギ</t>
    </rPh>
    <rPh sb="12" eb="14">
      <t>ブモン</t>
    </rPh>
    <rPh sb="14" eb="15">
      <t>メイ</t>
    </rPh>
    <rPh sb="16" eb="19">
      <t>ダイヒョウテキ</t>
    </rPh>
    <rPh sb="20" eb="22">
      <t>セイヒン</t>
    </rPh>
    <rPh sb="23" eb="25">
      <t>サンギョウ</t>
    </rPh>
    <rPh sb="25" eb="26">
      <t>メイ</t>
    </rPh>
    <rPh sb="27" eb="29">
      <t>ヒョウジ</t>
    </rPh>
    <rPh sb="36" eb="38">
      <t>サンショウ</t>
    </rPh>
    <rPh sb="41" eb="43">
      <t>ガイトウ</t>
    </rPh>
    <rPh sb="45" eb="47">
      <t>ブモン</t>
    </rPh>
    <rPh sb="48" eb="49">
      <t>チュウ</t>
    </rPh>
    <rPh sb="49" eb="51">
      <t>ブンルイ</t>
    </rPh>
    <rPh sb="52" eb="54">
      <t>タンイ</t>
    </rPh>
    <rPh sb="55" eb="56">
      <t>キ</t>
    </rPh>
    <phoneticPr fontId="4"/>
  </si>
  <si>
    <t>　生産額は、工場出荷時の価格となります。商業マージンや貨物運賃が価格に上乗せされる前の価格で、入力してください。</t>
    <rPh sb="1" eb="4">
      <t>セイサンガク</t>
    </rPh>
    <rPh sb="6" eb="8">
      <t>コウジョウ</t>
    </rPh>
    <rPh sb="8" eb="10">
      <t>シュッカ</t>
    </rPh>
    <rPh sb="10" eb="11">
      <t>ジ</t>
    </rPh>
    <rPh sb="12" eb="14">
      <t>カカク</t>
    </rPh>
    <rPh sb="20" eb="22">
      <t>ショウギョウ</t>
    </rPh>
    <rPh sb="27" eb="29">
      <t>カモツ</t>
    </rPh>
    <rPh sb="29" eb="31">
      <t>ウンチン</t>
    </rPh>
    <rPh sb="32" eb="34">
      <t>カカク</t>
    </rPh>
    <rPh sb="35" eb="37">
      <t>ウワノ</t>
    </rPh>
    <rPh sb="41" eb="42">
      <t>マエ</t>
    </rPh>
    <rPh sb="43" eb="45">
      <t>カカク</t>
    </rPh>
    <rPh sb="47" eb="49">
      <t>ニュウリョク</t>
    </rPh>
    <phoneticPr fontId="4"/>
  </si>
  <si>
    <t>　　仕入額が分かれば、（販売額－仕入額）で、生産額を求めることができますが、</t>
    <rPh sb="2" eb="4">
      <t>シイレ</t>
    </rPh>
    <rPh sb="4" eb="5">
      <t>ガク</t>
    </rPh>
    <rPh sb="6" eb="7">
      <t>ワ</t>
    </rPh>
    <rPh sb="12" eb="14">
      <t>ハンバイ</t>
    </rPh>
    <rPh sb="14" eb="15">
      <t>ガク</t>
    </rPh>
    <rPh sb="16" eb="18">
      <t>シイレ</t>
    </rPh>
    <rPh sb="18" eb="19">
      <t>ガク</t>
    </rPh>
    <rPh sb="22" eb="25">
      <t>セイサンガク</t>
    </rPh>
    <rPh sb="26" eb="27">
      <t>モト</t>
    </rPh>
    <phoneticPr fontId="4"/>
  </si>
  <si>
    <t>工業団地として、複数の企業を同時に入力することもできます。</t>
    <rPh sb="0" eb="2">
      <t>コウギョウ</t>
    </rPh>
    <rPh sb="2" eb="4">
      <t>ダンチ</t>
    </rPh>
    <rPh sb="8" eb="10">
      <t>フクスウ</t>
    </rPh>
    <rPh sb="11" eb="13">
      <t>キギョウ</t>
    </rPh>
    <rPh sb="14" eb="16">
      <t>ドウジ</t>
    </rPh>
    <rPh sb="17" eb="19">
      <t>ニュウリョク</t>
    </rPh>
    <phoneticPr fontId="4"/>
  </si>
  <si>
    <t>　土地造成費と工場建築費は、複数の企業の合算した額を入力、設備投資額と生産額は、企業ごとに該当する部門にデータを入力します。</t>
    <rPh sb="1" eb="3">
      <t>トチ</t>
    </rPh>
    <rPh sb="3" eb="5">
      <t>ゾウセイ</t>
    </rPh>
    <rPh sb="5" eb="6">
      <t>ヒ</t>
    </rPh>
    <rPh sb="7" eb="9">
      <t>コウバ</t>
    </rPh>
    <rPh sb="9" eb="12">
      <t>ケンチクヒ</t>
    </rPh>
    <rPh sb="14" eb="16">
      <t>フクスウ</t>
    </rPh>
    <rPh sb="17" eb="19">
      <t>キギョウ</t>
    </rPh>
    <rPh sb="20" eb="22">
      <t>ガッサン</t>
    </rPh>
    <rPh sb="24" eb="25">
      <t>ガク</t>
    </rPh>
    <rPh sb="26" eb="28">
      <t>ニュウリョク</t>
    </rPh>
    <rPh sb="29" eb="31">
      <t>セツビ</t>
    </rPh>
    <rPh sb="31" eb="33">
      <t>トウシ</t>
    </rPh>
    <rPh sb="33" eb="34">
      <t>ガク</t>
    </rPh>
    <rPh sb="35" eb="38">
      <t>セイサンガク</t>
    </rPh>
    <rPh sb="40" eb="42">
      <t>キギョウ</t>
    </rPh>
    <rPh sb="45" eb="47">
      <t>ガイトウ</t>
    </rPh>
    <rPh sb="49" eb="51">
      <t>ブモン</t>
    </rPh>
    <rPh sb="56" eb="58">
      <t>ニュウリョク</t>
    </rPh>
    <phoneticPr fontId="4"/>
  </si>
  <si>
    <t>入力単位は、千円です。</t>
    <rPh sb="0" eb="2">
      <t>ニュウリョク</t>
    </rPh>
    <rPh sb="2" eb="4">
      <t>タンイ</t>
    </rPh>
    <rPh sb="6" eb="8">
      <t>センエン</t>
    </rPh>
    <phoneticPr fontId="4"/>
  </si>
  <si>
    <t>部門分類の定義が表示されています。</t>
    <rPh sb="0" eb="2">
      <t>ブモン</t>
    </rPh>
    <rPh sb="2" eb="4">
      <t>ブンルイ</t>
    </rPh>
    <rPh sb="5" eb="7">
      <t>テイギ</t>
    </rPh>
    <rPh sb="8" eb="10">
      <t>ヒョウジ</t>
    </rPh>
    <phoneticPr fontId="4"/>
  </si>
  <si>
    <t>代表的な製品・産業名を表示してありますので、参照し、該当する部門をここで確定してください。</t>
    <rPh sb="0" eb="3">
      <t>ダイヒョウテキ</t>
    </rPh>
    <rPh sb="4" eb="6">
      <t>セイヒン</t>
    </rPh>
    <rPh sb="7" eb="10">
      <t>サンギョウメイ</t>
    </rPh>
    <rPh sb="11" eb="13">
      <t>ヒョウジ</t>
    </rPh>
    <rPh sb="22" eb="24">
      <t>サンショウ</t>
    </rPh>
    <rPh sb="26" eb="28">
      <t>ガイトウ</t>
    </rPh>
    <rPh sb="30" eb="32">
      <t>ブモン</t>
    </rPh>
    <rPh sb="36" eb="38">
      <t>カクテイ</t>
    </rPh>
    <phoneticPr fontId="4"/>
  </si>
  <si>
    <t>報告書が表示され、A４サイズで印刷することができます。</t>
    <rPh sb="0" eb="3">
      <t>ホウコクショ</t>
    </rPh>
    <rPh sb="4" eb="6">
      <t>ヒョウジ</t>
    </rPh>
    <rPh sb="15" eb="17">
      <t>インサツ</t>
    </rPh>
    <phoneticPr fontId="4"/>
  </si>
  <si>
    <t>報告書の単位を４段階で選択することができます。</t>
    <rPh sb="0" eb="3">
      <t>ホウコクショ</t>
    </rPh>
    <rPh sb="4" eb="6">
      <t>タンイ</t>
    </rPh>
    <rPh sb="8" eb="10">
      <t>ダンカイ</t>
    </rPh>
    <rPh sb="11" eb="13">
      <t>センタク</t>
    </rPh>
    <phoneticPr fontId="4"/>
  </si>
  <si>
    <t>千円、万円、百万円、億円単位のいずれかを選択してください。</t>
    <rPh sb="0" eb="2">
      <t>センエン</t>
    </rPh>
    <rPh sb="3" eb="5">
      <t>マンエン</t>
    </rPh>
    <rPh sb="6" eb="9">
      <t>ヒャクマンエン</t>
    </rPh>
    <rPh sb="10" eb="12">
      <t>オクエン</t>
    </rPh>
    <rPh sb="12" eb="14">
      <t>タンイ</t>
    </rPh>
    <rPh sb="20" eb="22">
      <t>センタク</t>
    </rPh>
    <phoneticPr fontId="4"/>
  </si>
  <si>
    <t>土地造成費、工場建築費、設備投資額は、工場稼働前の項目となります。</t>
    <rPh sb="0" eb="2">
      <t>トチ</t>
    </rPh>
    <rPh sb="2" eb="4">
      <t>ゾウセイ</t>
    </rPh>
    <rPh sb="4" eb="5">
      <t>ヒ</t>
    </rPh>
    <rPh sb="6" eb="8">
      <t>コウバ</t>
    </rPh>
    <rPh sb="8" eb="11">
      <t>ケンチクヒ</t>
    </rPh>
    <rPh sb="12" eb="14">
      <t>セツビ</t>
    </rPh>
    <rPh sb="14" eb="16">
      <t>トウシ</t>
    </rPh>
    <rPh sb="16" eb="17">
      <t>ガク</t>
    </rPh>
    <rPh sb="21" eb="23">
      <t>カドウ</t>
    </rPh>
    <rPh sb="23" eb="24">
      <t>マエ</t>
    </rPh>
    <rPh sb="25" eb="27">
      <t>コウモク</t>
    </rPh>
    <phoneticPr fontId="4"/>
  </si>
  <si>
    <t>生産額は、工場稼働後の項目となります。</t>
    <rPh sb="0" eb="3">
      <t>セイサンガク</t>
    </rPh>
    <rPh sb="7" eb="9">
      <t>カドウ</t>
    </rPh>
    <rPh sb="9" eb="10">
      <t>ゴ</t>
    </rPh>
    <rPh sb="11" eb="13">
      <t>コウモク</t>
    </rPh>
    <phoneticPr fontId="4"/>
  </si>
  <si>
    <t>報告書では、工場稼働前と工場稼働後に分けて、分析結果をまとめています。</t>
    <rPh sb="0" eb="3">
      <t>ホウコクショ</t>
    </rPh>
    <rPh sb="8" eb="10">
      <t>カドウ</t>
    </rPh>
    <rPh sb="10" eb="11">
      <t>マエ</t>
    </rPh>
    <rPh sb="14" eb="16">
      <t>カドウ</t>
    </rPh>
    <rPh sb="16" eb="17">
      <t>ゴ</t>
    </rPh>
    <rPh sb="18" eb="19">
      <t>ワ</t>
    </rPh>
    <rPh sb="22" eb="24">
      <t>ブンセキ</t>
    </rPh>
    <rPh sb="24" eb="26">
      <t>ケッカ</t>
    </rPh>
    <phoneticPr fontId="4"/>
  </si>
  <si>
    <t>経済波及効果の計算の流れをフローチャート形式で表示しています。</t>
    <rPh sb="0" eb="2">
      <t>ケイザイ</t>
    </rPh>
    <rPh sb="2" eb="4">
      <t>ハキュウ</t>
    </rPh>
    <rPh sb="4" eb="6">
      <t>コウカ</t>
    </rPh>
    <rPh sb="7" eb="9">
      <t>ケイサン</t>
    </rPh>
    <rPh sb="10" eb="11">
      <t>ナガ</t>
    </rPh>
    <rPh sb="20" eb="22">
      <t>ケイシキ</t>
    </rPh>
    <rPh sb="23" eb="25">
      <t>ヒョウジ</t>
    </rPh>
    <phoneticPr fontId="4"/>
  </si>
  <si>
    <t>A4サイズで印刷することができます。</t>
    <rPh sb="6" eb="8">
      <t>インサツ</t>
    </rPh>
    <phoneticPr fontId="4"/>
  </si>
  <si>
    <t>土地造成に関する波及効果の計算過程を詳細に見ることができます。</t>
    <rPh sb="0" eb="2">
      <t>トチ</t>
    </rPh>
    <rPh sb="2" eb="4">
      <t>ゾウセイ</t>
    </rPh>
    <rPh sb="5" eb="6">
      <t>カン</t>
    </rPh>
    <rPh sb="8" eb="10">
      <t>ハキュウ</t>
    </rPh>
    <rPh sb="10" eb="12">
      <t>コウカ</t>
    </rPh>
    <rPh sb="13" eb="15">
      <t>ケイサン</t>
    </rPh>
    <rPh sb="15" eb="17">
      <t>カテイ</t>
    </rPh>
    <rPh sb="18" eb="20">
      <t>ショウサイ</t>
    </rPh>
    <rPh sb="21" eb="22">
      <t>ミ</t>
    </rPh>
    <phoneticPr fontId="4"/>
  </si>
  <si>
    <t>フローチャートと併用してみると分かりやすいです。</t>
    <rPh sb="8" eb="10">
      <t>ヘイヨウ</t>
    </rPh>
    <rPh sb="15" eb="16">
      <t>ワ</t>
    </rPh>
    <phoneticPr fontId="4"/>
  </si>
  <si>
    <t>工場建築に関する波及効果の計算過程を詳細に見ることができます。</t>
    <rPh sb="0" eb="2">
      <t>コウバ</t>
    </rPh>
    <rPh sb="2" eb="4">
      <t>ケンチク</t>
    </rPh>
    <rPh sb="5" eb="6">
      <t>カン</t>
    </rPh>
    <rPh sb="8" eb="10">
      <t>ハキュウ</t>
    </rPh>
    <rPh sb="10" eb="12">
      <t>コウカ</t>
    </rPh>
    <rPh sb="13" eb="15">
      <t>ケイサン</t>
    </rPh>
    <rPh sb="15" eb="17">
      <t>カテイ</t>
    </rPh>
    <rPh sb="18" eb="20">
      <t>ショウサイ</t>
    </rPh>
    <rPh sb="21" eb="22">
      <t>ミ</t>
    </rPh>
    <phoneticPr fontId="4"/>
  </si>
  <si>
    <t>設備投資に関する波及効果の計算過程を詳細に見ることができます。</t>
    <rPh sb="0" eb="2">
      <t>セツビ</t>
    </rPh>
    <rPh sb="2" eb="4">
      <t>トウシ</t>
    </rPh>
    <rPh sb="5" eb="6">
      <t>カン</t>
    </rPh>
    <rPh sb="8" eb="10">
      <t>ハキュウ</t>
    </rPh>
    <rPh sb="10" eb="12">
      <t>コウカ</t>
    </rPh>
    <rPh sb="13" eb="15">
      <t>ケイサン</t>
    </rPh>
    <rPh sb="15" eb="17">
      <t>カテイ</t>
    </rPh>
    <rPh sb="18" eb="20">
      <t>ショウサイ</t>
    </rPh>
    <rPh sb="21" eb="22">
      <t>ミ</t>
    </rPh>
    <phoneticPr fontId="4"/>
  </si>
  <si>
    <t>生産額に関する波及効果の計算過程を詳細に見ることができます。</t>
    <rPh sb="0" eb="3">
      <t>セイサンガク</t>
    </rPh>
    <rPh sb="4" eb="5">
      <t>カン</t>
    </rPh>
    <rPh sb="7" eb="9">
      <t>ハキュウ</t>
    </rPh>
    <rPh sb="9" eb="11">
      <t>コウカ</t>
    </rPh>
    <rPh sb="12" eb="14">
      <t>ケイサン</t>
    </rPh>
    <rPh sb="14" eb="16">
      <t>カテイ</t>
    </rPh>
    <rPh sb="17" eb="19">
      <t>ショウサイ</t>
    </rPh>
    <rPh sb="20" eb="21">
      <t>ミ</t>
    </rPh>
    <phoneticPr fontId="4"/>
  </si>
  <si>
    <t>報告書で波及効果の大きい順に並べ替えたりする予備的なシートです。</t>
    <rPh sb="0" eb="3">
      <t>ホウコクショ</t>
    </rPh>
    <rPh sb="4" eb="6">
      <t>ハキュウ</t>
    </rPh>
    <rPh sb="6" eb="8">
      <t>コウカ</t>
    </rPh>
    <rPh sb="9" eb="10">
      <t>オオ</t>
    </rPh>
    <rPh sb="12" eb="13">
      <t>ジュン</t>
    </rPh>
    <rPh sb="14" eb="15">
      <t>ナラ</t>
    </rPh>
    <rPh sb="16" eb="17">
      <t>カ</t>
    </rPh>
    <rPh sb="22" eb="25">
      <t>ヨビテキ</t>
    </rPh>
    <phoneticPr fontId="4"/>
  </si>
  <si>
    <t>埼玉県の波及効果を計算するに際しての基礎的なデータが保存されています。</t>
    <rPh sb="0" eb="2">
      <t>サイタマ</t>
    </rPh>
    <rPh sb="2" eb="3">
      <t>ケン</t>
    </rPh>
    <rPh sb="4" eb="6">
      <t>ハキュウ</t>
    </rPh>
    <rPh sb="6" eb="8">
      <t>コウカ</t>
    </rPh>
    <rPh sb="9" eb="11">
      <t>ケイサン</t>
    </rPh>
    <rPh sb="14" eb="15">
      <t>サイ</t>
    </rPh>
    <rPh sb="18" eb="21">
      <t>キソテキ</t>
    </rPh>
    <rPh sb="26" eb="28">
      <t>ホゾン</t>
    </rPh>
    <phoneticPr fontId="4"/>
  </si>
  <si>
    <t>販売額しか分からない場合に、当シートを御利用ください。</t>
    <rPh sb="0" eb="2">
      <t>ハンバイ</t>
    </rPh>
    <rPh sb="2" eb="3">
      <t>ガク</t>
    </rPh>
    <rPh sb="5" eb="6">
      <t>ワ</t>
    </rPh>
    <rPh sb="10" eb="12">
      <t>バアイ</t>
    </rPh>
    <rPh sb="14" eb="15">
      <t>トウ</t>
    </rPh>
    <rPh sb="19" eb="22">
      <t>ゴリヨウ</t>
    </rPh>
    <phoneticPr fontId="4"/>
  </si>
  <si>
    <t>留意事項</t>
    <rPh sb="0" eb="2">
      <t>リュウイ</t>
    </rPh>
    <rPh sb="2" eb="4">
      <t>ジコウ</t>
    </rPh>
    <phoneticPr fontId="4"/>
  </si>
  <si>
    <t>・現実には、生産の誘発を在庫によって賄った場合、波及の中断が起りますが、当分析では、この様な波及の中断は想定していません。</t>
    <rPh sb="1" eb="3">
      <t>ゲンジツ</t>
    </rPh>
    <rPh sb="6" eb="8">
      <t>セイサン</t>
    </rPh>
    <rPh sb="9" eb="11">
      <t>ユウハツ</t>
    </rPh>
    <rPh sb="12" eb="14">
      <t>ザイコ</t>
    </rPh>
    <rPh sb="18" eb="19">
      <t>マカナ</t>
    </rPh>
    <rPh sb="21" eb="23">
      <t>バアイ</t>
    </rPh>
    <rPh sb="24" eb="26">
      <t>ハキュウ</t>
    </rPh>
    <rPh sb="27" eb="29">
      <t>チュウダン</t>
    </rPh>
    <rPh sb="30" eb="31">
      <t>オコ</t>
    </rPh>
    <rPh sb="36" eb="37">
      <t>トウ</t>
    </rPh>
    <rPh sb="37" eb="39">
      <t>ブンセキ</t>
    </rPh>
    <rPh sb="44" eb="45">
      <t>ヨウ</t>
    </rPh>
    <rPh sb="46" eb="48">
      <t>ハキュウ</t>
    </rPh>
    <rPh sb="49" eb="51">
      <t>チュウダン</t>
    </rPh>
    <rPh sb="52" eb="54">
      <t>ソウテイ</t>
    </rPh>
    <phoneticPr fontId="4"/>
  </si>
  <si>
    <t>・工場稼働前（土地造成費、工場建築費、設備投資額）の波及効果は、一時的なものであり、継続的に雇用が誘発される訳ではありません。</t>
    <rPh sb="3" eb="5">
      <t>カドウ</t>
    </rPh>
    <rPh sb="5" eb="6">
      <t>マエ</t>
    </rPh>
    <rPh sb="7" eb="9">
      <t>トチ</t>
    </rPh>
    <rPh sb="9" eb="11">
      <t>ゾウセイ</t>
    </rPh>
    <rPh sb="11" eb="12">
      <t>ヒ</t>
    </rPh>
    <rPh sb="13" eb="15">
      <t>コウバ</t>
    </rPh>
    <rPh sb="15" eb="18">
      <t>ケンチクヒ</t>
    </rPh>
    <rPh sb="19" eb="21">
      <t>セツビ</t>
    </rPh>
    <rPh sb="21" eb="23">
      <t>トウシ</t>
    </rPh>
    <rPh sb="23" eb="24">
      <t>ガク</t>
    </rPh>
    <rPh sb="26" eb="28">
      <t>ハキュウ</t>
    </rPh>
    <rPh sb="28" eb="30">
      <t>コウカ</t>
    </rPh>
    <rPh sb="32" eb="35">
      <t>イチジテキ</t>
    </rPh>
    <rPh sb="42" eb="44">
      <t>ケイゾク</t>
    </rPh>
    <rPh sb="44" eb="45">
      <t>テキ</t>
    </rPh>
    <rPh sb="46" eb="48">
      <t>コヨウ</t>
    </rPh>
    <rPh sb="49" eb="51">
      <t>ユウハツ</t>
    </rPh>
    <rPh sb="54" eb="55">
      <t>ワケ</t>
    </rPh>
    <phoneticPr fontId="4"/>
  </si>
  <si>
    <t>・工場稼働後（生産額）の波及効果は、生産が続けられる限り、継続的に雇用も誘発されます。</t>
    <rPh sb="18" eb="20">
      <t>セイサン</t>
    </rPh>
    <rPh sb="21" eb="22">
      <t>ツヅ</t>
    </rPh>
    <rPh sb="26" eb="27">
      <t>カギ</t>
    </rPh>
    <phoneticPr fontId="4"/>
  </si>
  <si>
    <t>・経済波及効果が達成されるまでの時間は、不明です。</t>
    <rPh sb="1" eb="3">
      <t>ケイザイ</t>
    </rPh>
    <rPh sb="3" eb="5">
      <t>ハキュウ</t>
    </rPh>
    <rPh sb="5" eb="7">
      <t>コウカ</t>
    </rPh>
    <rPh sb="8" eb="10">
      <t>タッセイ</t>
    </rPh>
    <rPh sb="16" eb="18">
      <t>ジカン</t>
    </rPh>
    <rPh sb="20" eb="22">
      <t>フメイ</t>
    </rPh>
    <phoneticPr fontId="4"/>
  </si>
  <si>
    <t>・第１次間接効果は、直接効果によって調達された原材料による波及効果です。</t>
    <rPh sb="1" eb="2">
      <t>ダイ</t>
    </rPh>
    <rPh sb="3" eb="4">
      <t>ジ</t>
    </rPh>
    <rPh sb="4" eb="6">
      <t>カンセツ</t>
    </rPh>
    <rPh sb="6" eb="8">
      <t>コウカ</t>
    </rPh>
    <rPh sb="10" eb="12">
      <t>チョクセツ</t>
    </rPh>
    <rPh sb="12" eb="14">
      <t>コウカ</t>
    </rPh>
    <rPh sb="18" eb="20">
      <t>チョウタツ</t>
    </rPh>
    <rPh sb="23" eb="26">
      <t>ゲンザイリョウ</t>
    </rPh>
    <rPh sb="29" eb="31">
      <t>ハキュウ</t>
    </rPh>
    <rPh sb="31" eb="33">
      <t>コウカ</t>
    </rPh>
    <phoneticPr fontId="4"/>
  </si>
  <si>
    <t>お願い</t>
    <rPh sb="1" eb="2">
      <t>ネガ</t>
    </rPh>
    <phoneticPr fontId="4"/>
  </si>
  <si>
    <t>・不明な点については、お気軽にお問い合わせください。計算結果のチェックもいたします（繁忙期には多少お時間をいただく場合があります）。</t>
    <rPh sb="1" eb="3">
      <t>フメイ</t>
    </rPh>
    <rPh sb="4" eb="5">
      <t>テン</t>
    </rPh>
    <rPh sb="12" eb="14">
      <t>キガル</t>
    </rPh>
    <rPh sb="16" eb="17">
      <t>ト</t>
    </rPh>
    <rPh sb="18" eb="19">
      <t>ア</t>
    </rPh>
    <rPh sb="26" eb="28">
      <t>ケイサン</t>
    </rPh>
    <rPh sb="28" eb="30">
      <t>ケッカ</t>
    </rPh>
    <rPh sb="42" eb="44">
      <t>ハンボウ</t>
    </rPh>
    <rPh sb="44" eb="45">
      <t>キ</t>
    </rPh>
    <rPh sb="47" eb="49">
      <t>タショウ</t>
    </rPh>
    <rPh sb="50" eb="52">
      <t>ジカン</t>
    </rPh>
    <rPh sb="57" eb="59">
      <t>バアイ</t>
    </rPh>
    <phoneticPr fontId="4"/>
  </si>
  <si>
    <t>　また、この分析ツールを用いた結果をマスコミ、論文、インターネット等に公表または行政等で活用された場合は、お手数ですが、下記まで御連絡いただければ幸いです。</t>
    <rPh sb="6" eb="8">
      <t>ブンセキ</t>
    </rPh>
    <rPh sb="12" eb="13">
      <t>モチ</t>
    </rPh>
    <rPh sb="15" eb="17">
      <t>ケッカ</t>
    </rPh>
    <rPh sb="23" eb="25">
      <t>ロンブン</t>
    </rPh>
    <rPh sb="33" eb="34">
      <t>トウ</t>
    </rPh>
    <rPh sb="35" eb="37">
      <t>コウヒョウ</t>
    </rPh>
    <rPh sb="40" eb="43">
      <t>ギョウセイトウ</t>
    </rPh>
    <rPh sb="44" eb="46">
      <t>カツヨウ</t>
    </rPh>
    <rPh sb="49" eb="51">
      <t>バアイ</t>
    </rPh>
    <rPh sb="54" eb="56">
      <t>テスウ</t>
    </rPh>
    <rPh sb="60" eb="62">
      <t>カキ</t>
    </rPh>
    <rPh sb="64" eb="65">
      <t>ゴ</t>
    </rPh>
    <rPh sb="65" eb="67">
      <t>レンラク</t>
    </rPh>
    <rPh sb="73" eb="74">
      <t>サイワ</t>
    </rPh>
    <phoneticPr fontId="4"/>
  </si>
  <si>
    <t>お問い合わせ</t>
    <rPh sb="1" eb="2">
      <t>ト</t>
    </rPh>
    <rPh sb="3" eb="4">
      <t>ア</t>
    </rPh>
    <phoneticPr fontId="4"/>
  </si>
  <si>
    <t>当分析ツールに関するお問い合わせは、下記のところにお願いします。</t>
    <rPh sb="0" eb="1">
      <t>トウ</t>
    </rPh>
    <rPh sb="1" eb="3">
      <t>ブンセキ</t>
    </rPh>
    <rPh sb="7" eb="8">
      <t>カン</t>
    </rPh>
    <rPh sb="11" eb="12">
      <t>ト</t>
    </rPh>
    <rPh sb="13" eb="14">
      <t>ア</t>
    </rPh>
    <rPh sb="18" eb="20">
      <t>カキ</t>
    </rPh>
    <rPh sb="26" eb="27">
      <t>ネガ</t>
    </rPh>
    <phoneticPr fontId="4"/>
  </si>
  <si>
    <t>埼玉県総務部統計課経済分析担当</t>
    <rPh sb="0" eb="3">
      <t>サイタマケン</t>
    </rPh>
    <rPh sb="3" eb="5">
      <t>ソウム</t>
    </rPh>
    <rPh sb="5" eb="6">
      <t>ブ</t>
    </rPh>
    <rPh sb="6" eb="8">
      <t>トウケイ</t>
    </rPh>
    <rPh sb="8" eb="9">
      <t>カ</t>
    </rPh>
    <rPh sb="9" eb="11">
      <t>ケイザイ</t>
    </rPh>
    <rPh sb="11" eb="13">
      <t>ブンセキ</t>
    </rPh>
    <rPh sb="13" eb="15">
      <t>タントウ</t>
    </rPh>
    <phoneticPr fontId="4"/>
  </si>
  <si>
    <t>〒330-9301</t>
    <phoneticPr fontId="4"/>
  </si>
  <si>
    <t>埼玉県さいたま市浦和区高砂３丁目１５番１号</t>
    <rPh sb="0" eb="3">
      <t>サイタマケン</t>
    </rPh>
    <rPh sb="7" eb="8">
      <t>シ</t>
    </rPh>
    <rPh sb="8" eb="11">
      <t>ウラワク</t>
    </rPh>
    <rPh sb="11" eb="13">
      <t>タカサゴ</t>
    </rPh>
    <rPh sb="14" eb="16">
      <t>チョウメ</t>
    </rPh>
    <rPh sb="18" eb="19">
      <t>バン</t>
    </rPh>
    <rPh sb="20" eb="21">
      <t>ゴウ</t>
    </rPh>
    <phoneticPr fontId="4"/>
  </si>
  <si>
    <t>☎</t>
    <phoneticPr fontId="4"/>
  </si>
  <si>
    <t>048-830-2327</t>
    <phoneticPr fontId="4"/>
  </si>
  <si>
    <t>埼玉県産業連関表に関する資料は、こちらのURLよりダウンロードできます。</t>
    <rPh sb="0" eb="3">
      <t>サイタマケン</t>
    </rPh>
    <rPh sb="3" eb="5">
      <t>サンギョウ</t>
    </rPh>
    <rPh sb="5" eb="7">
      <t>レンカン</t>
    </rPh>
    <rPh sb="7" eb="8">
      <t>ヒョウ</t>
    </rPh>
    <rPh sb="9" eb="10">
      <t>カン</t>
    </rPh>
    <rPh sb="12" eb="14">
      <t>シリョウ</t>
    </rPh>
    <phoneticPr fontId="4"/>
  </si>
  <si>
    <t>http://www.pref.saitama.lg.jp/a0206/a152/</t>
    <phoneticPr fontId="4"/>
  </si>
  <si>
    <t>入力するデータは、「土地造成費」、「工場建築費」、「設備投資額」、「生産額」の４項目です。</t>
    <rPh sb="0" eb="2">
      <t>ニュウリョク</t>
    </rPh>
    <rPh sb="10" eb="12">
      <t>トチ</t>
    </rPh>
    <rPh sb="12" eb="14">
      <t>ゾウセイ</t>
    </rPh>
    <rPh sb="14" eb="15">
      <t>ヒ</t>
    </rPh>
    <rPh sb="18" eb="20">
      <t>コウバ</t>
    </rPh>
    <rPh sb="20" eb="22">
      <t>ケンチク</t>
    </rPh>
    <rPh sb="22" eb="23">
      <t>ヒ</t>
    </rPh>
    <rPh sb="26" eb="28">
      <t>セツビ</t>
    </rPh>
    <rPh sb="28" eb="30">
      <t>トウシ</t>
    </rPh>
    <rPh sb="30" eb="31">
      <t>ガク</t>
    </rPh>
    <rPh sb="34" eb="37">
      <t>セイサンガク</t>
    </rPh>
    <rPh sb="40" eb="42">
      <t>コウモク</t>
    </rPh>
    <phoneticPr fontId="4"/>
  </si>
  <si>
    <t>　　例えば、自動車のタイヤを製造している企業でしたら「222 ゴム製品」という具合です。</t>
    <rPh sb="2" eb="3">
      <t>タト</t>
    </rPh>
    <rPh sb="6" eb="9">
      <t>ジドウシャ</t>
    </rPh>
    <rPh sb="14" eb="16">
      <t>セイゾウ</t>
    </rPh>
    <rPh sb="20" eb="22">
      <t>キギョウ</t>
    </rPh>
    <rPh sb="33" eb="35">
      <t>セイヒン</t>
    </rPh>
    <rPh sb="39" eb="41">
      <t>グアイ</t>
    </rPh>
    <phoneticPr fontId="4"/>
  </si>
  <si>
    <t>　　分からない場合は、粗利率シートから、粗利を求めてください。</t>
    <rPh sb="13" eb="14">
      <t>リツ</t>
    </rPh>
    <rPh sb="23" eb="24">
      <t>モト</t>
    </rPh>
    <phoneticPr fontId="4"/>
  </si>
  <si>
    <t>卸小売業の企業立地の場合、生産額は、粗利（販売額－仕入額）となります。</t>
    <rPh sb="0" eb="1">
      <t>オロシ</t>
    </rPh>
    <rPh sb="1" eb="3">
      <t>コウリ</t>
    </rPh>
    <rPh sb="3" eb="4">
      <t>ギョウ</t>
    </rPh>
    <rPh sb="5" eb="7">
      <t>キギョウ</t>
    </rPh>
    <rPh sb="7" eb="9">
      <t>リッチ</t>
    </rPh>
    <rPh sb="10" eb="12">
      <t>バアイ</t>
    </rPh>
    <rPh sb="13" eb="16">
      <t>セイサンガク</t>
    </rPh>
    <rPh sb="18" eb="20">
      <t>アラリ</t>
    </rPh>
    <rPh sb="21" eb="23">
      <t>ハンバイ</t>
    </rPh>
    <rPh sb="23" eb="24">
      <t>ガク</t>
    </rPh>
    <rPh sb="25" eb="27">
      <t>シイレ</t>
    </rPh>
    <rPh sb="27" eb="28">
      <t>ガク</t>
    </rPh>
    <phoneticPr fontId="4"/>
  </si>
  <si>
    <t>卸小売業が扱う製品の欄に販売額を入力しますと、粗利を自動計算いたします。</t>
    <rPh sb="0" eb="1">
      <t>オロシ</t>
    </rPh>
    <rPh sb="1" eb="4">
      <t>コウリギョウ</t>
    </rPh>
    <rPh sb="3" eb="4">
      <t>ギョウ</t>
    </rPh>
    <rPh sb="5" eb="6">
      <t>アツカ</t>
    </rPh>
    <rPh sb="7" eb="9">
      <t>セイヒン</t>
    </rPh>
    <rPh sb="10" eb="11">
      <t>ラン</t>
    </rPh>
    <rPh sb="12" eb="14">
      <t>ハンバイ</t>
    </rPh>
    <rPh sb="14" eb="15">
      <t>ガク</t>
    </rPh>
    <rPh sb="16" eb="18">
      <t>ニュウリョク</t>
    </rPh>
    <rPh sb="23" eb="25">
      <t>アラリ</t>
    </rPh>
    <rPh sb="26" eb="28">
      <t>ジドウ</t>
    </rPh>
    <rPh sb="28" eb="30">
      <t>ケイサン</t>
    </rPh>
    <phoneticPr fontId="4"/>
  </si>
  <si>
    <t>・雇用者誘発人数、労働誘発人数は、計算上導き出された人数で、実際は残業や生産設備の増強等で調整されるため、必ずしも雇用増に繋がるわけではありません。</t>
    <rPh sb="1" eb="4">
      <t>コヨウシャ</t>
    </rPh>
    <rPh sb="4" eb="6">
      <t>ユウハツ</t>
    </rPh>
    <rPh sb="6" eb="8">
      <t>ニンズウ</t>
    </rPh>
    <rPh sb="9" eb="11">
      <t>ロウドウ</t>
    </rPh>
    <rPh sb="11" eb="13">
      <t>ユウハツ</t>
    </rPh>
    <rPh sb="13" eb="15">
      <t>ニンズ</t>
    </rPh>
    <rPh sb="17" eb="20">
      <t>ケイサンジョウ</t>
    </rPh>
    <rPh sb="20" eb="21">
      <t>ミチビ</t>
    </rPh>
    <rPh sb="22" eb="23">
      <t>ダ</t>
    </rPh>
    <rPh sb="26" eb="28">
      <t>ニンズウ</t>
    </rPh>
    <rPh sb="30" eb="32">
      <t>ジッサイ</t>
    </rPh>
    <rPh sb="33" eb="35">
      <t>ザンギョウ</t>
    </rPh>
    <rPh sb="36" eb="38">
      <t>セイサン</t>
    </rPh>
    <rPh sb="38" eb="40">
      <t>セツビ</t>
    </rPh>
    <rPh sb="41" eb="43">
      <t>ゾウキョウ</t>
    </rPh>
    <rPh sb="43" eb="44">
      <t>トウ</t>
    </rPh>
    <rPh sb="45" eb="47">
      <t>チョウセイ</t>
    </rPh>
    <rPh sb="53" eb="54">
      <t>カナラ</t>
    </rPh>
    <rPh sb="57" eb="59">
      <t>コヨウ</t>
    </rPh>
    <rPh sb="59" eb="60">
      <t>ゾウ</t>
    </rPh>
    <rPh sb="61" eb="62">
      <t>ツナ</t>
    </rPh>
    <phoneticPr fontId="4"/>
  </si>
  <si>
    <t>・報告書では、住宅賃貸料（帰属家賃）、自家輸送、事務用品、分類不明は、波及効果の大きい順に並び替える対象から外し、その他に含めています。</t>
    <rPh sb="1" eb="4">
      <t>ホウコクショ</t>
    </rPh>
    <rPh sb="7" eb="9">
      <t>ジュウタク</t>
    </rPh>
    <rPh sb="9" eb="12">
      <t>チンタイリョウ</t>
    </rPh>
    <rPh sb="13" eb="15">
      <t>キゾク</t>
    </rPh>
    <rPh sb="15" eb="17">
      <t>ヤチン</t>
    </rPh>
    <rPh sb="19" eb="21">
      <t>ジカ</t>
    </rPh>
    <rPh sb="21" eb="23">
      <t>ユソウ</t>
    </rPh>
    <rPh sb="24" eb="26">
      <t>ジム</t>
    </rPh>
    <rPh sb="26" eb="28">
      <t>ヨウヒン</t>
    </rPh>
    <rPh sb="29" eb="31">
      <t>ブンルイ</t>
    </rPh>
    <rPh sb="31" eb="33">
      <t>フメイ</t>
    </rPh>
    <rPh sb="35" eb="37">
      <t>ハキュウ</t>
    </rPh>
    <rPh sb="37" eb="39">
      <t>コウカ</t>
    </rPh>
    <rPh sb="40" eb="41">
      <t>オオ</t>
    </rPh>
    <rPh sb="43" eb="44">
      <t>ジュン</t>
    </rPh>
    <rPh sb="45" eb="46">
      <t>ナラ</t>
    </rPh>
    <rPh sb="47" eb="48">
      <t>カ</t>
    </rPh>
    <rPh sb="50" eb="52">
      <t>タイショウ</t>
    </rPh>
    <rPh sb="54" eb="55">
      <t>ハズ</t>
    </rPh>
    <rPh sb="59" eb="60">
      <t>ホカ</t>
    </rPh>
    <rPh sb="61" eb="62">
      <t>フク</t>
    </rPh>
    <phoneticPr fontId="3"/>
  </si>
  <si>
    <t>入力</t>
    <rPh sb="0" eb="2">
      <t>ニュウリョク</t>
    </rPh>
    <phoneticPr fontId="3"/>
  </si>
  <si>
    <t>定義</t>
    <rPh sb="0" eb="2">
      <t>テイギ</t>
    </rPh>
    <phoneticPr fontId="3"/>
  </si>
  <si>
    <t>報告書</t>
    <rPh sb="0" eb="3">
      <t>ホウコクショ</t>
    </rPh>
    <phoneticPr fontId="3"/>
  </si>
  <si>
    <t>造成波及</t>
    <rPh sb="0" eb="2">
      <t>ゾウセイ</t>
    </rPh>
    <rPh sb="2" eb="4">
      <t>ハキュウ</t>
    </rPh>
    <phoneticPr fontId="3"/>
  </si>
  <si>
    <t>建築波及</t>
    <rPh sb="0" eb="2">
      <t>ケンチク</t>
    </rPh>
    <rPh sb="2" eb="4">
      <t>ハキュウ</t>
    </rPh>
    <phoneticPr fontId="3"/>
  </si>
  <si>
    <t>設備波及</t>
    <rPh sb="0" eb="2">
      <t>セツビ</t>
    </rPh>
    <rPh sb="2" eb="4">
      <t>ハキュウ</t>
    </rPh>
    <phoneticPr fontId="3"/>
  </si>
  <si>
    <t>生産波及</t>
    <rPh sb="0" eb="2">
      <t>セイサン</t>
    </rPh>
    <rPh sb="2" eb="4">
      <t>ハキュウ</t>
    </rPh>
    <phoneticPr fontId="3"/>
  </si>
  <si>
    <t>DATA</t>
    <phoneticPr fontId="3"/>
  </si>
  <si>
    <t>係数</t>
    <rPh sb="0" eb="2">
      <t>ケイスウ</t>
    </rPh>
    <phoneticPr fontId="3"/>
  </si>
  <si>
    <t>粗利率</t>
    <rPh sb="0" eb="3">
      <t>アラリリツ</t>
    </rPh>
    <phoneticPr fontId="3"/>
  </si>
  <si>
    <t>毎年変更する係数が保存されています。</t>
    <rPh sb="0" eb="2">
      <t>マイトシ</t>
    </rPh>
    <rPh sb="2" eb="4">
      <t>ヘンコウ</t>
    </rPh>
    <rPh sb="6" eb="8">
      <t>ケイスウ</t>
    </rPh>
    <rPh sb="9" eb="11">
      <t>ホゾン</t>
    </rPh>
    <phoneticPr fontId="3"/>
  </si>
  <si>
    <t>固定資本</t>
    <rPh sb="0" eb="2">
      <t>コテイ</t>
    </rPh>
    <rPh sb="2" eb="4">
      <t>シホン</t>
    </rPh>
    <phoneticPr fontId="3"/>
  </si>
  <si>
    <t>固定資本マトリックスのデータが保存されています。</t>
    <rPh sb="0" eb="2">
      <t>コテイ</t>
    </rPh>
    <rPh sb="2" eb="4">
      <t>シホン</t>
    </rPh>
    <rPh sb="15" eb="17">
      <t>ホゾン</t>
    </rPh>
    <phoneticPr fontId="3"/>
  </si>
  <si>
    <t>■</t>
    <phoneticPr fontId="4"/>
  </si>
  <si>
    <t>分析のタイトルを入力してください。</t>
    <rPh sb="0" eb="2">
      <t>ブンセキ</t>
    </rPh>
    <rPh sb="8" eb="10">
      <t>ニュウリョク</t>
    </rPh>
    <phoneticPr fontId="4"/>
  </si>
  <si>
    <t>■</t>
    <phoneticPr fontId="4"/>
  </si>
  <si>
    <t>企業立地に伴う設備投資額等の入力</t>
    <rPh sb="0" eb="2">
      <t>キギョウ</t>
    </rPh>
    <rPh sb="2" eb="4">
      <t>リッチ</t>
    </rPh>
    <rPh sb="5" eb="6">
      <t>トモナ</t>
    </rPh>
    <rPh sb="7" eb="9">
      <t>セツビ</t>
    </rPh>
    <rPh sb="9" eb="11">
      <t>トウシ</t>
    </rPh>
    <rPh sb="11" eb="12">
      <t>ガク</t>
    </rPh>
    <rPh sb="12" eb="13">
      <t>トウ</t>
    </rPh>
    <rPh sb="14" eb="16">
      <t>ニュウリョク</t>
    </rPh>
    <phoneticPr fontId="4"/>
  </si>
  <si>
    <t>入力するデータは、以下の４区分に分けて、千円単位で入力してください。</t>
    <rPh sb="0" eb="2">
      <t>ニュウリョク</t>
    </rPh>
    <rPh sb="9" eb="11">
      <t>イカ</t>
    </rPh>
    <rPh sb="13" eb="15">
      <t>クブン</t>
    </rPh>
    <rPh sb="16" eb="17">
      <t>ワ</t>
    </rPh>
    <rPh sb="20" eb="22">
      <t>センエン</t>
    </rPh>
    <rPh sb="22" eb="24">
      <t>タンイ</t>
    </rPh>
    <rPh sb="25" eb="27">
      <t>ニュウリョク</t>
    </rPh>
    <phoneticPr fontId="4"/>
  </si>
  <si>
    <t>①</t>
    <phoneticPr fontId="4"/>
  </si>
  <si>
    <t>土地造成費</t>
    <rPh sb="0" eb="2">
      <t>トチ</t>
    </rPh>
    <rPh sb="2" eb="4">
      <t>ゾウセイ</t>
    </rPh>
    <rPh sb="4" eb="5">
      <t>ヒ</t>
    </rPh>
    <phoneticPr fontId="4"/>
  </si>
  <si>
    <t>②</t>
    <phoneticPr fontId="4"/>
  </si>
  <si>
    <t>工場建築費</t>
    <rPh sb="0" eb="2">
      <t>コウジョウ</t>
    </rPh>
    <rPh sb="2" eb="5">
      <t>ケンチクヒ</t>
    </rPh>
    <phoneticPr fontId="4"/>
  </si>
  <si>
    <t>③</t>
    <phoneticPr fontId="4"/>
  </si>
  <si>
    <t>設備投資額</t>
    <rPh sb="0" eb="2">
      <t>セツビ</t>
    </rPh>
    <rPh sb="2" eb="4">
      <t>トウシ</t>
    </rPh>
    <rPh sb="4" eb="5">
      <t>ガク</t>
    </rPh>
    <phoneticPr fontId="4"/>
  </si>
  <si>
    <t>④</t>
    <phoneticPr fontId="4"/>
  </si>
  <si>
    <t>生産額</t>
    <rPh sb="0" eb="2">
      <t>セイサン</t>
    </rPh>
    <rPh sb="2" eb="3">
      <t>ガク</t>
    </rPh>
    <phoneticPr fontId="4"/>
  </si>
  <si>
    <t>１企業での入力も可能ですが、１工業団地として、複数の企業の設備投資額等を入力することもできます。</t>
    <rPh sb="1" eb="3">
      <t>キギョウ</t>
    </rPh>
    <rPh sb="5" eb="7">
      <t>ニュウリョク</t>
    </rPh>
    <rPh sb="8" eb="10">
      <t>カノウ</t>
    </rPh>
    <rPh sb="15" eb="17">
      <t>コウギョウ</t>
    </rPh>
    <rPh sb="17" eb="19">
      <t>ダンチ</t>
    </rPh>
    <rPh sb="23" eb="25">
      <t>フクスウ</t>
    </rPh>
    <rPh sb="26" eb="28">
      <t>キギョウ</t>
    </rPh>
    <rPh sb="29" eb="31">
      <t>セツビ</t>
    </rPh>
    <rPh sb="31" eb="33">
      <t>トウシ</t>
    </rPh>
    <rPh sb="33" eb="34">
      <t>ガク</t>
    </rPh>
    <rPh sb="34" eb="35">
      <t>トウ</t>
    </rPh>
    <rPh sb="36" eb="38">
      <t>ニュウリョク</t>
    </rPh>
    <phoneticPr fontId="4"/>
  </si>
  <si>
    <t>設備投資額及び生産額は、企業がどの部門に該当するか、事前に確定させてから入力してください。</t>
    <rPh sb="0" eb="2">
      <t>セツビ</t>
    </rPh>
    <rPh sb="2" eb="4">
      <t>トウシ</t>
    </rPh>
    <rPh sb="4" eb="5">
      <t>ガク</t>
    </rPh>
    <rPh sb="5" eb="6">
      <t>オヨ</t>
    </rPh>
    <rPh sb="7" eb="9">
      <t>セイサン</t>
    </rPh>
    <rPh sb="9" eb="10">
      <t>ガク</t>
    </rPh>
    <rPh sb="12" eb="14">
      <t>キギョウ</t>
    </rPh>
    <rPh sb="17" eb="19">
      <t>ブモン</t>
    </rPh>
    <rPh sb="20" eb="22">
      <t>ガイトウ</t>
    </rPh>
    <rPh sb="26" eb="28">
      <t>ジゼン</t>
    </rPh>
    <rPh sb="29" eb="31">
      <t>カクテイ</t>
    </rPh>
    <rPh sb="36" eb="38">
      <t>ニュウリョク</t>
    </rPh>
    <phoneticPr fontId="4"/>
  </si>
  <si>
    <t>企業の部門分類については、定義シートを参考にしてください。</t>
    <rPh sb="0" eb="2">
      <t>キギョウ</t>
    </rPh>
    <rPh sb="3" eb="5">
      <t>ブモン</t>
    </rPh>
    <rPh sb="5" eb="7">
      <t>ブンルイ</t>
    </rPh>
    <rPh sb="13" eb="15">
      <t>テイギ</t>
    </rPh>
    <rPh sb="19" eb="21">
      <t>サンコウ</t>
    </rPh>
    <phoneticPr fontId="4"/>
  </si>
  <si>
    <t>単位：千円</t>
    <rPh sb="0" eb="2">
      <t>タンイ</t>
    </rPh>
    <rPh sb="3" eb="5">
      <t>センエン</t>
    </rPh>
    <phoneticPr fontId="4"/>
  </si>
  <si>
    <t>区　　分</t>
    <rPh sb="0" eb="1">
      <t>ク</t>
    </rPh>
    <rPh sb="3" eb="4">
      <t>ブン</t>
    </rPh>
    <phoneticPr fontId="4"/>
  </si>
  <si>
    <t>金額</t>
    <rPh sb="0" eb="2">
      <t>キンガク</t>
    </rPh>
    <phoneticPr fontId="4"/>
  </si>
  <si>
    <t>①　土地造成費</t>
    <rPh sb="2" eb="4">
      <t>トチ</t>
    </rPh>
    <rPh sb="4" eb="6">
      <t>ゾウセイ</t>
    </rPh>
    <rPh sb="6" eb="7">
      <t>ヒ</t>
    </rPh>
    <phoneticPr fontId="4"/>
  </si>
  <si>
    <t>②　工場建築費</t>
    <rPh sb="2" eb="4">
      <t>コウジョウ</t>
    </rPh>
    <rPh sb="4" eb="7">
      <t>ケンチクヒ</t>
    </rPh>
    <phoneticPr fontId="4"/>
  </si>
  <si>
    <t>　</t>
    <phoneticPr fontId="4"/>
  </si>
  <si>
    <t>区　分</t>
    <rPh sb="0" eb="1">
      <t>ク</t>
    </rPh>
    <rPh sb="2" eb="3">
      <t>ブン</t>
    </rPh>
    <phoneticPr fontId="4"/>
  </si>
  <si>
    <t>③設備投資額</t>
    <rPh sb="1" eb="3">
      <t>セツビ</t>
    </rPh>
    <rPh sb="3" eb="5">
      <t>トウシ</t>
    </rPh>
    <rPh sb="5" eb="6">
      <t>ガク</t>
    </rPh>
    <phoneticPr fontId="4"/>
  </si>
  <si>
    <t>④生産額</t>
    <rPh sb="1" eb="4">
      <t>セイサンガク</t>
    </rPh>
    <phoneticPr fontId="4"/>
  </si>
  <si>
    <t>計</t>
    <rPh sb="0" eb="1">
      <t>ケイ</t>
    </rPh>
    <phoneticPr fontId="4"/>
  </si>
  <si>
    <t>工場稼働前投資額</t>
    <rPh sb="0" eb="2">
      <t>コウジョウ</t>
    </rPh>
    <rPh sb="2" eb="4">
      <t>カドウ</t>
    </rPh>
    <rPh sb="4" eb="5">
      <t>マエ</t>
    </rPh>
    <rPh sb="5" eb="7">
      <t>トウシ</t>
    </rPh>
    <rPh sb="7" eb="8">
      <t>ガク</t>
    </rPh>
    <phoneticPr fontId="4"/>
  </si>
  <si>
    <t>工場稼働後生産額</t>
    <rPh sb="0" eb="2">
      <t>コウジョウ</t>
    </rPh>
    <rPh sb="2" eb="4">
      <t>カドウ</t>
    </rPh>
    <rPh sb="4" eb="5">
      <t>ゴ</t>
    </rPh>
    <rPh sb="5" eb="8">
      <t>セイサンガク</t>
    </rPh>
    <phoneticPr fontId="4"/>
  </si>
  <si>
    <t>なお、卸小売業の生産額については、「粗利率」のシートも参照してください。</t>
    <rPh sb="3" eb="4">
      <t>オロシ</t>
    </rPh>
    <rPh sb="4" eb="7">
      <t>コウリギョウ</t>
    </rPh>
    <rPh sb="6" eb="7">
      <t>ギョウ</t>
    </rPh>
    <rPh sb="8" eb="11">
      <t>セイサンガク</t>
    </rPh>
    <rPh sb="18" eb="20">
      <t>アラリ</t>
    </rPh>
    <rPh sb="20" eb="21">
      <t>リツ</t>
    </rPh>
    <rPh sb="27" eb="29">
      <t>サンショウ</t>
    </rPh>
    <phoneticPr fontId="4"/>
  </si>
  <si>
    <t>製品・産業　（例示）</t>
    <rPh sb="0" eb="2">
      <t>セイヒン</t>
    </rPh>
    <rPh sb="3" eb="5">
      <t>サンギョウ</t>
    </rPh>
    <rPh sb="7" eb="9">
      <t>レイジ</t>
    </rPh>
    <phoneticPr fontId="4"/>
  </si>
  <si>
    <t>穀類</t>
    <rPh sb="0" eb="2">
      <t>コクルイ</t>
    </rPh>
    <phoneticPr fontId="4"/>
  </si>
  <si>
    <t>米、稲わら、小麦、大麦、裸麦</t>
    <rPh sb="0" eb="1">
      <t>コメ</t>
    </rPh>
    <rPh sb="2" eb="3">
      <t>イネ</t>
    </rPh>
    <rPh sb="6" eb="8">
      <t>コムギ</t>
    </rPh>
    <rPh sb="9" eb="11">
      <t>オオムギ</t>
    </rPh>
    <rPh sb="12" eb="13">
      <t>ハダカ</t>
    </rPh>
    <rPh sb="13" eb="14">
      <t>ムギ</t>
    </rPh>
    <phoneticPr fontId="4"/>
  </si>
  <si>
    <t>いも・豆類</t>
    <rPh sb="3" eb="4">
      <t>マメ</t>
    </rPh>
    <rPh sb="4" eb="5">
      <t>ルイ</t>
    </rPh>
    <phoneticPr fontId="4"/>
  </si>
  <si>
    <t>さつまいも、じゃがいも、大豆、らっかせい</t>
    <rPh sb="12" eb="14">
      <t>ダイズ</t>
    </rPh>
    <phoneticPr fontId="4"/>
  </si>
  <si>
    <t>野菜</t>
    <rPh sb="0" eb="2">
      <t>ヤサイ</t>
    </rPh>
    <phoneticPr fontId="4"/>
  </si>
  <si>
    <t>果実</t>
    <rPh sb="0" eb="2">
      <t>カジツ</t>
    </rPh>
    <phoneticPr fontId="4"/>
  </si>
  <si>
    <t>その他の食用作物</t>
    <rPh sb="2" eb="3">
      <t>ホカ</t>
    </rPh>
    <rPh sb="4" eb="6">
      <t>ショクヨウ</t>
    </rPh>
    <rPh sb="6" eb="8">
      <t>サクモツ</t>
    </rPh>
    <phoneticPr fontId="4"/>
  </si>
  <si>
    <t>非食用作物</t>
    <rPh sb="0" eb="1">
      <t>ヒ</t>
    </rPh>
    <rPh sb="1" eb="3">
      <t>ショクヨウ</t>
    </rPh>
    <rPh sb="3" eb="5">
      <t>サクモツ</t>
    </rPh>
    <phoneticPr fontId="4"/>
  </si>
  <si>
    <t>畜産</t>
  </si>
  <si>
    <t>畜産</t>
    <rPh sb="0" eb="2">
      <t>チクサン</t>
    </rPh>
    <phoneticPr fontId="4"/>
  </si>
  <si>
    <t>酪農（生乳を生産し、出荷する）、肉用牛・豚・食鶏・蜜蜂・蚕・カブト虫の飼育、鶏卵・羊毛の生産</t>
    <rPh sb="0" eb="2">
      <t>ラクノウ</t>
    </rPh>
    <rPh sb="3" eb="5">
      <t>セイニュウ</t>
    </rPh>
    <rPh sb="6" eb="8">
      <t>セイサン</t>
    </rPh>
    <rPh sb="10" eb="12">
      <t>シュッカ</t>
    </rPh>
    <rPh sb="16" eb="18">
      <t>ニクヨウ</t>
    </rPh>
    <rPh sb="18" eb="19">
      <t>ウシ</t>
    </rPh>
    <rPh sb="20" eb="21">
      <t>ブタ</t>
    </rPh>
    <rPh sb="22" eb="23">
      <t>ショク</t>
    </rPh>
    <rPh sb="23" eb="24">
      <t>ニワトリ</t>
    </rPh>
    <rPh sb="25" eb="27">
      <t>ミツバチ</t>
    </rPh>
    <rPh sb="28" eb="29">
      <t>カイコ</t>
    </rPh>
    <rPh sb="33" eb="34">
      <t>ムシ</t>
    </rPh>
    <rPh sb="35" eb="37">
      <t>シイク</t>
    </rPh>
    <rPh sb="38" eb="40">
      <t>ケイラン</t>
    </rPh>
    <rPh sb="41" eb="42">
      <t>ヒツジ</t>
    </rPh>
    <rPh sb="42" eb="43">
      <t>ケ</t>
    </rPh>
    <rPh sb="44" eb="46">
      <t>セイサン</t>
    </rPh>
    <phoneticPr fontId="4"/>
  </si>
  <si>
    <t>農業サービス</t>
  </si>
  <si>
    <t>農業サービス</t>
    <rPh sb="0" eb="2">
      <t>ノウギョウ</t>
    </rPh>
    <phoneticPr fontId="4"/>
  </si>
  <si>
    <t>林業</t>
  </si>
  <si>
    <t>育林</t>
    <rPh sb="0" eb="1">
      <t>イク</t>
    </rPh>
    <rPh sb="1" eb="2">
      <t>リン</t>
    </rPh>
    <phoneticPr fontId="4"/>
  </si>
  <si>
    <t>苗木、立木の成長</t>
    <rPh sb="0" eb="2">
      <t>ナエギ</t>
    </rPh>
    <rPh sb="3" eb="5">
      <t>リュウボク</t>
    </rPh>
    <rPh sb="6" eb="8">
      <t>セイチョウ</t>
    </rPh>
    <phoneticPr fontId="4"/>
  </si>
  <si>
    <t>素材</t>
    <rPh sb="0" eb="2">
      <t>ソザイ</t>
    </rPh>
    <phoneticPr fontId="4"/>
  </si>
  <si>
    <t>丸太、立木を購入し、素材にして販売</t>
    <rPh sb="0" eb="2">
      <t>マルタ</t>
    </rPh>
    <rPh sb="3" eb="4">
      <t>セイリツ</t>
    </rPh>
    <rPh sb="4" eb="5">
      <t>キ</t>
    </rPh>
    <rPh sb="6" eb="8">
      <t>コウニュウ</t>
    </rPh>
    <rPh sb="10" eb="12">
      <t>ソザイ</t>
    </rPh>
    <rPh sb="15" eb="17">
      <t>ハンバイ</t>
    </rPh>
    <phoneticPr fontId="4"/>
  </si>
  <si>
    <t>特用林産物</t>
    <rPh sb="0" eb="2">
      <t>トクヨウ</t>
    </rPh>
    <rPh sb="2" eb="3">
      <t>リン</t>
    </rPh>
    <rPh sb="3" eb="5">
      <t>サンブツ</t>
    </rPh>
    <phoneticPr fontId="4"/>
  </si>
  <si>
    <t>きのこ、木炭、薪、食用鳥・昆虫・蛇の採取、炭焼、山番、種実（栗、くるみ）</t>
    <rPh sb="4" eb="6">
      <t>モクタン</t>
    </rPh>
    <rPh sb="7" eb="8">
      <t>マキ</t>
    </rPh>
    <rPh sb="9" eb="11">
      <t>ショクヨウ</t>
    </rPh>
    <rPh sb="10" eb="11">
      <t>リッショク</t>
    </rPh>
    <rPh sb="11" eb="12">
      <t>トリ</t>
    </rPh>
    <rPh sb="13" eb="15">
      <t>コンチュウ</t>
    </rPh>
    <rPh sb="16" eb="17">
      <t>ヘビ</t>
    </rPh>
    <rPh sb="18" eb="20">
      <t>サイシュ</t>
    </rPh>
    <rPh sb="21" eb="23">
      <t>スミヤ</t>
    </rPh>
    <rPh sb="24" eb="25">
      <t>ヤマ</t>
    </rPh>
    <rPh sb="25" eb="26">
      <t>バン</t>
    </rPh>
    <rPh sb="27" eb="28">
      <t>シュ</t>
    </rPh>
    <rPh sb="28" eb="29">
      <t>ミ</t>
    </rPh>
    <rPh sb="30" eb="31">
      <t>クリ</t>
    </rPh>
    <phoneticPr fontId="4"/>
  </si>
  <si>
    <t>漁業</t>
  </si>
  <si>
    <t>海面漁業</t>
    <rPh sb="0" eb="2">
      <t>カイメン</t>
    </rPh>
    <rPh sb="2" eb="4">
      <t>ギョギョウ</t>
    </rPh>
    <phoneticPr fontId="4"/>
  </si>
  <si>
    <t>沿岸・沖合・遠洋漁業（魚類、えび、かに、貝、海藻、真珠）</t>
    <rPh sb="0" eb="2">
      <t>エンガン</t>
    </rPh>
    <rPh sb="3" eb="5">
      <t>オキアイ</t>
    </rPh>
    <rPh sb="6" eb="8">
      <t>エンヨウ</t>
    </rPh>
    <rPh sb="8" eb="10">
      <t>ギョギョウ</t>
    </rPh>
    <rPh sb="11" eb="13">
      <t>ギョルイ</t>
    </rPh>
    <rPh sb="20" eb="21">
      <t>カイ</t>
    </rPh>
    <rPh sb="22" eb="24">
      <t>カイソウ</t>
    </rPh>
    <rPh sb="25" eb="27">
      <t>シンジュ</t>
    </rPh>
    <phoneticPr fontId="4"/>
  </si>
  <si>
    <t>内水面漁業</t>
    <rPh sb="0" eb="3">
      <t>ナイスイメン</t>
    </rPh>
    <rPh sb="3" eb="5">
      <t>ギョギョウ</t>
    </rPh>
    <phoneticPr fontId="4"/>
  </si>
  <si>
    <t>河川漁業（魚類・錦ごい）、こい・ふな・金魚・すっぽん・どじょう養殖業</t>
    <rPh sb="0" eb="2">
      <t>カセン</t>
    </rPh>
    <rPh sb="2" eb="4">
      <t>ギョギョウ</t>
    </rPh>
    <rPh sb="5" eb="7">
      <t>ギョルイ</t>
    </rPh>
    <rPh sb="8" eb="9">
      <t>ニシキ</t>
    </rPh>
    <rPh sb="19" eb="21">
      <t>キンギョ</t>
    </rPh>
    <rPh sb="31" eb="34">
      <t>ヨウショクギョウ</t>
    </rPh>
    <phoneticPr fontId="4"/>
  </si>
  <si>
    <t>鉱業</t>
    <rPh sb="0" eb="2">
      <t>コウギョウ</t>
    </rPh>
    <phoneticPr fontId="4"/>
  </si>
  <si>
    <t>石炭・原油・天然ガス</t>
  </si>
  <si>
    <t>石炭・亜炭・原油・天然ガスの掘採</t>
    <rPh sb="0" eb="2">
      <t>セキタン</t>
    </rPh>
    <rPh sb="3" eb="4">
      <t>ア</t>
    </rPh>
    <rPh sb="4" eb="5">
      <t>タン</t>
    </rPh>
    <rPh sb="6" eb="8">
      <t>ゲンユ</t>
    </rPh>
    <rPh sb="9" eb="11">
      <t>テンネン</t>
    </rPh>
    <rPh sb="14" eb="15">
      <t>クツ</t>
    </rPh>
    <rPh sb="15" eb="16">
      <t>サイ</t>
    </rPh>
    <phoneticPr fontId="4"/>
  </si>
  <si>
    <t>飲食料品</t>
    <rPh sb="0" eb="1">
      <t>イン</t>
    </rPh>
    <rPh sb="1" eb="4">
      <t>ショクリョウヒン</t>
    </rPh>
    <phoneticPr fontId="4"/>
  </si>
  <si>
    <t>畜産食料品</t>
    <rPh sb="0" eb="2">
      <t>チクサン</t>
    </rPh>
    <rPh sb="2" eb="5">
      <t>ショクリョウヒン</t>
    </rPh>
    <phoneticPr fontId="4"/>
  </si>
  <si>
    <t>水産食料品</t>
    <rPh sb="0" eb="2">
      <t>スイサン</t>
    </rPh>
    <rPh sb="2" eb="5">
      <t>ショクリョウヒン</t>
    </rPh>
    <phoneticPr fontId="4"/>
  </si>
  <si>
    <t>冷凍魚介、かまぼこ、刺身、わかめ、あじの開き、びん缶詰（かに、さけ、さば）、ちくわ、水産物佃煮、寒天、のり</t>
    <rPh sb="0" eb="2">
      <t>レイトウ</t>
    </rPh>
    <rPh sb="2" eb="4">
      <t>ギョカイ</t>
    </rPh>
    <rPh sb="10" eb="12">
      <t>サシミ</t>
    </rPh>
    <rPh sb="20" eb="21">
      <t>ヒラ</t>
    </rPh>
    <rPh sb="25" eb="27">
      <t>カンヅメ</t>
    </rPh>
    <rPh sb="42" eb="45">
      <t>スイサンブツ</t>
    </rPh>
    <rPh sb="45" eb="47">
      <t>ツクダニ</t>
    </rPh>
    <rPh sb="48" eb="50">
      <t>カンテン</t>
    </rPh>
    <phoneticPr fontId="4"/>
  </si>
  <si>
    <t>精穀・製粉</t>
    <rPh sb="0" eb="1">
      <t>セイ</t>
    </rPh>
    <rPh sb="1" eb="2">
      <t>コク</t>
    </rPh>
    <rPh sb="3" eb="5">
      <t>セイフン</t>
    </rPh>
    <phoneticPr fontId="4"/>
  </si>
  <si>
    <t>精米、小麦粉、米ぬか、そば粉、こんにゃく粉</t>
    <rPh sb="0" eb="2">
      <t>セイマイ</t>
    </rPh>
    <rPh sb="3" eb="6">
      <t>コムギコ</t>
    </rPh>
    <rPh sb="7" eb="8">
      <t>コメ</t>
    </rPh>
    <rPh sb="13" eb="14">
      <t>コ</t>
    </rPh>
    <rPh sb="20" eb="21">
      <t>コ</t>
    </rPh>
    <phoneticPr fontId="4"/>
  </si>
  <si>
    <t>めん・パン・菓子類</t>
    <rPh sb="6" eb="9">
      <t>カシルイ</t>
    </rPh>
    <phoneticPr fontId="4"/>
  </si>
  <si>
    <t>めん、パン、マカロニ、サンドイッチ、キャラメル、ドロップ、チョコ、和菓子、スナック菓子、ガム、ケーキ</t>
    <rPh sb="33" eb="36">
      <t>ワガシ</t>
    </rPh>
    <rPh sb="41" eb="43">
      <t>カシ</t>
    </rPh>
    <phoneticPr fontId="4"/>
  </si>
  <si>
    <t>農産保存食料品</t>
    <rPh sb="0" eb="2">
      <t>ノウサン</t>
    </rPh>
    <rPh sb="2" eb="4">
      <t>ホゾン</t>
    </rPh>
    <rPh sb="4" eb="7">
      <t>ショクリョウヒン</t>
    </rPh>
    <phoneticPr fontId="4"/>
  </si>
  <si>
    <t>砂糖・油脂・調味料類</t>
    <rPh sb="0" eb="2">
      <t>サトウ</t>
    </rPh>
    <rPh sb="3" eb="5">
      <t>ユシ</t>
    </rPh>
    <rPh sb="6" eb="9">
      <t>チョウミリョウ</t>
    </rPh>
    <rPh sb="9" eb="10">
      <t>ルイ</t>
    </rPh>
    <phoneticPr fontId="4"/>
  </si>
  <si>
    <t>その他の食料品</t>
    <rPh sb="2" eb="3">
      <t>ホカ</t>
    </rPh>
    <rPh sb="4" eb="7">
      <t>ショクリョウヒン</t>
    </rPh>
    <phoneticPr fontId="4"/>
  </si>
  <si>
    <t>飲料</t>
  </si>
  <si>
    <t>酒類</t>
    <rPh sb="0" eb="1">
      <t>サケ</t>
    </rPh>
    <rPh sb="1" eb="2">
      <t>ルイ</t>
    </rPh>
    <phoneticPr fontId="4"/>
  </si>
  <si>
    <t>その他の飲料</t>
    <rPh sb="2" eb="3">
      <t>ホカ</t>
    </rPh>
    <rPh sb="4" eb="6">
      <t>インリョウ</t>
    </rPh>
    <phoneticPr fontId="4"/>
  </si>
  <si>
    <t>たばこ</t>
    <phoneticPr fontId="4"/>
  </si>
  <si>
    <t>繊維製品</t>
    <rPh sb="0" eb="2">
      <t>センイ</t>
    </rPh>
    <rPh sb="2" eb="4">
      <t>セイヒン</t>
    </rPh>
    <phoneticPr fontId="4"/>
  </si>
  <si>
    <t>繊維工業製品</t>
  </si>
  <si>
    <t>織物</t>
    <rPh sb="0" eb="2">
      <t>オリモノ</t>
    </rPh>
    <phoneticPr fontId="4"/>
  </si>
  <si>
    <t>綿織物、スフ織物、絹織物、毛織物</t>
    <rPh sb="0" eb="3">
      <t>メンオリモノ</t>
    </rPh>
    <rPh sb="6" eb="8">
      <t>オリモノ</t>
    </rPh>
    <rPh sb="9" eb="10">
      <t>キヌ</t>
    </rPh>
    <rPh sb="10" eb="12">
      <t>オリモノ</t>
    </rPh>
    <rPh sb="13" eb="14">
      <t>ケ</t>
    </rPh>
    <rPh sb="14" eb="16">
      <t>オリモノ</t>
    </rPh>
    <phoneticPr fontId="4"/>
  </si>
  <si>
    <t>ニット生地</t>
    <rPh sb="3" eb="5">
      <t>キジ</t>
    </rPh>
    <phoneticPr fontId="4"/>
  </si>
  <si>
    <t>染色整理</t>
    <rPh sb="0" eb="2">
      <t>センショク</t>
    </rPh>
    <rPh sb="2" eb="4">
      <t>セイリ</t>
    </rPh>
    <phoneticPr fontId="4"/>
  </si>
  <si>
    <t>その他の繊維工業製品</t>
    <rPh sb="2" eb="3">
      <t>ホカ</t>
    </rPh>
    <rPh sb="4" eb="6">
      <t>センイ</t>
    </rPh>
    <rPh sb="6" eb="8">
      <t>コウギョウ</t>
    </rPh>
    <rPh sb="8" eb="10">
      <t>セイヒン</t>
    </rPh>
    <phoneticPr fontId="4"/>
  </si>
  <si>
    <t>衣服・その他の繊維既製品</t>
    <rPh sb="9" eb="12">
      <t>キセイヒン</t>
    </rPh>
    <phoneticPr fontId="4"/>
  </si>
  <si>
    <t>その他の衣服・身の回り品</t>
    <rPh sb="2" eb="3">
      <t>ホカ</t>
    </rPh>
    <rPh sb="4" eb="6">
      <t>イフク</t>
    </rPh>
    <rPh sb="7" eb="8">
      <t>ミ</t>
    </rPh>
    <rPh sb="9" eb="10">
      <t>マワ</t>
    </rPh>
    <rPh sb="11" eb="12">
      <t>ヒン</t>
    </rPh>
    <phoneticPr fontId="4"/>
  </si>
  <si>
    <t>その他の繊維既製品</t>
    <rPh sb="2" eb="3">
      <t>ホカ</t>
    </rPh>
    <rPh sb="4" eb="6">
      <t>センイ</t>
    </rPh>
    <rPh sb="6" eb="9">
      <t>キセイヒン</t>
    </rPh>
    <phoneticPr fontId="4"/>
  </si>
  <si>
    <t>パルプ・紙・木製品</t>
    <rPh sb="4" eb="5">
      <t>カミ</t>
    </rPh>
    <rPh sb="6" eb="9">
      <t>モクセイヒン</t>
    </rPh>
    <phoneticPr fontId="4"/>
  </si>
  <si>
    <t>木材・木製品</t>
    <rPh sb="0" eb="2">
      <t>モクザイ</t>
    </rPh>
    <phoneticPr fontId="4"/>
  </si>
  <si>
    <t>木材</t>
    <rPh sb="0" eb="2">
      <t>モクザイ</t>
    </rPh>
    <phoneticPr fontId="4"/>
  </si>
  <si>
    <t>その他の木製品</t>
    <rPh sb="2" eb="3">
      <t>ホカ</t>
    </rPh>
    <rPh sb="4" eb="7">
      <t>モクセイヒン</t>
    </rPh>
    <phoneticPr fontId="4"/>
  </si>
  <si>
    <t>家具・装備品</t>
  </si>
  <si>
    <t>パルプ・紙・板紙・加工紙</t>
  </si>
  <si>
    <t>パルプ、古紙</t>
    <rPh sb="4" eb="6">
      <t>コシ</t>
    </rPh>
    <phoneticPr fontId="4"/>
  </si>
  <si>
    <t>紙・板紙</t>
    <rPh sb="0" eb="1">
      <t>カミ</t>
    </rPh>
    <rPh sb="2" eb="3">
      <t>イタ</t>
    </rPh>
    <rPh sb="3" eb="4">
      <t>カミ</t>
    </rPh>
    <phoneticPr fontId="4"/>
  </si>
  <si>
    <t>加工紙</t>
    <rPh sb="0" eb="2">
      <t>カコウ</t>
    </rPh>
    <rPh sb="2" eb="3">
      <t>シ</t>
    </rPh>
    <phoneticPr fontId="4"/>
  </si>
  <si>
    <t>ふすま紙、段ボール（シート）、壁紙、絶縁テープ</t>
    <rPh sb="3" eb="4">
      <t>シ</t>
    </rPh>
    <rPh sb="5" eb="6">
      <t>ダン</t>
    </rPh>
    <rPh sb="15" eb="17">
      <t>カベガミ</t>
    </rPh>
    <rPh sb="18" eb="20">
      <t>ゼツエン</t>
    </rPh>
    <phoneticPr fontId="4"/>
  </si>
  <si>
    <t>紙加工品</t>
  </si>
  <si>
    <t>紙製容器</t>
    <rPh sb="0" eb="1">
      <t>カミ</t>
    </rPh>
    <rPh sb="1" eb="2">
      <t>セイ</t>
    </rPh>
    <rPh sb="2" eb="4">
      <t>ヨウキ</t>
    </rPh>
    <phoneticPr fontId="4"/>
  </si>
  <si>
    <t>段ボール箱、紙コップ、紙皿、セメント袋、ショッピングバッグ</t>
    <rPh sb="11" eb="12">
      <t>カミ</t>
    </rPh>
    <rPh sb="12" eb="13">
      <t>サラ</t>
    </rPh>
    <rPh sb="18" eb="19">
      <t>フクロ</t>
    </rPh>
    <phoneticPr fontId="4"/>
  </si>
  <si>
    <t>その他の紙加工品</t>
    <rPh sb="2" eb="3">
      <t>ホカ</t>
    </rPh>
    <rPh sb="4" eb="5">
      <t>カミ</t>
    </rPh>
    <rPh sb="5" eb="7">
      <t>カコウ</t>
    </rPh>
    <rPh sb="7" eb="8">
      <t>ヒン</t>
    </rPh>
    <phoneticPr fontId="4"/>
  </si>
  <si>
    <t>ティッシュペーパー、トイレットペーパー、紙タオル、生理用品、紙おむつ、封筒、ノート、手帳、原稿用紙、便箋、名札台紙、ガムテープ（紙）</t>
    <rPh sb="35" eb="37">
      <t>フウトウ</t>
    </rPh>
    <rPh sb="42" eb="44">
      <t>テチョウ</t>
    </rPh>
    <rPh sb="45" eb="47">
      <t>ゲンコウ</t>
    </rPh>
    <rPh sb="47" eb="49">
      <t>ヨウシ</t>
    </rPh>
    <rPh sb="50" eb="52">
      <t>ビンセン</t>
    </rPh>
    <rPh sb="53" eb="55">
      <t>ナフダ</t>
    </rPh>
    <rPh sb="55" eb="56">
      <t>ダイ</t>
    </rPh>
    <rPh sb="56" eb="57">
      <t>シ</t>
    </rPh>
    <rPh sb="64" eb="65">
      <t>カミ</t>
    </rPh>
    <phoneticPr fontId="4"/>
  </si>
  <si>
    <t>その他</t>
    <rPh sb="2" eb="3">
      <t>ホカ</t>
    </rPh>
    <phoneticPr fontId="4"/>
  </si>
  <si>
    <t>印刷・製版・製本</t>
  </si>
  <si>
    <t>化学製品</t>
    <rPh sb="0" eb="2">
      <t>カガク</t>
    </rPh>
    <rPh sb="2" eb="4">
      <t>セイヒン</t>
    </rPh>
    <phoneticPr fontId="4"/>
  </si>
  <si>
    <t>化学肥料</t>
  </si>
  <si>
    <t>アンモニア、アンモニア水、窒素質・りん酸質肥料、複合肥料</t>
    <rPh sb="11" eb="12">
      <t>スイ</t>
    </rPh>
    <rPh sb="13" eb="15">
      <t>チッソ</t>
    </rPh>
    <rPh sb="15" eb="16">
      <t>シツ</t>
    </rPh>
    <rPh sb="19" eb="20">
      <t>サン</t>
    </rPh>
    <rPh sb="20" eb="21">
      <t>シツ</t>
    </rPh>
    <rPh sb="21" eb="23">
      <t>ヒリョウ</t>
    </rPh>
    <rPh sb="24" eb="26">
      <t>フクゴウ</t>
    </rPh>
    <rPh sb="26" eb="28">
      <t>ヒリョウ</t>
    </rPh>
    <phoneticPr fontId="4"/>
  </si>
  <si>
    <t>無機化学工業製品</t>
  </si>
  <si>
    <t>ソーダ工業製品</t>
    <rPh sb="3" eb="5">
      <t>コウギョウ</t>
    </rPh>
    <rPh sb="5" eb="7">
      <t>セイヒン</t>
    </rPh>
    <phoneticPr fontId="4"/>
  </si>
  <si>
    <t>ソーダ灰、か性ソーダ、液体塩素、さらし液</t>
    <rPh sb="3" eb="4">
      <t>ハイ</t>
    </rPh>
    <rPh sb="6" eb="7">
      <t>セイ</t>
    </rPh>
    <rPh sb="11" eb="13">
      <t>エキタイ</t>
    </rPh>
    <rPh sb="13" eb="15">
      <t>エンソ</t>
    </rPh>
    <rPh sb="19" eb="20">
      <t>エキ</t>
    </rPh>
    <phoneticPr fontId="4"/>
  </si>
  <si>
    <t>その他の無機化学工業製品</t>
    <rPh sb="2" eb="3">
      <t>ホカ</t>
    </rPh>
    <rPh sb="4" eb="6">
      <t>ムキ</t>
    </rPh>
    <rPh sb="6" eb="8">
      <t>カガク</t>
    </rPh>
    <rPh sb="8" eb="10">
      <t>コウギョウ</t>
    </rPh>
    <rPh sb="10" eb="12">
      <t>セイヒン</t>
    </rPh>
    <phoneticPr fontId="4"/>
  </si>
  <si>
    <t>塩、食卓塩、にがり、無機顔料、酸素ガス、窒素、アルゴン、水素、炭酸ガス、アセチレン、亜硫酸塩、硫化物、活性炭</t>
    <rPh sb="0" eb="1">
      <t>シオ</t>
    </rPh>
    <rPh sb="2" eb="4">
      <t>ショクタク</t>
    </rPh>
    <rPh sb="4" eb="5">
      <t>エン</t>
    </rPh>
    <rPh sb="10" eb="12">
      <t>ムキ</t>
    </rPh>
    <rPh sb="12" eb="14">
      <t>ガンリョウ</t>
    </rPh>
    <rPh sb="15" eb="17">
      <t>サンソ</t>
    </rPh>
    <rPh sb="20" eb="22">
      <t>チッソ</t>
    </rPh>
    <rPh sb="28" eb="30">
      <t>スイソ</t>
    </rPh>
    <rPh sb="31" eb="33">
      <t>タンサン</t>
    </rPh>
    <rPh sb="42" eb="45">
      <t>アリュウサン</t>
    </rPh>
    <rPh sb="45" eb="46">
      <t>シオ</t>
    </rPh>
    <rPh sb="47" eb="50">
      <t>リュウカブツ</t>
    </rPh>
    <rPh sb="51" eb="54">
      <t>カッセイタン</t>
    </rPh>
    <phoneticPr fontId="4"/>
  </si>
  <si>
    <t>エチレン、プロピレン、ブタン、純ベンゼン、純トルエン、キシレン</t>
    <rPh sb="15" eb="16">
      <t>ジュン</t>
    </rPh>
    <rPh sb="21" eb="22">
      <t>ジュン</t>
    </rPh>
    <phoneticPr fontId="4"/>
  </si>
  <si>
    <t>合成ゴム</t>
    <rPh sb="0" eb="2">
      <t>ゴウセイ</t>
    </rPh>
    <phoneticPr fontId="4"/>
  </si>
  <si>
    <t>その他の有機化学工業製品</t>
    <rPh sb="2" eb="3">
      <t>ホカ</t>
    </rPh>
    <rPh sb="4" eb="6">
      <t>ユウキ</t>
    </rPh>
    <rPh sb="6" eb="8">
      <t>カガク</t>
    </rPh>
    <rPh sb="8" eb="10">
      <t>コウギョウ</t>
    </rPh>
    <rPh sb="10" eb="12">
      <t>セイヒン</t>
    </rPh>
    <phoneticPr fontId="4"/>
  </si>
  <si>
    <t>合成樹脂</t>
  </si>
  <si>
    <t>フェノール樹脂、ユリア樹脂、メラミン樹脂、ポリエチレン、塩化ビニル樹脂、ポリアミド系樹脂、石油系樹脂</t>
    <rPh sb="5" eb="7">
      <t>ジュシ</t>
    </rPh>
    <rPh sb="11" eb="13">
      <t>ジュシ</t>
    </rPh>
    <rPh sb="18" eb="20">
      <t>ジュシ</t>
    </rPh>
    <rPh sb="28" eb="30">
      <t>エンカ</t>
    </rPh>
    <rPh sb="33" eb="35">
      <t>ジュシ</t>
    </rPh>
    <rPh sb="41" eb="42">
      <t>ケイ</t>
    </rPh>
    <rPh sb="42" eb="44">
      <t>ジュシ</t>
    </rPh>
    <rPh sb="45" eb="48">
      <t>セキユケイ</t>
    </rPh>
    <rPh sb="48" eb="50">
      <t>ジュシ</t>
    </rPh>
    <phoneticPr fontId="4"/>
  </si>
  <si>
    <t>化学繊維</t>
  </si>
  <si>
    <t>レーヨン、アセテート、ナイロン・ポリエステル・アクリル・ビニロン・ポリプロピレン長繊維糸・短繊維</t>
    <rPh sb="40" eb="41">
      <t>チョウ</t>
    </rPh>
    <rPh sb="41" eb="43">
      <t>センイ</t>
    </rPh>
    <rPh sb="43" eb="44">
      <t>イト</t>
    </rPh>
    <rPh sb="45" eb="46">
      <t>タン</t>
    </rPh>
    <rPh sb="46" eb="48">
      <t>センイ</t>
    </rPh>
    <phoneticPr fontId="4"/>
  </si>
  <si>
    <t>医薬品</t>
  </si>
  <si>
    <t>内服薬、注射剤、外用薬、殺虫剤（農薬除く）、蚊取り線香、ワクチン、血清、漢方薬、動物用医薬品</t>
    <rPh sb="0" eb="3">
      <t>ナイフクヤク</t>
    </rPh>
    <rPh sb="4" eb="6">
      <t>チュウシャ</t>
    </rPh>
    <rPh sb="6" eb="7">
      <t>ザイ</t>
    </rPh>
    <rPh sb="8" eb="11">
      <t>ガイヨウヤク</t>
    </rPh>
    <rPh sb="12" eb="15">
      <t>サッチュウザイ</t>
    </rPh>
    <rPh sb="16" eb="18">
      <t>ノウヤク</t>
    </rPh>
    <rPh sb="18" eb="19">
      <t>ノゾ</t>
    </rPh>
    <rPh sb="22" eb="24">
      <t>カト</t>
    </rPh>
    <rPh sb="25" eb="27">
      <t>センコウ</t>
    </rPh>
    <rPh sb="33" eb="35">
      <t>ケッセイ</t>
    </rPh>
    <rPh sb="36" eb="39">
      <t>カンポウヤク</t>
    </rPh>
    <rPh sb="40" eb="43">
      <t>ドウブツヨウ</t>
    </rPh>
    <rPh sb="43" eb="46">
      <t>イヤクヒン</t>
    </rPh>
    <phoneticPr fontId="4"/>
  </si>
  <si>
    <t>塗料・印刷インキ</t>
    <rPh sb="0" eb="2">
      <t>トリョウ</t>
    </rPh>
    <rPh sb="3" eb="5">
      <t>インサツ</t>
    </rPh>
    <phoneticPr fontId="4"/>
  </si>
  <si>
    <t>塗料、印刷インキ、シンナー</t>
    <rPh sb="0" eb="2">
      <t>トリョウ</t>
    </rPh>
    <rPh sb="3" eb="5">
      <t>インサツ</t>
    </rPh>
    <phoneticPr fontId="4"/>
  </si>
  <si>
    <t>農薬</t>
    <rPh sb="0" eb="2">
      <t>ノウヤク</t>
    </rPh>
    <phoneticPr fontId="4"/>
  </si>
  <si>
    <t>その他の化学最終製品</t>
    <rPh sb="2" eb="3">
      <t>ホカ</t>
    </rPh>
    <rPh sb="4" eb="6">
      <t>カガク</t>
    </rPh>
    <rPh sb="6" eb="8">
      <t>サイシュウ</t>
    </rPh>
    <rPh sb="8" eb="10">
      <t>セイヒン</t>
    </rPh>
    <phoneticPr fontId="4"/>
  </si>
  <si>
    <t>石油製品</t>
  </si>
  <si>
    <t>ガソリン、ジェット燃料油、灯油、軽油、A重油、B重油、C重油、ナフサ、液化石油ガス、グリース、潤滑油、アスファルト、パラフィン、石油ガス</t>
    <rPh sb="9" eb="11">
      <t>ネンリョウ</t>
    </rPh>
    <rPh sb="11" eb="12">
      <t>ユ</t>
    </rPh>
    <rPh sb="13" eb="15">
      <t>トウユ</t>
    </rPh>
    <rPh sb="16" eb="18">
      <t>ケイユ</t>
    </rPh>
    <rPh sb="20" eb="22">
      <t>ジュウユ</t>
    </rPh>
    <rPh sb="24" eb="26">
      <t>ジュウユ</t>
    </rPh>
    <rPh sb="28" eb="30">
      <t>ジュウユ</t>
    </rPh>
    <rPh sb="35" eb="37">
      <t>エキカ</t>
    </rPh>
    <rPh sb="37" eb="39">
      <t>セキユ</t>
    </rPh>
    <rPh sb="47" eb="50">
      <t>ジュンカツユ</t>
    </rPh>
    <rPh sb="64" eb="66">
      <t>セキユ</t>
    </rPh>
    <phoneticPr fontId="4"/>
  </si>
  <si>
    <t>石炭製品</t>
  </si>
  <si>
    <t>コークス、練炭、豆炭、コールタール、舗装材料</t>
    <rPh sb="5" eb="7">
      <t>レンタン</t>
    </rPh>
    <rPh sb="8" eb="10">
      <t>マメタン</t>
    </rPh>
    <rPh sb="18" eb="20">
      <t>ホソウ</t>
    </rPh>
    <rPh sb="20" eb="22">
      <t>ザイリョウ</t>
    </rPh>
    <phoneticPr fontId="4"/>
  </si>
  <si>
    <t>プラスチック製品</t>
  </si>
  <si>
    <t>ゴム製品</t>
  </si>
  <si>
    <t>その他のゴム製品</t>
    <rPh sb="2" eb="3">
      <t>ホカ</t>
    </rPh>
    <rPh sb="6" eb="8">
      <t>セイヒン</t>
    </rPh>
    <phoneticPr fontId="4"/>
  </si>
  <si>
    <t>革製履物</t>
    <rPh sb="0" eb="2">
      <t>カワセイ</t>
    </rPh>
    <rPh sb="2" eb="4">
      <t>ハキモノ</t>
    </rPh>
    <phoneticPr fontId="4"/>
  </si>
  <si>
    <t>紳士用・婦人用・子供用革靴、登山靴、スケート靴、ゴルフ靴、作業用革靴</t>
    <rPh sb="0" eb="3">
      <t>シンシヨウ</t>
    </rPh>
    <rPh sb="4" eb="7">
      <t>フジンヨウ</t>
    </rPh>
    <rPh sb="8" eb="11">
      <t>コドモヨウ</t>
    </rPh>
    <rPh sb="11" eb="12">
      <t>カワ</t>
    </rPh>
    <rPh sb="12" eb="13">
      <t>クツ</t>
    </rPh>
    <rPh sb="14" eb="16">
      <t>トザン</t>
    </rPh>
    <rPh sb="16" eb="17">
      <t>クツ</t>
    </rPh>
    <rPh sb="22" eb="23">
      <t>クツ</t>
    </rPh>
    <rPh sb="27" eb="28">
      <t>クツ</t>
    </rPh>
    <rPh sb="29" eb="32">
      <t>サギョウヨウ</t>
    </rPh>
    <rPh sb="32" eb="33">
      <t>カワ</t>
    </rPh>
    <rPh sb="33" eb="34">
      <t>クツ</t>
    </rPh>
    <phoneticPr fontId="4"/>
  </si>
  <si>
    <t>窯業・土石製品</t>
    <rPh sb="0" eb="2">
      <t>ヨウギョウ</t>
    </rPh>
    <rPh sb="3" eb="5">
      <t>ドセキ</t>
    </rPh>
    <rPh sb="5" eb="7">
      <t>セイヒン</t>
    </rPh>
    <phoneticPr fontId="4"/>
  </si>
  <si>
    <t>ガラス・ガラス製品</t>
  </si>
  <si>
    <t>ガラス・ガラス製品</t>
    <rPh sb="7" eb="9">
      <t>セイヒン</t>
    </rPh>
    <phoneticPr fontId="4"/>
  </si>
  <si>
    <t>セメント・セメント製品</t>
  </si>
  <si>
    <t>セメント・セメント製品</t>
    <rPh sb="9" eb="11">
      <t>セイヒン</t>
    </rPh>
    <phoneticPr fontId="4"/>
  </si>
  <si>
    <t>陶磁器</t>
  </si>
  <si>
    <t>その他の窯業・土石製品</t>
  </si>
  <si>
    <t>建設用土石製品</t>
    <rPh sb="0" eb="3">
      <t>ケンセツヨウ</t>
    </rPh>
    <rPh sb="3" eb="5">
      <t>ドセキ</t>
    </rPh>
    <rPh sb="5" eb="7">
      <t>セイヒン</t>
    </rPh>
    <phoneticPr fontId="4"/>
  </si>
  <si>
    <t>耐火れんが、耐火モルタル、人造耐火材、石膏ボード、粘土瓦、普通れんが</t>
    <rPh sb="0" eb="2">
      <t>タイカ</t>
    </rPh>
    <rPh sb="6" eb="8">
      <t>タイカ</t>
    </rPh>
    <rPh sb="13" eb="15">
      <t>ジンゾウ</t>
    </rPh>
    <rPh sb="15" eb="17">
      <t>タイカ</t>
    </rPh>
    <rPh sb="17" eb="18">
      <t>ザイ</t>
    </rPh>
    <rPh sb="19" eb="21">
      <t>セッコウ</t>
    </rPh>
    <rPh sb="25" eb="27">
      <t>ネンド</t>
    </rPh>
    <rPh sb="27" eb="28">
      <t>カワラ</t>
    </rPh>
    <rPh sb="29" eb="31">
      <t>フツウ</t>
    </rPh>
    <phoneticPr fontId="4"/>
  </si>
  <si>
    <t>その他の窯業・土石製品</t>
    <rPh sb="2" eb="3">
      <t>ホカ</t>
    </rPh>
    <rPh sb="4" eb="6">
      <t>ヨウギョウ</t>
    </rPh>
    <rPh sb="7" eb="9">
      <t>ドセキ</t>
    </rPh>
    <rPh sb="9" eb="11">
      <t>セイヒン</t>
    </rPh>
    <phoneticPr fontId="4"/>
  </si>
  <si>
    <t>鉄鋼</t>
    <rPh sb="0" eb="2">
      <t>テッコウ</t>
    </rPh>
    <phoneticPr fontId="4"/>
  </si>
  <si>
    <t>銑鉄・粗鋼</t>
  </si>
  <si>
    <t>銑鉄・粗鋼</t>
    <rPh sb="0" eb="2">
      <t>センテツ</t>
    </rPh>
    <rPh sb="3" eb="5">
      <t>ソコウ</t>
    </rPh>
    <phoneticPr fontId="4"/>
  </si>
  <si>
    <t>銑鉄（電気炉銑、高炉銑）、フェロアロイ、粗鋼（普通鋼粗鋼、特殊鋼粗鋼）</t>
    <rPh sb="0" eb="2">
      <t>センテツ</t>
    </rPh>
    <rPh sb="3" eb="5">
      <t>デンキ</t>
    </rPh>
    <rPh sb="5" eb="6">
      <t>ロ</t>
    </rPh>
    <rPh sb="6" eb="7">
      <t>セン</t>
    </rPh>
    <rPh sb="8" eb="10">
      <t>コウロ</t>
    </rPh>
    <rPh sb="10" eb="11">
      <t>セン</t>
    </rPh>
    <rPh sb="20" eb="22">
      <t>ソコウ</t>
    </rPh>
    <rPh sb="23" eb="25">
      <t>フツウ</t>
    </rPh>
    <rPh sb="25" eb="26">
      <t>コウ</t>
    </rPh>
    <rPh sb="26" eb="28">
      <t>ソコウ</t>
    </rPh>
    <rPh sb="29" eb="31">
      <t>トクシュ</t>
    </rPh>
    <rPh sb="31" eb="32">
      <t>コウ</t>
    </rPh>
    <rPh sb="32" eb="34">
      <t>ソコウ</t>
    </rPh>
    <phoneticPr fontId="4"/>
  </si>
  <si>
    <t>鉄屑</t>
    <rPh sb="0" eb="2">
      <t>テツクズ</t>
    </rPh>
    <phoneticPr fontId="4"/>
  </si>
  <si>
    <t>鋼材</t>
  </si>
  <si>
    <t>熱間圧延鋼材</t>
    <rPh sb="0" eb="1">
      <t>ネッ</t>
    </rPh>
    <rPh sb="1" eb="2">
      <t>カン</t>
    </rPh>
    <rPh sb="2" eb="3">
      <t>アツ</t>
    </rPh>
    <rPh sb="3" eb="4">
      <t>ノ</t>
    </rPh>
    <rPh sb="4" eb="6">
      <t>コウザイ</t>
    </rPh>
    <phoneticPr fontId="4"/>
  </si>
  <si>
    <t>鋼管</t>
    <rPh sb="0" eb="2">
      <t>コウカン</t>
    </rPh>
    <phoneticPr fontId="4"/>
  </si>
  <si>
    <t>冷延・めっき鋼材</t>
    <rPh sb="0" eb="1">
      <t>レイ</t>
    </rPh>
    <rPh sb="1" eb="2">
      <t>ノ</t>
    </rPh>
    <rPh sb="6" eb="8">
      <t>コウザイ</t>
    </rPh>
    <phoneticPr fontId="4"/>
  </si>
  <si>
    <t>冷間仕上鋼材（ピアノ線、ステンレス線）、めっき鋼材（ブリキ、カラートタン、針金）</t>
    <rPh sb="10" eb="11">
      <t>セン</t>
    </rPh>
    <rPh sb="17" eb="18">
      <t>セン</t>
    </rPh>
    <phoneticPr fontId="4"/>
  </si>
  <si>
    <t>その他の鉄鋼製品</t>
  </si>
  <si>
    <t>非鉄金属</t>
    <rPh sb="0" eb="2">
      <t>ヒテツ</t>
    </rPh>
    <rPh sb="2" eb="4">
      <t>キンゾク</t>
    </rPh>
    <phoneticPr fontId="4"/>
  </si>
  <si>
    <t>非鉄金属製錬・精製</t>
  </si>
  <si>
    <t>金、銀、銅、鉛、亜鉛、アルミニウム、イリジウム、ウラン、オスミウム、カドミウム、クロム、ゲルマニウム、すず、マグネシウム、ニッケル、マンガン、ベリリウム、チタン</t>
    <rPh sb="0" eb="1">
      <t>キン</t>
    </rPh>
    <rPh sb="2" eb="3">
      <t>ギン</t>
    </rPh>
    <rPh sb="4" eb="5">
      <t>ドウ</t>
    </rPh>
    <rPh sb="6" eb="7">
      <t>ナマリ</t>
    </rPh>
    <rPh sb="8" eb="10">
      <t>アエン</t>
    </rPh>
    <phoneticPr fontId="4"/>
  </si>
  <si>
    <t>非鉄金属屑</t>
    <rPh sb="0" eb="2">
      <t>ヒテツ</t>
    </rPh>
    <rPh sb="2" eb="4">
      <t>キンゾク</t>
    </rPh>
    <rPh sb="4" eb="5">
      <t>クズ</t>
    </rPh>
    <phoneticPr fontId="4"/>
  </si>
  <si>
    <t>非鉄金属加工製品</t>
  </si>
  <si>
    <t>電線・ケーブル</t>
    <rPh sb="0" eb="2">
      <t>デンセン</t>
    </rPh>
    <phoneticPr fontId="4"/>
  </si>
  <si>
    <t>通信用電線・ケーブル、電力用電線・ケーブル、光ファイバーケーブル</t>
    <rPh sb="0" eb="3">
      <t>ツウシンヨウ</t>
    </rPh>
    <rPh sb="3" eb="5">
      <t>デンセン</t>
    </rPh>
    <rPh sb="11" eb="14">
      <t>デンリョクヨウ</t>
    </rPh>
    <rPh sb="14" eb="16">
      <t>デンセン</t>
    </rPh>
    <rPh sb="22" eb="23">
      <t>ヒカリ</t>
    </rPh>
    <phoneticPr fontId="4"/>
  </si>
  <si>
    <t>その他の非鉄金属製品</t>
    <rPh sb="2" eb="3">
      <t>ホカ</t>
    </rPh>
    <rPh sb="4" eb="6">
      <t>ヒテツ</t>
    </rPh>
    <rPh sb="6" eb="8">
      <t>キンゾク</t>
    </rPh>
    <rPh sb="8" eb="10">
      <t>セイヒン</t>
    </rPh>
    <phoneticPr fontId="4"/>
  </si>
  <si>
    <t>伸銅品、アルミニウム板、アルミニウム管、アルミニウム製品、核燃料、鉛管、鉛板、アルミホイル</t>
    <rPh sb="0" eb="2">
      <t>シンドウ</t>
    </rPh>
    <rPh sb="2" eb="3">
      <t>ヒン</t>
    </rPh>
    <rPh sb="10" eb="11">
      <t>イタ</t>
    </rPh>
    <rPh sb="18" eb="19">
      <t>カン</t>
    </rPh>
    <rPh sb="26" eb="28">
      <t>セイヒン</t>
    </rPh>
    <rPh sb="29" eb="30">
      <t>カク</t>
    </rPh>
    <rPh sb="30" eb="32">
      <t>ネンリョウ</t>
    </rPh>
    <rPh sb="33" eb="34">
      <t>ナマリ</t>
    </rPh>
    <rPh sb="34" eb="35">
      <t>カン</t>
    </rPh>
    <rPh sb="36" eb="37">
      <t>ナマリ</t>
    </rPh>
    <rPh sb="37" eb="38">
      <t>イタ</t>
    </rPh>
    <phoneticPr fontId="4"/>
  </si>
  <si>
    <t>金属製品</t>
    <rPh sb="0" eb="2">
      <t>キンゾク</t>
    </rPh>
    <rPh sb="2" eb="4">
      <t>セイヒン</t>
    </rPh>
    <phoneticPr fontId="4"/>
  </si>
  <si>
    <t>建設用金属製品</t>
    <rPh sb="0" eb="2">
      <t>ケンセツ</t>
    </rPh>
    <rPh sb="2" eb="3">
      <t>ヨウ</t>
    </rPh>
    <rPh sb="3" eb="5">
      <t>キンゾク</t>
    </rPh>
    <rPh sb="5" eb="7">
      <t>セイヒン</t>
    </rPh>
    <phoneticPr fontId="4"/>
  </si>
  <si>
    <t>鉄骨、軽量鉄骨、橋りょう、鉄塔、水門、はしご、ガードレール歩道橋</t>
    <rPh sb="0" eb="2">
      <t>テッコツ</t>
    </rPh>
    <rPh sb="3" eb="5">
      <t>ケイリョウ</t>
    </rPh>
    <rPh sb="5" eb="7">
      <t>テッコツ</t>
    </rPh>
    <rPh sb="8" eb="9">
      <t>キョウ</t>
    </rPh>
    <rPh sb="13" eb="15">
      <t>テットウ</t>
    </rPh>
    <rPh sb="16" eb="18">
      <t>スイモン</t>
    </rPh>
    <rPh sb="29" eb="32">
      <t>ホドウキョウ</t>
    </rPh>
    <phoneticPr fontId="4"/>
  </si>
  <si>
    <t>建築用金属製品</t>
    <rPh sb="0" eb="3">
      <t>ケンチクヨウ</t>
    </rPh>
    <rPh sb="3" eb="5">
      <t>キンゾク</t>
    </rPh>
    <rPh sb="5" eb="7">
      <t>セイヒン</t>
    </rPh>
    <phoneticPr fontId="4"/>
  </si>
  <si>
    <t>アルミニウム製サッシ・ドア、金属製サッシ・ドア・シャッタ、ユニットハウス、階段、ベランダ、手すり、防護さく、バリケード、金属製建具、ガレージ</t>
    <rPh sb="6" eb="7">
      <t>セイ</t>
    </rPh>
    <rPh sb="14" eb="17">
      <t>キンゾクセイ</t>
    </rPh>
    <rPh sb="37" eb="39">
      <t>カイダン</t>
    </rPh>
    <rPh sb="45" eb="46">
      <t>テ</t>
    </rPh>
    <rPh sb="49" eb="51">
      <t>ボウゴ</t>
    </rPh>
    <rPh sb="60" eb="63">
      <t>キンゾクセイ</t>
    </rPh>
    <rPh sb="63" eb="65">
      <t>タテグ</t>
    </rPh>
    <phoneticPr fontId="4"/>
  </si>
  <si>
    <t>その他の金属製品</t>
  </si>
  <si>
    <t>ガスこんろ、風呂釜、湯沸し器、石油ストーブ、暖房器、太陽熱温水器、ガス冷蔵庫、ガスストーブ、温水ボイラ、スチームヒーター、温水器、石炭ストーブ、暖炉、こたつ</t>
    <rPh sb="6" eb="8">
      <t>フロ</t>
    </rPh>
    <rPh sb="8" eb="9">
      <t>ガマ</t>
    </rPh>
    <rPh sb="10" eb="12">
      <t>ユワカ</t>
    </rPh>
    <rPh sb="13" eb="14">
      <t>キ</t>
    </rPh>
    <rPh sb="15" eb="17">
      <t>セキユ</t>
    </rPh>
    <rPh sb="22" eb="24">
      <t>ダンボウ</t>
    </rPh>
    <rPh sb="24" eb="25">
      <t>キ</t>
    </rPh>
    <rPh sb="26" eb="29">
      <t>タイヨウネツ</t>
    </rPh>
    <rPh sb="29" eb="32">
      <t>オンスイキ</t>
    </rPh>
    <rPh sb="35" eb="38">
      <t>レイゾウコ</t>
    </rPh>
    <rPh sb="46" eb="48">
      <t>オンスイ</t>
    </rPh>
    <rPh sb="61" eb="64">
      <t>オンスイキ</t>
    </rPh>
    <rPh sb="65" eb="67">
      <t>セキタン</t>
    </rPh>
    <rPh sb="72" eb="74">
      <t>ダンロ</t>
    </rPh>
    <phoneticPr fontId="4"/>
  </si>
  <si>
    <t>その他の金属製品</t>
    <rPh sb="2" eb="3">
      <t>ホカ</t>
    </rPh>
    <rPh sb="4" eb="6">
      <t>キンゾク</t>
    </rPh>
    <rPh sb="6" eb="8">
      <t>セイヒン</t>
    </rPh>
    <phoneticPr fontId="4"/>
  </si>
  <si>
    <t>ボルト、ナット、リベット、小ねじ、スパイク、ピン、びょう、ターンバックル、犬くぎ、ファスナー、ばね、ぜんまい、ドラム缶、石油缶、食缶、高圧容器、菓子缶、ジュース缶、茶筒、塗料缶、ドロップ缶、ビール缶、バケツ、湯たんぽ、ＬＰガス容器、ボンベ、煙突、集塵ダクト、冷暖房ダクト、エルボー、ソケット、プラグ、給水器、浄水器、シャワー、水栓器具、水道排水器具、ノズル、排水管、のこぎり、やすり、刃物、安全かみそり、替刃、はさみ、バリカン、包丁、出刃包丁、ナイフ、斧、金づち、彫刻刀、まさかり、ショベル、つるはし、栓抜き、爪切り、ピンセット、スパナ、ドライバー、ドリル、ヤットコ、農器具、フライパン</t>
    <rPh sb="13" eb="14">
      <t>コ</t>
    </rPh>
    <rPh sb="37" eb="38">
      <t>イヌ</t>
    </rPh>
    <rPh sb="58" eb="59">
      <t>カン</t>
    </rPh>
    <rPh sb="60" eb="62">
      <t>セキユ</t>
    </rPh>
    <rPh sb="62" eb="63">
      <t>カン</t>
    </rPh>
    <rPh sb="72" eb="74">
      <t>カシ</t>
    </rPh>
    <rPh sb="74" eb="75">
      <t>カン</t>
    </rPh>
    <rPh sb="80" eb="81">
      <t>カン</t>
    </rPh>
    <rPh sb="82" eb="83">
      <t>チャ</t>
    </rPh>
    <rPh sb="83" eb="84">
      <t>トウ</t>
    </rPh>
    <rPh sb="85" eb="87">
      <t>トリョウ</t>
    </rPh>
    <rPh sb="87" eb="88">
      <t>カン</t>
    </rPh>
    <rPh sb="93" eb="94">
      <t>カン</t>
    </rPh>
    <rPh sb="98" eb="99">
      <t>カン</t>
    </rPh>
    <rPh sb="104" eb="105">
      <t>ユ</t>
    </rPh>
    <rPh sb="113" eb="115">
      <t>ヨウキ</t>
    </rPh>
    <rPh sb="120" eb="122">
      <t>エントツ</t>
    </rPh>
    <rPh sb="150" eb="152">
      <t>キュウスイ</t>
    </rPh>
    <rPh sb="152" eb="153">
      <t>キ</t>
    </rPh>
    <rPh sb="154" eb="157">
      <t>ジョウスイキ</t>
    </rPh>
    <phoneticPr fontId="4"/>
  </si>
  <si>
    <t>はん用機械</t>
    <rPh sb="2" eb="3">
      <t>ヨウ</t>
    </rPh>
    <rPh sb="3" eb="5">
      <t>キカイ</t>
    </rPh>
    <phoneticPr fontId="4"/>
  </si>
  <si>
    <t>はん用機械</t>
    <rPh sb="2" eb="3">
      <t>ヨウ</t>
    </rPh>
    <phoneticPr fontId="4"/>
  </si>
  <si>
    <t>ボイラ・原動機</t>
    <rPh sb="4" eb="7">
      <t>ゲンドウキ</t>
    </rPh>
    <phoneticPr fontId="4"/>
  </si>
  <si>
    <t>ボイラ、タービン、原動機（はん用ガソリン機関、原子動力炉、発電用水車、風力機関）</t>
    <rPh sb="9" eb="12">
      <t>ゲンドウキ</t>
    </rPh>
    <rPh sb="15" eb="16">
      <t>ヨウ</t>
    </rPh>
    <rPh sb="20" eb="22">
      <t>キカン</t>
    </rPh>
    <rPh sb="23" eb="25">
      <t>ゲンシ</t>
    </rPh>
    <rPh sb="25" eb="28">
      <t>ドウリョクロ</t>
    </rPh>
    <rPh sb="29" eb="32">
      <t>ハツデンヨウ</t>
    </rPh>
    <rPh sb="32" eb="34">
      <t>スイシャ</t>
    </rPh>
    <rPh sb="35" eb="37">
      <t>フウリョク</t>
    </rPh>
    <rPh sb="37" eb="39">
      <t>キカン</t>
    </rPh>
    <phoneticPr fontId="4"/>
  </si>
  <si>
    <t>ポンプ・圧縮機</t>
    <rPh sb="4" eb="7">
      <t>アッシュクキ</t>
    </rPh>
    <phoneticPr fontId="4"/>
  </si>
  <si>
    <t>家庭用電気ポンプ、油圧ポンプ、油圧バルブ、空気圧縮機</t>
    <rPh sb="0" eb="3">
      <t>カテイヨウ</t>
    </rPh>
    <rPh sb="3" eb="5">
      <t>デンキ</t>
    </rPh>
    <rPh sb="9" eb="11">
      <t>ユアツ</t>
    </rPh>
    <rPh sb="15" eb="17">
      <t>ユアツ</t>
    </rPh>
    <rPh sb="21" eb="23">
      <t>クウキ</t>
    </rPh>
    <rPh sb="23" eb="26">
      <t>アッシュクキ</t>
    </rPh>
    <phoneticPr fontId="4"/>
  </si>
  <si>
    <t>運搬機械</t>
    <rPh sb="0" eb="2">
      <t>ウンパン</t>
    </rPh>
    <rPh sb="2" eb="4">
      <t>キカイ</t>
    </rPh>
    <phoneticPr fontId="4"/>
  </si>
  <si>
    <t>冷凍機・温湿調整装置</t>
    <rPh sb="0" eb="3">
      <t>レイトウキ</t>
    </rPh>
    <rPh sb="4" eb="5">
      <t>アツシ</t>
    </rPh>
    <rPh sb="5" eb="6">
      <t>シメ</t>
    </rPh>
    <rPh sb="6" eb="8">
      <t>チョウセイ</t>
    </rPh>
    <rPh sb="8" eb="10">
      <t>ソウチ</t>
    </rPh>
    <phoneticPr fontId="4"/>
  </si>
  <si>
    <t>その他のはん用機械</t>
    <rPh sb="2" eb="3">
      <t>ホカ</t>
    </rPh>
    <rPh sb="6" eb="7">
      <t>ヨウ</t>
    </rPh>
    <rPh sb="7" eb="9">
      <t>キカイ</t>
    </rPh>
    <phoneticPr fontId="4"/>
  </si>
  <si>
    <t>ベアリング、玉軸受、ころ軸受、軸受ユニット、動力伝導装置、消火器具、歯車、ローラーチェーン、工業窯炉（キュポラ、コークス炉）、高温・高圧バルブ・コック、ピストンリング</t>
    <rPh sb="6" eb="7">
      <t>タマ</t>
    </rPh>
    <rPh sb="7" eb="8">
      <t>ジク</t>
    </rPh>
    <rPh sb="8" eb="9">
      <t>ウ</t>
    </rPh>
    <rPh sb="12" eb="13">
      <t>ジク</t>
    </rPh>
    <rPh sb="13" eb="14">
      <t>ウ</t>
    </rPh>
    <rPh sb="15" eb="17">
      <t>ジクウ</t>
    </rPh>
    <rPh sb="22" eb="24">
      <t>ドウリョク</t>
    </rPh>
    <rPh sb="24" eb="26">
      <t>デンドウ</t>
    </rPh>
    <rPh sb="26" eb="28">
      <t>ソウチ</t>
    </rPh>
    <rPh sb="29" eb="31">
      <t>ショウカ</t>
    </rPh>
    <rPh sb="31" eb="33">
      <t>キグ</t>
    </rPh>
    <rPh sb="34" eb="36">
      <t>ハグルマ</t>
    </rPh>
    <rPh sb="46" eb="48">
      <t>コウギョウ</t>
    </rPh>
    <rPh sb="48" eb="49">
      <t>ヨウ</t>
    </rPh>
    <rPh sb="49" eb="50">
      <t>ロ</t>
    </rPh>
    <rPh sb="60" eb="61">
      <t>ロ</t>
    </rPh>
    <rPh sb="63" eb="65">
      <t>コウオン</t>
    </rPh>
    <rPh sb="66" eb="68">
      <t>コウアツ</t>
    </rPh>
    <phoneticPr fontId="4"/>
  </si>
  <si>
    <t>生産用機械</t>
    <rPh sb="0" eb="3">
      <t>セイサンヨウ</t>
    </rPh>
    <rPh sb="3" eb="5">
      <t>キカイ</t>
    </rPh>
    <phoneticPr fontId="4"/>
  </si>
  <si>
    <t>生産用機械</t>
    <rPh sb="0" eb="3">
      <t>セイサンヨウ</t>
    </rPh>
    <phoneticPr fontId="4"/>
  </si>
  <si>
    <t>農業用機械</t>
    <rPh sb="0" eb="2">
      <t>ノウギョウ</t>
    </rPh>
    <rPh sb="2" eb="3">
      <t>ヨウ</t>
    </rPh>
    <rPh sb="3" eb="5">
      <t>キカイ</t>
    </rPh>
    <phoneticPr fontId="4"/>
  </si>
  <si>
    <t>建設・鉱山機械</t>
    <rPh sb="0" eb="2">
      <t>ケンセツ</t>
    </rPh>
    <rPh sb="3" eb="5">
      <t>コウザン</t>
    </rPh>
    <rPh sb="5" eb="7">
      <t>キカイ</t>
    </rPh>
    <phoneticPr fontId="4"/>
  </si>
  <si>
    <t>掘削機、建設用クレーン、アスファルト舗装機械、コンクリート機械、基礎工事用機械、穿孔機、削岩機、建設用トラクタ、建設用ショベルトラック</t>
    <rPh sb="0" eb="3">
      <t>クッサクキ</t>
    </rPh>
    <rPh sb="4" eb="7">
      <t>ケンセツヨウ</t>
    </rPh>
    <rPh sb="18" eb="20">
      <t>ホソウ</t>
    </rPh>
    <rPh sb="20" eb="22">
      <t>キカイ</t>
    </rPh>
    <rPh sb="29" eb="31">
      <t>キカイ</t>
    </rPh>
    <rPh sb="32" eb="34">
      <t>キソ</t>
    </rPh>
    <rPh sb="34" eb="36">
      <t>コウジ</t>
    </rPh>
    <rPh sb="36" eb="37">
      <t>ヨウ</t>
    </rPh>
    <rPh sb="37" eb="39">
      <t>キカイ</t>
    </rPh>
    <rPh sb="40" eb="42">
      <t>センコウ</t>
    </rPh>
    <rPh sb="42" eb="43">
      <t>キ</t>
    </rPh>
    <rPh sb="44" eb="47">
      <t>サクガンキ</t>
    </rPh>
    <rPh sb="48" eb="51">
      <t>ケンセツヨウ</t>
    </rPh>
    <rPh sb="56" eb="59">
      <t>ケンセツヨウ</t>
    </rPh>
    <phoneticPr fontId="4"/>
  </si>
  <si>
    <t>繊維機械</t>
    <rPh sb="0" eb="2">
      <t>センイ</t>
    </rPh>
    <rPh sb="2" eb="4">
      <t>キカイ</t>
    </rPh>
    <phoneticPr fontId="4"/>
  </si>
  <si>
    <t>ミシン、毛糸手編機械、化学繊維機械、紡績機械、製織機械、染色整理仕上機械</t>
    <rPh sb="4" eb="6">
      <t>ケイト</t>
    </rPh>
    <rPh sb="6" eb="8">
      <t>テア</t>
    </rPh>
    <rPh sb="8" eb="10">
      <t>キカイ</t>
    </rPh>
    <rPh sb="11" eb="13">
      <t>カガク</t>
    </rPh>
    <rPh sb="13" eb="15">
      <t>センイ</t>
    </rPh>
    <rPh sb="15" eb="17">
      <t>キカイ</t>
    </rPh>
    <rPh sb="18" eb="20">
      <t>ボウセキ</t>
    </rPh>
    <rPh sb="20" eb="22">
      <t>キカイ</t>
    </rPh>
    <rPh sb="23" eb="24">
      <t>セイ</t>
    </rPh>
    <rPh sb="24" eb="25">
      <t>オリ</t>
    </rPh>
    <rPh sb="25" eb="27">
      <t>キカイ</t>
    </rPh>
    <rPh sb="28" eb="30">
      <t>センショク</t>
    </rPh>
    <rPh sb="30" eb="32">
      <t>セイリ</t>
    </rPh>
    <rPh sb="32" eb="34">
      <t>シア</t>
    </rPh>
    <rPh sb="34" eb="36">
      <t>キカイ</t>
    </rPh>
    <phoneticPr fontId="4"/>
  </si>
  <si>
    <t>生活関連産業用機械</t>
    <rPh sb="0" eb="2">
      <t>セイカツ</t>
    </rPh>
    <rPh sb="2" eb="4">
      <t>カンレン</t>
    </rPh>
    <rPh sb="4" eb="7">
      <t>サンギョウヨウ</t>
    </rPh>
    <rPh sb="7" eb="9">
      <t>キカイ</t>
    </rPh>
    <phoneticPr fontId="4"/>
  </si>
  <si>
    <t>食品機械、穀物処理機械、製パン・製菓機械、醸造用機械、牛乳加工・乳製品製造機械、肉製品・水産製品製造機械、木材加工機械、合板機械、パルプ製造機械、断裁機、巻取機、コーティングマシン、印刷機械、製本機械、紙工機械、段ボール製造機械、包装・荷造機械</t>
    <rPh sb="0" eb="2">
      <t>ショクヒン</t>
    </rPh>
    <rPh sb="2" eb="4">
      <t>キカイ</t>
    </rPh>
    <rPh sb="5" eb="7">
      <t>コクモツ</t>
    </rPh>
    <rPh sb="7" eb="9">
      <t>ショリ</t>
    </rPh>
    <rPh sb="9" eb="11">
      <t>キカイ</t>
    </rPh>
    <rPh sb="12" eb="13">
      <t>セイ</t>
    </rPh>
    <rPh sb="16" eb="18">
      <t>セイカ</t>
    </rPh>
    <rPh sb="18" eb="20">
      <t>キカイ</t>
    </rPh>
    <rPh sb="21" eb="24">
      <t>ジョウゾウヨウ</t>
    </rPh>
    <rPh sb="24" eb="26">
      <t>キカイ</t>
    </rPh>
    <rPh sb="27" eb="29">
      <t>ギュウニュウ</t>
    </rPh>
    <rPh sb="29" eb="31">
      <t>カコウ</t>
    </rPh>
    <rPh sb="32" eb="35">
      <t>ニュウセイヒン</t>
    </rPh>
    <rPh sb="35" eb="37">
      <t>セイゾウ</t>
    </rPh>
    <rPh sb="37" eb="39">
      <t>キカイ</t>
    </rPh>
    <rPh sb="40" eb="43">
      <t>ニクセイヒン</t>
    </rPh>
    <rPh sb="44" eb="46">
      <t>スイサン</t>
    </rPh>
    <rPh sb="46" eb="48">
      <t>セイヒン</t>
    </rPh>
    <rPh sb="48" eb="50">
      <t>セイゾウ</t>
    </rPh>
    <rPh sb="50" eb="52">
      <t>キカイ</t>
    </rPh>
    <rPh sb="53" eb="55">
      <t>モクザイ</t>
    </rPh>
    <rPh sb="55" eb="57">
      <t>カコウ</t>
    </rPh>
    <rPh sb="57" eb="59">
      <t>キカイ</t>
    </rPh>
    <rPh sb="60" eb="62">
      <t>ゴウバン</t>
    </rPh>
    <rPh sb="62" eb="64">
      <t>キカイ</t>
    </rPh>
    <rPh sb="68" eb="70">
      <t>セイゾウ</t>
    </rPh>
    <rPh sb="70" eb="72">
      <t>キカイ</t>
    </rPh>
    <rPh sb="73" eb="76">
      <t>ダンサイキ</t>
    </rPh>
    <rPh sb="77" eb="79">
      <t>マキトリ</t>
    </rPh>
    <rPh sb="79" eb="80">
      <t>キ</t>
    </rPh>
    <rPh sb="91" eb="93">
      <t>インサツ</t>
    </rPh>
    <rPh sb="93" eb="95">
      <t>キカイ</t>
    </rPh>
    <rPh sb="96" eb="97">
      <t>セイ</t>
    </rPh>
    <rPh sb="97" eb="98">
      <t>ホン</t>
    </rPh>
    <rPh sb="98" eb="100">
      <t>キカイ</t>
    </rPh>
    <rPh sb="101" eb="103">
      <t>シコウ</t>
    </rPh>
    <rPh sb="103" eb="105">
      <t>キカイ</t>
    </rPh>
    <rPh sb="106" eb="107">
      <t>ダン</t>
    </rPh>
    <rPh sb="110" eb="112">
      <t>セイゾウ</t>
    </rPh>
    <rPh sb="112" eb="114">
      <t>キカイ</t>
    </rPh>
    <rPh sb="115" eb="117">
      <t>ホウソウ</t>
    </rPh>
    <rPh sb="118" eb="120">
      <t>ニヅク</t>
    </rPh>
    <rPh sb="120" eb="122">
      <t>キカイ</t>
    </rPh>
    <phoneticPr fontId="4"/>
  </si>
  <si>
    <t>基礎素材産業用機械</t>
    <rPh sb="0" eb="2">
      <t>キソ</t>
    </rPh>
    <rPh sb="2" eb="4">
      <t>ソザイ</t>
    </rPh>
    <rPh sb="4" eb="7">
      <t>サンギョウヨウ</t>
    </rPh>
    <rPh sb="7" eb="9">
      <t>キカイ</t>
    </rPh>
    <phoneticPr fontId="4"/>
  </si>
  <si>
    <t>金属加工機械</t>
    <rPh sb="0" eb="2">
      <t>キンゾク</t>
    </rPh>
    <rPh sb="2" eb="4">
      <t>カコウ</t>
    </rPh>
    <rPh sb="4" eb="6">
      <t>キカイ</t>
    </rPh>
    <rPh sb="5" eb="6">
      <t>コウサク</t>
    </rPh>
    <phoneticPr fontId="4"/>
  </si>
  <si>
    <t>旋盤、フライス盤、研削盤、歯車仕上機械、マシニングセンタ、圧延機械、ベンディングマシン、液圧プレス、せん断機、特殊鋼切削工具、電動工具</t>
    <rPh sb="9" eb="11">
      <t>ケンサク</t>
    </rPh>
    <rPh sb="11" eb="12">
      <t>バン</t>
    </rPh>
    <rPh sb="13" eb="15">
      <t>ハグルマ</t>
    </rPh>
    <rPh sb="15" eb="17">
      <t>シアゲ</t>
    </rPh>
    <rPh sb="17" eb="19">
      <t>キカイ</t>
    </rPh>
    <rPh sb="29" eb="30">
      <t>アツ</t>
    </rPh>
    <rPh sb="30" eb="31">
      <t>ノ</t>
    </rPh>
    <rPh sb="31" eb="33">
      <t>キカイ</t>
    </rPh>
    <rPh sb="44" eb="45">
      <t>エキ</t>
    </rPh>
    <rPh sb="45" eb="46">
      <t>アツ</t>
    </rPh>
    <rPh sb="52" eb="53">
      <t>ダン</t>
    </rPh>
    <rPh sb="53" eb="54">
      <t>キ</t>
    </rPh>
    <rPh sb="55" eb="57">
      <t>トクシュ</t>
    </rPh>
    <rPh sb="58" eb="60">
      <t>セッサク</t>
    </rPh>
    <rPh sb="60" eb="62">
      <t>コウグ</t>
    </rPh>
    <rPh sb="63" eb="65">
      <t>デンドウ</t>
    </rPh>
    <rPh sb="65" eb="67">
      <t>コウグ</t>
    </rPh>
    <phoneticPr fontId="4"/>
  </si>
  <si>
    <t>半導体製造装置</t>
    <rPh sb="0" eb="3">
      <t>ハンドウタイ</t>
    </rPh>
    <rPh sb="3" eb="5">
      <t>セイゾウ</t>
    </rPh>
    <rPh sb="5" eb="7">
      <t>ソウチ</t>
    </rPh>
    <phoneticPr fontId="4"/>
  </si>
  <si>
    <t>ウェーハープロセス用処理装置、組立用装置、フラットパネルディスプレイ製造装置</t>
    <rPh sb="9" eb="10">
      <t>ヨウ</t>
    </rPh>
    <rPh sb="10" eb="12">
      <t>ショリ</t>
    </rPh>
    <rPh sb="12" eb="14">
      <t>ソウチ</t>
    </rPh>
    <rPh sb="15" eb="18">
      <t>クミタテヨウ</t>
    </rPh>
    <rPh sb="18" eb="20">
      <t>ソウチ</t>
    </rPh>
    <rPh sb="34" eb="36">
      <t>セイゾウ</t>
    </rPh>
    <rPh sb="36" eb="38">
      <t>ソウチ</t>
    </rPh>
    <phoneticPr fontId="4"/>
  </si>
  <si>
    <t>その他の生産用機械</t>
    <rPh sb="2" eb="3">
      <t>ホカ</t>
    </rPh>
    <rPh sb="4" eb="6">
      <t>セイサン</t>
    </rPh>
    <rPh sb="6" eb="7">
      <t>ヨウ</t>
    </rPh>
    <rPh sb="7" eb="9">
      <t>キカイ</t>
    </rPh>
    <phoneticPr fontId="4"/>
  </si>
  <si>
    <t>金型、真空ポンプ、真空化学装置、スパッタリング装置、ドライエッチング装置、ロボット、ゴム工業用機械器具、ガラス工業用特殊機械、たばこ製造機械、化学薬品・医薬品製造用特殊機械、帽子製造機械、皮革処理機械</t>
    <rPh sb="0" eb="2">
      <t>カナガタ</t>
    </rPh>
    <rPh sb="3" eb="5">
      <t>シンクウ</t>
    </rPh>
    <rPh sb="9" eb="11">
      <t>シンクウ</t>
    </rPh>
    <rPh sb="11" eb="13">
      <t>カガク</t>
    </rPh>
    <rPh sb="13" eb="15">
      <t>ソウチ</t>
    </rPh>
    <rPh sb="23" eb="25">
      <t>ソウチ</t>
    </rPh>
    <rPh sb="34" eb="36">
      <t>ソウチ</t>
    </rPh>
    <rPh sb="44" eb="47">
      <t>コウギョウヨウ</t>
    </rPh>
    <rPh sb="47" eb="49">
      <t>キカイ</t>
    </rPh>
    <rPh sb="49" eb="51">
      <t>キグ</t>
    </rPh>
    <rPh sb="55" eb="58">
      <t>コウギョウヨウ</t>
    </rPh>
    <rPh sb="58" eb="60">
      <t>トクシュ</t>
    </rPh>
    <rPh sb="60" eb="62">
      <t>キカイ</t>
    </rPh>
    <rPh sb="66" eb="68">
      <t>セイゾウ</t>
    </rPh>
    <rPh sb="68" eb="70">
      <t>キカイ</t>
    </rPh>
    <rPh sb="71" eb="73">
      <t>カガク</t>
    </rPh>
    <rPh sb="73" eb="75">
      <t>ヤクヒン</t>
    </rPh>
    <rPh sb="76" eb="79">
      <t>イヤクヒン</t>
    </rPh>
    <rPh sb="79" eb="82">
      <t>セイゾウヨウ</t>
    </rPh>
    <rPh sb="82" eb="84">
      <t>トクシュ</t>
    </rPh>
    <rPh sb="84" eb="86">
      <t>キカイ</t>
    </rPh>
    <rPh sb="87" eb="89">
      <t>ボウシ</t>
    </rPh>
    <rPh sb="89" eb="91">
      <t>セイゾウ</t>
    </rPh>
    <rPh sb="91" eb="93">
      <t>キカイ</t>
    </rPh>
    <rPh sb="94" eb="95">
      <t>カワ</t>
    </rPh>
    <rPh sb="95" eb="96">
      <t>カワ</t>
    </rPh>
    <rPh sb="96" eb="98">
      <t>ショリ</t>
    </rPh>
    <rPh sb="98" eb="100">
      <t>キカイ</t>
    </rPh>
    <phoneticPr fontId="4"/>
  </si>
  <si>
    <t>業務用機械</t>
    <rPh sb="0" eb="3">
      <t>ギョウムヨウ</t>
    </rPh>
    <rPh sb="3" eb="5">
      <t>キカイ</t>
    </rPh>
    <phoneticPr fontId="4"/>
  </si>
  <si>
    <t>事務用機械</t>
    <rPh sb="0" eb="3">
      <t>ジムヨウ</t>
    </rPh>
    <rPh sb="3" eb="5">
      <t>キカイ</t>
    </rPh>
    <phoneticPr fontId="4"/>
  </si>
  <si>
    <t>複写機、計算機械、レジスタ、タイプライタ、タイムレコーダ、タイムスタンプ、あて名印刷機、マイクロ写真機、オフセット印刷機、硬貨計算機、シュレッダ</t>
    <rPh sb="0" eb="3">
      <t>フクシャキ</t>
    </rPh>
    <rPh sb="4" eb="6">
      <t>ケイサン</t>
    </rPh>
    <rPh sb="6" eb="8">
      <t>キカイ</t>
    </rPh>
    <rPh sb="39" eb="40">
      <t>ナ</t>
    </rPh>
    <rPh sb="40" eb="42">
      <t>インサツ</t>
    </rPh>
    <rPh sb="42" eb="43">
      <t>キ</t>
    </rPh>
    <rPh sb="48" eb="51">
      <t>シャシンキ</t>
    </rPh>
    <rPh sb="57" eb="60">
      <t>インサツキ</t>
    </rPh>
    <rPh sb="61" eb="63">
      <t>コウカ</t>
    </rPh>
    <rPh sb="63" eb="66">
      <t>ケイサンキ</t>
    </rPh>
    <phoneticPr fontId="4"/>
  </si>
  <si>
    <t>硬貨計算機、エアーシュータ、オーバーヘッドプロジェクタ、卓上電子計算機、電動ホッチキス、自動販売機(飲料・たばこ・きっぷ・定期券・新聞雑誌）、娯楽用機器（パチンコ・スロットマシン・ゲームセンター用娯楽機器、メリーゴーランド、ジェットコースター、コーヒーカップ、バッティングマシン、ボーリング、パチンコ玉）、自動改札機、自動ドア、自動シャッタ、コインロッカー、事業用洗濯機、クリーニング用プレス機、業務用電気アイロン、事業用乾燥機、ランドリーユニット、業務用食器洗い機、電動椅子（理容美容業）、両替機</t>
    <rPh sb="0" eb="2">
      <t>コウカ</t>
    </rPh>
    <rPh sb="2" eb="5">
      <t>ケイサンキ</t>
    </rPh>
    <rPh sb="28" eb="30">
      <t>タクジョウ</t>
    </rPh>
    <rPh sb="30" eb="32">
      <t>デンシ</t>
    </rPh>
    <rPh sb="32" eb="35">
      <t>ケイサンキ</t>
    </rPh>
    <rPh sb="36" eb="38">
      <t>デンドウ</t>
    </rPh>
    <rPh sb="44" eb="46">
      <t>ジドウ</t>
    </rPh>
    <rPh sb="46" eb="49">
      <t>ハンバイキ</t>
    </rPh>
    <rPh sb="50" eb="52">
      <t>インリョウ</t>
    </rPh>
    <rPh sb="61" eb="64">
      <t>テイキケン</t>
    </rPh>
    <rPh sb="65" eb="67">
      <t>シンブン</t>
    </rPh>
    <rPh sb="67" eb="69">
      <t>ザッシ</t>
    </rPh>
    <rPh sb="71" eb="74">
      <t>ゴラクヨウ</t>
    </rPh>
    <rPh sb="74" eb="76">
      <t>キキ</t>
    </rPh>
    <rPh sb="97" eb="98">
      <t>ヨウ</t>
    </rPh>
    <rPh sb="98" eb="100">
      <t>ゴラク</t>
    </rPh>
    <rPh sb="100" eb="102">
      <t>キキ</t>
    </rPh>
    <rPh sb="150" eb="151">
      <t>ダマ</t>
    </rPh>
    <rPh sb="153" eb="155">
      <t>ジドウ</t>
    </rPh>
    <rPh sb="155" eb="158">
      <t>カイサツキ</t>
    </rPh>
    <rPh sb="159" eb="161">
      <t>ジドウ</t>
    </rPh>
    <rPh sb="164" eb="166">
      <t>ジドウ</t>
    </rPh>
    <rPh sb="179" eb="182">
      <t>ジギョウヨウ</t>
    </rPh>
    <rPh sb="182" eb="185">
      <t>センタクキ</t>
    </rPh>
    <rPh sb="192" eb="193">
      <t>ヨウ</t>
    </rPh>
    <rPh sb="196" eb="197">
      <t>キ</t>
    </rPh>
    <rPh sb="198" eb="201">
      <t>ギョウムヨウ</t>
    </rPh>
    <rPh sb="201" eb="203">
      <t>デンキ</t>
    </rPh>
    <rPh sb="208" eb="211">
      <t>ジギョウヨウ</t>
    </rPh>
    <rPh sb="211" eb="214">
      <t>カンソウキ</t>
    </rPh>
    <rPh sb="225" eb="228">
      <t>ギョウムヨウ</t>
    </rPh>
    <rPh sb="228" eb="230">
      <t>ショッキ</t>
    </rPh>
    <rPh sb="230" eb="231">
      <t>アラ</t>
    </rPh>
    <rPh sb="232" eb="233">
      <t>キ</t>
    </rPh>
    <rPh sb="234" eb="236">
      <t>デンドウ</t>
    </rPh>
    <rPh sb="236" eb="238">
      <t>イス</t>
    </rPh>
    <rPh sb="239" eb="241">
      <t>リヨウ</t>
    </rPh>
    <rPh sb="241" eb="243">
      <t>ビヨウ</t>
    </rPh>
    <rPh sb="243" eb="244">
      <t>ギョウ</t>
    </rPh>
    <rPh sb="246" eb="249">
      <t>リョウガエキ</t>
    </rPh>
    <phoneticPr fontId="4"/>
  </si>
  <si>
    <t>計測機器</t>
    <rPh sb="0" eb="2">
      <t>ケイソク</t>
    </rPh>
    <rPh sb="2" eb="4">
      <t>キキ</t>
    </rPh>
    <phoneticPr fontId="4"/>
  </si>
  <si>
    <t>積算体積計、はかり、温度計、圧力計、流量計、精密測定器、光分析装置、光度計、光束計、照度計、公害計測器、騒音計、地震計、測量機械器具、教育用機械、地球物理学機器</t>
    <rPh sb="0" eb="2">
      <t>セキサン</t>
    </rPh>
    <rPh sb="2" eb="4">
      <t>タイセキ</t>
    </rPh>
    <rPh sb="4" eb="5">
      <t>ケイ</t>
    </rPh>
    <rPh sb="10" eb="13">
      <t>オンドケイ</t>
    </rPh>
    <rPh sb="14" eb="17">
      <t>アツリョクケイ</t>
    </rPh>
    <rPh sb="18" eb="21">
      <t>リュウリョウケイ</t>
    </rPh>
    <rPh sb="22" eb="24">
      <t>セイミツ</t>
    </rPh>
    <rPh sb="24" eb="26">
      <t>ソクテイ</t>
    </rPh>
    <rPh sb="26" eb="27">
      <t>キ</t>
    </rPh>
    <rPh sb="28" eb="29">
      <t>ヒカリ</t>
    </rPh>
    <rPh sb="29" eb="31">
      <t>ブンセキ</t>
    </rPh>
    <rPh sb="31" eb="33">
      <t>ソウチ</t>
    </rPh>
    <rPh sb="34" eb="37">
      <t>コウドケイ</t>
    </rPh>
    <rPh sb="38" eb="39">
      <t>ヒカリ</t>
    </rPh>
    <rPh sb="39" eb="40">
      <t>タバ</t>
    </rPh>
    <rPh sb="40" eb="41">
      <t>ケイ</t>
    </rPh>
    <rPh sb="42" eb="45">
      <t>ショウドケイ</t>
    </rPh>
    <rPh sb="46" eb="48">
      <t>コウガイ</t>
    </rPh>
    <rPh sb="48" eb="50">
      <t>ケイソク</t>
    </rPh>
    <rPh sb="50" eb="51">
      <t>キ</t>
    </rPh>
    <rPh sb="52" eb="55">
      <t>ソウオンケイ</t>
    </rPh>
    <rPh sb="56" eb="59">
      <t>ジシンケイ</t>
    </rPh>
    <rPh sb="60" eb="62">
      <t>ソクリョウ</t>
    </rPh>
    <rPh sb="62" eb="64">
      <t>キカイ</t>
    </rPh>
    <rPh sb="64" eb="66">
      <t>キグ</t>
    </rPh>
    <rPh sb="67" eb="70">
      <t>キョウイクヨウ</t>
    </rPh>
    <rPh sb="70" eb="72">
      <t>キカイ</t>
    </rPh>
    <rPh sb="73" eb="75">
      <t>チキュウ</t>
    </rPh>
    <rPh sb="75" eb="78">
      <t>ブツリガク</t>
    </rPh>
    <rPh sb="78" eb="80">
      <t>キキ</t>
    </rPh>
    <phoneticPr fontId="4"/>
  </si>
  <si>
    <t>医療用機械器具</t>
    <rPh sb="0" eb="3">
      <t>イリョウヨウ</t>
    </rPh>
    <rPh sb="3" eb="5">
      <t>キカイ</t>
    </rPh>
    <rPh sb="5" eb="7">
      <t>キグ</t>
    </rPh>
    <phoneticPr fontId="4"/>
  </si>
  <si>
    <t>光学機械・レンズ</t>
    <rPh sb="0" eb="2">
      <t>コウガク</t>
    </rPh>
    <rPh sb="2" eb="4">
      <t>キカイ</t>
    </rPh>
    <phoneticPr fontId="4"/>
  </si>
  <si>
    <t>カメラ、フィルタ、三脚、セルフタイマ、望遠鏡、双眼鏡、顕微鏡、拡大鏡、映画用撮影機、映写機、スライド映写機、映画現像装置、映写スクリーン、カメラ用レンズ、プリズム</t>
    <rPh sb="9" eb="11">
      <t>サンキャク</t>
    </rPh>
    <rPh sb="19" eb="22">
      <t>ボウエンキョウ</t>
    </rPh>
    <rPh sb="23" eb="26">
      <t>ソウガンキョウ</t>
    </rPh>
    <rPh sb="27" eb="30">
      <t>ケンビキョウ</t>
    </rPh>
    <rPh sb="31" eb="34">
      <t>カクダイキョウ</t>
    </rPh>
    <rPh sb="35" eb="38">
      <t>エイガヨウ</t>
    </rPh>
    <rPh sb="38" eb="41">
      <t>サツエイキ</t>
    </rPh>
    <rPh sb="42" eb="45">
      <t>エイシャキ</t>
    </rPh>
    <rPh sb="50" eb="53">
      <t>エイシャキ</t>
    </rPh>
    <rPh sb="54" eb="56">
      <t>エイガ</t>
    </rPh>
    <rPh sb="56" eb="58">
      <t>ゲンゾウ</t>
    </rPh>
    <rPh sb="58" eb="60">
      <t>ソウチ</t>
    </rPh>
    <rPh sb="61" eb="63">
      <t>エイシャ</t>
    </rPh>
    <rPh sb="72" eb="73">
      <t>ヨウ</t>
    </rPh>
    <phoneticPr fontId="4"/>
  </si>
  <si>
    <t>武器</t>
    <rPh sb="0" eb="2">
      <t>ブキ</t>
    </rPh>
    <phoneticPr fontId="4"/>
  </si>
  <si>
    <t>銃、砲、爆発物投射機、戦闘車両、銃弾、砲弾、爆発物、指揮装置、武器修理</t>
    <rPh sb="0" eb="1">
      <t>ジュウ</t>
    </rPh>
    <rPh sb="2" eb="3">
      <t>ホウ</t>
    </rPh>
    <rPh sb="4" eb="7">
      <t>バクハツブツ</t>
    </rPh>
    <rPh sb="7" eb="9">
      <t>トウシャ</t>
    </rPh>
    <rPh sb="9" eb="10">
      <t>キ</t>
    </rPh>
    <rPh sb="11" eb="13">
      <t>セントウ</t>
    </rPh>
    <rPh sb="13" eb="15">
      <t>シャリョウ</t>
    </rPh>
    <rPh sb="16" eb="18">
      <t>ジュウダン</t>
    </rPh>
    <rPh sb="19" eb="21">
      <t>ホウダン</t>
    </rPh>
    <rPh sb="22" eb="25">
      <t>バクハツブツ</t>
    </rPh>
    <rPh sb="26" eb="28">
      <t>シキ</t>
    </rPh>
    <rPh sb="28" eb="30">
      <t>ソウチ</t>
    </rPh>
    <rPh sb="31" eb="33">
      <t>ブキ</t>
    </rPh>
    <rPh sb="33" eb="35">
      <t>シュウリ</t>
    </rPh>
    <phoneticPr fontId="4"/>
  </si>
  <si>
    <t>電子部品</t>
    <rPh sb="0" eb="2">
      <t>デンシ</t>
    </rPh>
    <rPh sb="2" eb="4">
      <t>ブヒン</t>
    </rPh>
    <phoneticPr fontId="4"/>
  </si>
  <si>
    <t>電子デバイス</t>
    <rPh sb="0" eb="2">
      <t>デンシ</t>
    </rPh>
    <phoneticPr fontId="4"/>
  </si>
  <si>
    <t>マイクロ波管、ブラウン管、X線管、プラズマディスプレイパネル・モジュール、シリコンダイオード、整流素子、シリコントランジスタ、バイポーラ型IC、モス型IC、線形回路、液晶パネル、発光ダイオード</t>
    <rPh sb="4" eb="5">
      <t>ハ</t>
    </rPh>
    <rPh sb="5" eb="6">
      <t>カン</t>
    </rPh>
    <rPh sb="11" eb="12">
      <t>カン</t>
    </rPh>
    <rPh sb="14" eb="15">
      <t>セン</t>
    </rPh>
    <rPh sb="15" eb="16">
      <t>カン</t>
    </rPh>
    <rPh sb="47" eb="49">
      <t>セイリュウ</t>
    </rPh>
    <rPh sb="49" eb="51">
      <t>ソシ</t>
    </rPh>
    <rPh sb="68" eb="69">
      <t>ガタ</t>
    </rPh>
    <rPh sb="74" eb="75">
      <t>カタ</t>
    </rPh>
    <rPh sb="78" eb="80">
      <t>センケイ</t>
    </rPh>
    <rPh sb="80" eb="82">
      <t>カイロ</t>
    </rPh>
    <rPh sb="83" eb="85">
      <t>エキショウ</t>
    </rPh>
    <rPh sb="89" eb="91">
      <t>ハッコウ</t>
    </rPh>
    <phoneticPr fontId="4"/>
  </si>
  <si>
    <t>その他の電子部品</t>
    <rPh sb="2" eb="3">
      <t>ホカ</t>
    </rPh>
    <phoneticPr fontId="4"/>
  </si>
  <si>
    <t>電気機械</t>
    <rPh sb="0" eb="2">
      <t>デンキ</t>
    </rPh>
    <rPh sb="2" eb="4">
      <t>キカイ</t>
    </rPh>
    <phoneticPr fontId="4"/>
  </si>
  <si>
    <t>産業用電気機器</t>
    <rPh sb="0" eb="3">
      <t>サンギョウヨウ</t>
    </rPh>
    <rPh sb="3" eb="5">
      <t>デンキ</t>
    </rPh>
    <rPh sb="5" eb="7">
      <t>キキ</t>
    </rPh>
    <phoneticPr fontId="4"/>
  </si>
  <si>
    <t>民生用電気機器</t>
    <rPh sb="0" eb="3">
      <t>ミンセイヨウ</t>
    </rPh>
    <phoneticPr fontId="4"/>
  </si>
  <si>
    <t>電子応用装置・電気計測器</t>
    <rPh sb="0" eb="2">
      <t>デンシ</t>
    </rPh>
    <rPh sb="2" eb="4">
      <t>オウヨウ</t>
    </rPh>
    <rPh sb="4" eb="6">
      <t>ソウチ</t>
    </rPh>
    <rPh sb="7" eb="9">
      <t>デンキ</t>
    </rPh>
    <rPh sb="9" eb="12">
      <t>ケイソクキ</t>
    </rPh>
    <phoneticPr fontId="4"/>
  </si>
  <si>
    <t>電子応用装置</t>
    <rPh sb="0" eb="2">
      <t>デンシ</t>
    </rPh>
    <rPh sb="2" eb="4">
      <t>オウヨウ</t>
    </rPh>
    <rPh sb="4" eb="6">
      <t>ソウチ</t>
    </rPh>
    <phoneticPr fontId="4"/>
  </si>
  <si>
    <t>電気計測器</t>
    <rPh sb="0" eb="2">
      <t>デンキ</t>
    </rPh>
    <rPh sb="2" eb="5">
      <t>ケイソクキ</t>
    </rPh>
    <phoneticPr fontId="4"/>
  </si>
  <si>
    <t>電圧計、電流計、電力量計、配電盤メーター、オシロスコープ、テスター、光測定器、集積回路測定器、工業計器、心電図テレメータ、脳波テレメータ、眼圧計、血液検査機器、呼吸機能検査用機器、心音計、心電図装置、骨密度測定装置</t>
    <rPh sb="0" eb="3">
      <t>デンアツケイ</t>
    </rPh>
    <rPh sb="4" eb="7">
      <t>デンリュウケイ</t>
    </rPh>
    <phoneticPr fontId="4"/>
  </si>
  <si>
    <t>その他の電気機械</t>
    <rPh sb="2" eb="3">
      <t>ホカ</t>
    </rPh>
    <rPh sb="4" eb="6">
      <t>デンキ</t>
    </rPh>
    <rPh sb="6" eb="8">
      <t>キカイ</t>
    </rPh>
    <phoneticPr fontId="4"/>
  </si>
  <si>
    <t>電子計算機・同附属装置</t>
    <rPh sb="0" eb="2">
      <t>デンシ</t>
    </rPh>
    <rPh sb="2" eb="5">
      <t>ケイサンキ</t>
    </rPh>
    <rPh sb="6" eb="7">
      <t>ドウ</t>
    </rPh>
    <rPh sb="7" eb="9">
      <t>フゾク</t>
    </rPh>
    <rPh sb="9" eb="11">
      <t>ソウチ</t>
    </rPh>
    <phoneticPr fontId="4"/>
  </si>
  <si>
    <t>二輪自動車</t>
    <rPh sb="0" eb="2">
      <t>ニリン</t>
    </rPh>
    <rPh sb="2" eb="5">
      <t>ジドウシャ</t>
    </rPh>
    <phoneticPr fontId="4"/>
  </si>
  <si>
    <t>原動機付自転車、自動二輪車、バイク、オートバイ、スクータ</t>
    <rPh sb="0" eb="3">
      <t>ゲンドウキ</t>
    </rPh>
    <rPh sb="3" eb="4">
      <t>ツ</t>
    </rPh>
    <rPh sb="4" eb="7">
      <t>ジテンシャ</t>
    </rPh>
    <rPh sb="8" eb="10">
      <t>ジドウ</t>
    </rPh>
    <rPh sb="10" eb="13">
      <t>ニリンシャ</t>
    </rPh>
    <phoneticPr fontId="4"/>
  </si>
  <si>
    <t>タンカー、カーフェリー、貨物船、監視船、汽船、客船、軍艦、救難船、給油船、工作船、ボート、ヨット、小型木造船、モーターボート、遊覧船、漁船、舶用ディーゼル機関、電気点火機関、タービン</t>
    <rPh sb="12" eb="14">
      <t>カモツ</t>
    </rPh>
    <rPh sb="14" eb="15">
      <t>セン</t>
    </rPh>
    <rPh sb="16" eb="18">
      <t>カンシ</t>
    </rPh>
    <rPh sb="18" eb="19">
      <t>セン</t>
    </rPh>
    <rPh sb="20" eb="22">
      <t>キセン</t>
    </rPh>
    <rPh sb="23" eb="25">
      <t>キャクセン</t>
    </rPh>
    <rPh sb="26" eb="28">
      <t>グンカン</t>
    </rPh>
    <rPh sb="29" eb="31">
      <t>キュウナン</t>
    </rPh>
    <rPh sb="31" eb="32">
      <t>セン</t>
    </rPh>
    <rPh sb="33" eb="35">
      <t>キュウユ</t>
    </rPh>
    <rPh sb="35" eb="36">
      <t>セン</t>
    </rPh>
    <rPh sb="37" eb="39">
      <t>コウサク</t>
    </rPh>
    <rPh sb="39" eb="40">
      <t>セン</t>
    </rPh>
    <rPh sb="49" eb="51">
      <t>コガタ</t>
    </rPh>
    <rPh sb="51" eb="53">
      <t>モクゾウ</t>
    </rPh>
    <rPh sb="53" eb="54">
      <t>セン</t>
    </rPh>
    <rPh sb="63" eb="65">
      <t>ユウラン</t>
    </rPh>
    <rPh sb="65" eb="66">
      <t>セン</t>
    </rPh>
    <rPh sb="67" eb="69">
      <t>ギョセン</t>
    </rPh>
    <rPh sb="70" eb="72">
      <t>ハクヨウ</t>
    </rPh>
    <rPh sb="77" eb="79">
      <t>キカン</t>
    </rPh>
    <rPh sb="80" eb="82">
      <t>デンキ</t>
    </rPh>
    <rPh sb="82" eb="84">
      <t>テンカ</t>
    </rPh>
    <rPh sb="84" eb="86">
      <t>キカン</t>
    </rPh>
    <phoneticPr fontId="4"/>
  </si>
  <si>
    <t>その他の輸送機械・同修理</t>
    <rPh sb="2" eb="3">
      <t>ホカ</t>
    </rPh>
    <phoneticPr fontId="4"/>
  </si>
  <si>
    <t>鉄道車両・同修理</t>
    <rPh sb="0" eb="2">
      <t>テツドウ</t>
    </rPh>
    <rPh sb="2" eb="4">
      <t>シャリョウ</t>
    </rPh>
    <rPh sb="5" eb="6">
      <t>ドウ</t>
    </rPh>
    <rPh sb="6" eb="8">
      <t>シュウリ</t>
    </rPh>
    <phoneticPr fontId="4"/>
  </si>
  <si>
    <t>旅客車、貨物車、特殊車、コンテナ車、モノレール、ケーブルカー、路面電車</t>
    <rPh sb="0" eb="2">
      <t>リョキャク</t>
    </rPh>
    <rPh sb="2" eb="3">
      <t>シャ</t>
    </rPh>
    <rPh sb="4" eb="7">
      <t>カモツシャ</t>
    </rPh>
    <rPh sb="8" eb="10">
      <t>トクシュ</t>
    </rPh>
    <rPh sb="10" eb="11">
      <t>シャ</t>
    </rPh>
    <rPh sb="16" eb="17">
      <t>シャ</t>
    </rPh>
    <rPh sb="31" eb="33">
      <t>ロメン</t>
    </rPh>
    <rPh sb="33" eb="35">
      <t>デンシャ</t>
    </rPh>
    <phoneticPr fontId="4"/>
  </si>
  <si>
    <t>航空機・同修理</t>
    <rPh sb="0" eb="3">
      <t>コウクウキ</t>
    </rPh>
    <rPh sb="4" eb="5">
      <t>ドウ</t>
    </rPh>
    <rPh sb="5" eb="7">
      <t>シュウリ</t>
    </rPh>
    <phoneticPr fontId="4"/>
  </si>
  <si>
    <t>ジェット機、プロペラ機、ヘリコプタ、グライダー、気球、飛行船</t>
    <rPh sb="4" eb="5">
      <t>キ</t>
    </rPh>
    <rPh sb="10" eb="11">
      <t>キ</t>
    </rPh>
    <rPh sb="24" eb="26">
      <t>キキュウ</t>
    </rPh>
    <rPh sb="27" eb="30">
      <t>ヒコウセン</t>
    </rPh>
    <phoneticPr fontId="4"/>
  </si>
  <si>
    <t>その他の輸送機械</t>
    <rPh sb="2" eb="3">
      <t>ホカ</t>
    </rPh>
    <rPh sb="4" eb="6">
      <t>ユソウ</t>
    </rPh>
    <rPh sb="6" eb="8">
      <t>キカイ</t>
    </rPh>
    <phoneticPr fontId="4"/>
  </si>
  <si>
    <t>フォークリフト、トレーラ、ショベルトラック、自転車、三輪自転車、マウンテンバイク、一輪車、車いす、トロッコ、宇宙船、人工衛星、ロケット、牛馬車、そり、ゴルフカー、ショッピングカー、人力車、リヤカー、手押車</t>
    <rPh sb="22" eb="25">
      <t>ジテンシャ</t>
    </rPh>
    <rPh sb="26" eb="28">
      <t>サンリン</t>
    </rPh>
    <rPh sb="28" eb="31">
      <t>ジテンシャ</t>
    </rPh>
    <rPh sb="41" eb="43">
      <t>イチリン</t>
    </rPh>
    <rPh sb="43" eb="44">
      <t>シャ</t>
    </rPh>
    <rPh sb="45" eb="46">
      <t>クルマ</t>
    </rPh>
    <rPh sb="54" eb="57">
      <t>ウチュウセン</t>
    </rPh>
    <rPh sb="58" eb="60">
      <t>ジンコウ</t>
    </rPh>
    <rPh sb="60" eb="62">
      <t>エイセイ</t>
    </rPh>
    <rPh sb="68" eb="69">
      <t>ウシ</t>
    </rPh>
    <rPh sb="69" eb="70">
      <t>ウマ</t>
    </rPh>
    <rPh sb="70" eb="71">
      <t>シャ</t>
    </rPh>
    <rPh sb="90" eb="93">
      <t>ジンリキシャ</t>
    </rPh>
    <rPh sb="99" eb="101">
      <t>テオ</t>
    </rPh>
    <rPh sb="101" eb="102">
      <t>クルマ</t>
    </rPh>
    <phoneticPr fontId="4"/>
  </si>
  <si>
    <t>その他の製造工業製品</t>
    <rPh sb="2" eb="3">
      <t>ホカ</t>
    </rPh>
    <rPh sb="4" eb="6">
      <t>セイゾウ</t>
    </rPh>
    <rPh sb="6" eb="8">
      <t>コウギョウ</t>
    </rPh>
    <rPh sb="8" eb="10">
      <t>セイヒン</t>
    </rPh>
    <phoneticPr fontId="4"/>
  </si>
  <si>
    <t>がん具・運動用品</t>
    <rPh sb="2" eb="3">
      <t>グ</t>
    </rPh>
    <rPh sb="4" eb="6">
      <t>ウンドウ</t>
    </rPh>
    <rPh sb="6" eb="8">
      <t>ヨウヒン</t>
    </rPh>
    <phoneticPr fontId="4"/>
  </si>
  <si>
    <t>トランプ、花札、囲碁、将棋、麻雀ぱい、かるた、さいころ、ルーレット、オルゴール、鈴、プラモデル、浮袋、こけし、おもちゃ、こま、積木、虫かご、羽子板、折り紙、クリスマス装飾用品、鯉のぼり、シャボン玉、砂時計、飛び縄、ビー玉、ヨーヨー、家庭用テレビゲーム、縫いぐるみ、日本人形、節句人形、ひな人形、西洋人形、児童乗物（乳母車、三輪車）、オセロ、運動用具（グローブ、バット、ボール、プロテクター、ベース、マスク、バレーボール、サッカー、バドミントン、ゴルフ、テニス、スキー、スケート、体操、釣、ラグビー、剣道）、ぶらんこ、すべり台、空気銃、猟銃、ハングライダー</t>
    <rPh sb="5" eb="7">
      <t>ハナフダ</t>
    </rPh>
    <rPh sb="8" eb="10">
      <t>イゴ</t>
    </rPh>
    <rPh sb="11" eb="13">
      <t>ショウギ</t>
    </rPh>
    <rPh sb="14" eb="15">
      <t>マ</t>
    </rPh>
    <rPh sb="40" eb="41">
      <t>スズ</t>
    </rPh>
    <rPh sb="48" eb="50">
      <t>ウキブクロ</t>
    </rPh>
    <rPh sb="63" eb="65">
      <t>ツミキ</t>
    </rPh>
    <rPh sb="66" eb="67">
      <t>ムシ</t>
    </rPh>
    <rPh sb="70" eb="73">
      <t>ハゴイタ</t>
    </rPh>
    <rPh sb="74" eb="75">
      <t>オ</t>
    </rPh>
    <rPh sb="76" eb="77">
      <t>ガミ</t>
    </rPh>
    <rPh sb="83" eb="85">
      <t>ソウショク</t>
    </rPh>
    <rPh sb="85" eb="87">
      <t>ヨウヒン</t>
    </rPh>
    <rPh sb="88" eb="89">
      <t>コイ</t>
    </rPh>
    <rPh sb="97" eb="98">
      <t>ダマ</t>
    </rPh>
    <rPh sb="99" eb="100">
      <t>スナ</t>
    </rPh>
    <rPh sb="100" eb="102">
      <t>ドケイ</t>
    </rPh>
    <rPh sb="103" eb="104">
      <t>ト</t>
    </rPh>
    <rPh sb="105" eb="106">
      <t>ナワ</t>
    </rPh>
    <rPh sb="109" eb="110">
      <t>ダマ</t>
    </rPh>
    <rPh sb="116" eb="119">
      <t>カテイヨウ</t>
    </rPh>
    <rPh sb="126" eb="127">
      <t>ヌ</t>
    </rPh>
    <rPh sb="132" eb="134">
      <t>ニホン</t>
    </rPh>
    <rPh sb="134" eb="136">
      <t>ニンギョウ</t>
    </rPh>
    <rPh sb="137" eb="139">
      <t>セック</t>
    </rPh>
    <rPh sb="139" eb="141">
      <t>ニンギョウ</t>
    </rPh>
    <rPh sb="144" eb="146">
      <t>ニンギョウ</t>
    </rPh>
    <rPh sb="147" eb="149">
      <t>セイヨウ</t>
    </rPh>
    <rPh sb="149" eb="151">
      <t>ニンギョウ</t>
    </rPh>
    <rPh sb="152" eb="154">
      <t>ジドウ</t>
    </rPh>
    <rPh sb="154" eb="156">
      <t>ノリモノ</t>
    </rPh>
    <rPh sb="157" eb="160">
      <t>ウバグルマ</t>
    </rPh>
    <rPh sb="161" eb="164">
      <t>サンリンシャ</t>
    </rPh>
    <rPh sb="170" eb="172">
      <t>ウンドウ</t>
    </rPh>
    <rPh sb="172" eb="174">
      <t>ヨウグ</t>
    </rPh>
    <rPh sb="239" eb="241">
      <t>タイソウ</t>
    </rPh>
    <rPh sb="242" eb="243">
      <t>ツリ</t>
    </rPh>
    <rPh sb="249" eb="251">
      <t>ケンドウ</t>
    </rPh>
    <rPh sb="261" eb="262">
      <t>ダイ</t>
    </rPh>
    <rPh sb="263" eb="266">
      <t>クウキジュウ</t>
    </rPh>
    <rPh sb="267" eb="269">
      <t>リョウジュウ</t>
    </rPh>
    <phoneticPr fontId="4"/>
  </si>
  <si>
    <t>再生資源回収・加工処理</t>
    <rPh sb="0" eb="2">
      <t>サイセイ</t>
    </rPh>
    <rPh sb="2" eb="4">
      <t>シゲン</t>
    </rPh>
    <phoneticPr fontId="4"/>
  </si>
  <si>
    <t>鉄屑・プラスチック屑等、不用となった屑等を再利用するための回収及び加工処理</t>
    <rPh sb="0" eb="2">
      <t>テツクズ</t>
    </rPh>
    <rPh sb="9" eb="10">
      <t>クズ</t>
    </rPh>
    <rPh sb="10" eb="11">
      <t>トウ</t>
    </rPh>
    <rPh sb="12" eb="14">
      <t>フヨウ</t>
    </rPh>
    <rPh sb="18" eb="19">
      <t>クズ</t>
    </rPh>
    <rPh sb="19" eb="20">
      <t>トウ</t>
    </rPh>
    <rPh sb="21" eb="24">
      <t>サイリヨウ</t>
    </rPh>
    <rPh sb="29" eb="31">
      <t>カイシュウ</t>
    </rPh>
    <rPh sb="31" eb="32">
      <t>オヨ</t>
    </rPh>
    <rPh sb="33" eb="35">
      <t>カコウ</t>
    </rPh>
    <rPh sb="35" eb="37">
      <t>ショリ</t>
    </rPh>
    <phoneticPr fontId="4"/>
  </si>
  <si>
    <t>建設</t>
    <rPh sb="0" eb="2">
      <t>ケンセツ</t>
    </rPh>
    <phoneticPr fontId="4"/>
  </si>
  <si>
    <t>建設補修</t>
    <rPh sb="0" eb="2">
      <t>ケンセツ</t>
    </rPh>
    <rPh sb="2" eb="4">
      <t>ホシュウ</t>
    </rPh>
    <phoneticPr fontId="4"/>
  </si>
  <si>
    <t>公共事業</t>
    <rPh sb="0" eb="2">
      <t>コウキョウ</t>
    </rPh>
    <rPh sb="2" eb="4">
      <t>ジギョウ</t>
    </rPh>
    <phoneticPr fontId="4"/>
  </si>
  <si>
    <t>道路、街路、有料道路、区画整理、河川改修、河川総合開発、砂防、海岸、下水道、廃棄物処理施設、公園、港湾、漁港、空港、災害復旧、土地改良、林道、治山</t>
    <rPh sb="0" eb="2">
      <t>ドウロ</t>
    </rPh>
    <rPh sb="3" eb="5">
      <t>ガイロ</t>
    </rPh>
    <rPh sb="6" eb="8">
      <t>ユウリョウ</t>
    </rPh>
    <rPh sb="8" eb="10">
      <t>ドウロ</t>
    </rPh>
    <rPh sb="11" eb="13">
      <t>クカク</t>
    </rPh>
    <rPh sb="13" eb="15">
      <t>セイリ</t>
    </rPh>
    <rPh sb="16" eb="18">
      <t>カセン</t>
    </rPh>
    <rPh sb="18" eb="20">
      <t>カイシュウ</t>
    </rPh>
    <rPh sb="21" eb="23">
      <t>カセン</t>
    </rPh>
    <rPh sb="23" eb="25">
      <t>ソウゴウ</t>
    </rPh>
    <rPh sb="25" eb="27">
      <t>カイハツ</t>
    </rPh>
    <rPh sb="28" eb="30">
      <t>サボウ</t>
    </rPh>
    <rPh sb="31" eb="33">
      <t>カイガン</t>
    </rPh>
    <rPh sb="34" eb="37">
      <t>ゲスイドウ</t>
    </rPh>
    <rPh sb="38" eb="41">
      <t>ハイキブツ</t>
    </rPh>
    <rPh sb="41" eb="43">
      <t>ショリ</t>
    </rPh>
    <rPh sb="43" eb="45">
      <t>シセツ</t>
    </rPh>
    <rPh sb="46" eb="48">
      <t>コウエン</t>
    </rPh>
    <rPh sb="49" eb="51">
      <t>コウワン</t>
    </rPh>
    <rPh sb="52" eb="54">
      <t>ギョコウ</t>
    </rPh>
    <rPh sb="55" eb="57">
      <t>クウコウ</t>
    </rPh>
    <rPh sb="58" eb="60">
      <t>サイガイ</t>
    </rPh>
    <rPh sb="60" eb="62">
      <t>フッキュウ</t>
    </rPh>
    <rPh sb="63" eb="65">
      <t>トチ</t>
    </rPh>
    <rPh sb="65" eb="67">
      <t>カイリョウ</t>
    </rPh>
    <rPh sb="68" eb="70">
      <t>リンドウ</t>
    </rPh>
    <rPh sb="71" eb="73">
      <t>チサン</t>
    </rPh>
    <phoneticPr fontId="4"/>
  </si>
  <si>
    <t>その他の土木建設</t>
    <rPh sb="2" eb="3">
      <t>ホカ</t>
    </rPh>
    <phoneticPr fontId="4"/>
  </si>
  <si>
    <t>鉄道軌道建設（線路、電力・信号設備、取替補修）、電力施設建設（発・送・配電施設、取替補修）、電気通信施設建設、上水道・工業用水道・土地造成・ガスタンク・駐車場・ゴルフ場・球技場・遊園地・パイプライン等の建設工事</t>
    <rPh sb="0" eb="2">
      <t>テツドウ</t>
    </rPh>
    <rPh sb="2" eb="4">
      <t>キドウ</t>
    </rPh>
    <rPh sb="4" eb="6">
      <t>ケンセツ</t>
    </rPh>
    <rPh sb="7" eb="9">
      <t>センロ</t>
    </rPh>
    <rPh sb="10" eb="12">
      <t>デンリョク</t>
    </rPh>
    <rPh sb="13" eb="15">
      <t>シンゴウ</t>
    </rPh>
    <rPh sb="15" eb="17">
      <t>セツビ</t>
    </rPh>
    <rPh sb="18" eb="20">
      <t>トリカエ</t>
    </rPh>
    <rPh sb="20" eb="22">
      <t>ホシュウ</t>
    </rPh>
    <rPh sb="24" eb="26">
      <t>デンリョク</t>
    </rPh>
    <rPh sb="26" eb="28">
      <t>シセツ</t>
    </rPh>
    <rPh sb="28" eb="30">
      <t>ケンセツ</t>
    </rPh>
    <rPh sb="31" eb="32">
      <t>ハツ</t>
    </rPh>
    <rPh sb="33" eb="34">
      <t>ソウ</t>
    </rPh>
    <rPh sb="35" eb="37">
      <t>ハイデン</t>
    </rPh>
    <rPh sb="37" eb="39">
      <t>シセツ</t>
    </rPh>
    <rPh sb="40" eb="42">
      <t>トリカエ</t>
    </rPh>
    <rPh sb="42" eb="44">
      <t>ホシュウ</t>
    </rPh>
    <rPh sb="46" eb="48">
      <t>デンキ</t>
    </rPh>
    <rPh sb="48" eb="50">
      <t>ツウシン</t>
    </rPh>
    <rPh sb="50" eb="52">
      <t>シセツ</t>
    </rPh>
    <rPh sb="52" eb="54">
      <t>ケンセツ</t>
    </rPh>
    <rPh sb="55" eb="56">
      <t>ジョウ</t>
    </rPh>
    <rPh sb="56" eb="58">
      <t>スイドウ</t>
    </rPh>
    <rPh sb="59" eb="61">
      <t>コウギョウ</t>
    </rPh>
    <rPh sb="61" eb="62">
      <t>ヨウ</t>
    </rPh>
    <rPh sb="62" eb="64">
      <t>スイドウ</t>
    </rPh>
    <rPh sb="65" eb="67">
      <t>トチ</t>
    </rPh>
    <rPh sb="67" eb="69">
      <t>ゾウセイ</t>
    </rPh>
    <rPh sb="76" eb="79">
      <t>チュウシャジョウ</t>
    </rPh>
    <rPh sb="83" eb="84">
      <t>ジョウ</t>
    </rPh>
    <rPh sb="85" eb="88">
      <t>キュウギジョウ</t>
    </rPh>
    <rPh sb="89" eb="92">
      <t>ユウエンチ</t>
    </rPh>
    <rPh sb="99" eb="100">
      <t>トウ</t>
    </rPh>
    <rPh sb="101" eb="103">
      <t>ケンセツ</t>
    </rPh>
    <rPh sb="103" eb="105">
      <t>コウジ</t>
    </rPh>
    <phoneticPr fontId="4"/>
  </si>
  <si>
    <t>水道</t>
    <rPh sb="0" eb="2">
      <t>スイドウ</t>
    </rPh>
    <phoneticPr fontId="4"/>
  </si>
  <si>
    <t>上水道、簡易水道、工業用水、下水道</t>
    <rPh sb="0" eb="3">
      <t>ジョウスイドウ</t>
    </rPh>
    <rPh sb="4" eb="6">
      <t>カンイ</t>
    </rPh>
    <rPh sb="6" eb="8">
      <t>スイドウ</t>
    </rPh>
    <rPh sb="9" eb="11">
      <t>コウギョウ</t>
    </rPh>
    <rPh sb="11" eb="13">
      <t>ヨウスイ</t>
    </rPh>
    <rPh sb="14" eb="17">
      <t>ゲスイドウ</t>
    </rPh>
    <phoneticPr fontId="4"/>
  </si>
  <si>
    <t>廃棄物処理</t>
    <rPh sb="0" eb="3">
      <t>ハイキブツ</t>
    </rPh>
    <rPh sb="3" eb="5">
      <t>ショリ</t>
    </rPh>
    <phoneticPr fontId="4"/>
  </si>
  <si>
    <t>公営・民営（し尿収集処理、ごみ収集処理、産業廃棄物収集処理）</t>
    <rPh sb="0" eb="2">
      <t>コウエイ</t>
    </rPh>
    <rPh sb="3" eb="5">
      <t>ミンエイ</t>
    </rPh>
    <rPh sb="7" eb="8">
      <t>ニョウ</t>
    </rPh>
    <rPh sb="8" eb="10">
      <t>シュウシュウ</t>
    </rPh>
    <rPh sb="10" eb="12">
      <t>ショリ</t>
    </rPh>
    <rPh sb="15" eb="17">
      <t>シュウシュウ</t>
    </rPh>
    <rPh sb="17" eb="19">
      <t>ショリ</t>
    </rPh>
    <rPh sb="20" eb="22">
      <t>サンギョウ</t>
    </rPh>
    <rPh sb="22" eb="25">
      <t>ハイキブツ</t>
    </rPh>
    <rPh sb="25" eb="27">
      <t>シュウシュウ</t>
    </rPh>
    <rPh sb="27" eb="29">
      <t>ショリ</t>
    </rPh>
    <phoneticPr fontId="4"/>
  </si>
  <si>
    <t>商業</t>
    <rPh sb="0" eb="2">
      <t>ショウギョウ</t>
    </rPh>
    <phoneticPr fontId="4"/>
  </si>
  <si>
    <t>卸売</t>
    <rPh sb="0" eb="2">
      <t>オロシウリ</t>
    </rPh>
    <phoneticPr fontId="4"/>
  </si>
  <si>
    <t>自動車、自動車部品、手数料又は契約制による卸、農産物、食料品、飲料、織物、衣服、履物、家庭用品、固定・液体・ガス燃料、金属、金属鉱石、建設材料、金物類、衛生・暖房設備、廃棄物及び屑、コンピュータ・周辺機器、ソフトウェア、電子・電気通信部品、その他機械等の卸売</t>
    <rPh sb="0" eb="3">
      <t>ジドウシャ</t>
    </rPh>
    <rPh sb="4" eb="7">
      <t>ジドウシャ</t>
    </rPh>
    <rPh sb="7" eb="9">
      <t>ブヒン</t>
    </rPh>
    <rPh sb="10" eb="13">
      <t>テスウリョウ</t>
    </rPh>
    <rPh sb="13" eb="14">
      <t>マタ</t>
    </rPh>
    <rPh sb="110" eb="112">
      <t>デンシ</t>
    </rPh>
    <rPh sb="113" eb="115">
      <t>デンキ</t>
    </rPh>
    <rPh sb="115" eb="117">
      <t>ツウシン</t>
    </rPh>
    <rPh sb="117" eb="119">
      <t>ブヒン</t>
    </rPh>
    <rPh sb="122" eb="123">
      <t>ホカ</t>
    </rPh>
    <rPh sb="123" eb="125">
      <t>キカイ</t>
    </rPh>
    <rPh sb="125" eb="126">
      <t>トウ</t>
    </rPh>
    <rPh sb="127" eb="129">
      <t>オロシウリ</t>
    </rPh>
    <phoneticPr fontId="4"/>
  </si>
  <si>
    <t>小売</t>
    <rPh sb="0" eb="2">
      <t>コウリ</t>
    </rPh>
    <phoneticPr fontId="4"/>
  </si>
  <si>
    <t>金融</t>
    <rPh sb="0" eb="2">
      <t>キンユウ</t>
    </rPh>
    <phoneticPr fontId="4"/>
  </si>
  <si>
    <t>日本銀行、都市銀行、地方銀行、信託銀行、郵便貯金、信用金庫、証券取引所</t>
    <rPh sb="0" eb="2">
      <t>ニホン</t>
    </rPh>
    <rPh sb="2" eb="4">
      <t>ギンコウ</t>
    </rPh>
    <rPh sb="5" eb="7">
      <t>トシ</t>
    </rPh>
    <rPh sb="7" eb="9">
      <t>ギンコウ</t>
    </rPh>
    <rPh sb="10" eb="12">
      <t>チホウ</t>
    </rPh>
    <rPh sb="12" eb="14">
      <t>ギンコウ</t>
    </rPh>
    <rPh sb="15" eb="17">
      <t>シンタク</t>
    </rPh>
    <rPh sb="17" eb="19">
      <t>ギンコウ</t>
    </rPh>
    <rPh sb="20" eb="22">
      <t>ユウビン</t>
    </rPh>
    <rPh sb="22" eb="24">
      <t>チョキン</t>
    </rPh>
    <rPh sb="25" eb="27">
      <t>シンヨウ</t>
    </rPh>
    <rPh sb="27" eb="29">
      <t>キンコ</t>
    </rPh>
    <rPh sb="30" eb="32">
      <t>ショウケン</t>
    </rPh>
    <rPh sb="32" eb="34">
      <t>トリヒキ</t>
    </rPh>
    <rPh sb="34" eb="35">
      <t>ジョ</t>
    </rPh>
    <phoneticPr fontId="4"/>
  </si>
  <si>
    <t>保険</t>
    <rPh sb="0" eb="2">
      <t>ホケン</t>
    </rPh>
    <phoneticPr fontId="4"/>
  </si>
  <si>
    <t>不動産</t>
    <rPh sb="0" eb="3">
      <t>フドウサン</t>
    </rPh>
    <phoneticPr fontId="4"/>
  </si>
  <si>
    <t>不動産仲介及び賃貸</t>
    <rPh sb="0" eb="3">
      <t>フドウサン</t>
    </rPh>
    <rPh sb="3" eb="5">
      <t>チュウカイ</t>
    </rPh>
    <rPh sb="5" eb="6">
      <t>オヨ</t>
    </rPh>
    <phoneticPr fontId="4"/>
  </si>
  <si>
    <t>不動産仲介及び賃貸</t>
  </si>
  <si>
    <t>住宅賃貸料</t>
    <rPh sb="0" eb="2">
      <t>ジュウタク</t>
    </rPh>
    <rPh sb="2" eb="5">
      <t>チンタイリョウ</t>
    </rPh>
    <phoneticPr fontId="4"/>
  </si>
  <si>
    <t>住宅賃貸料</t>
  </si>
  <si>
    <t>貸家・貸間、貸アパート、貸マンション、貸別荘、貸会議室</t>
    <rPh sb="0" eb="2">
      <t>カシヤ</t>
    </rPh>
    <rPh sb="3" eb="4">
      <t>カシ</t>
    </rPh>
    <rPh sb="4" eb="5">
      <t>マ</t>
    </rPh>
    <rPh sb="6" eb="7">
      <t>カシ</t>
    </rPh>
    <rPh sb="12" eb="13">
      <t>カシ</t>
    </rPh>
    <rPh sb="19" eb="20">
      <t>カシ</t>
    </rPh>
    <rPh sb="20" eb="22">
      <t>ベッソウ</t>
    </rPh>
    <rPh sb="23" eb="24">
      <t>カシ</t>
    </rPh>
    <rPh sb="24" eb="27">
      <t>カイギシツ</t>
    </rPh>
    <phoneticPr fontId="4"/>
  </si>
  <si>
    <t>住宅賃貸料（帰属家賃）</t>
    <rPh sb="0" eb="2">
      <t>ジュウタク</t>
    </rPh>
    <rPh sb="2" eb="5">
      <t>チンタイリョウ</t>
    </rPh>
    <phoneticPr fontId="4"/>
  </si>
  <si>
    <t>住宅賃貸料（帰属家賃）</t>
  </si>
  <si>
    <t>運輸・郵便</t>
    <rPh sb="0" eb="2">
      <t>ウンユ</t>
    </rPh>
    <rPh sb="3" eb="5">
      <t>ユウビン</t>
    </rPh>
    <phoneticPr fontId="4"/>
  </si>
  <si>
    <t>鉄道輸送</t>
    <rPh sb="0" eb="2">
      <t>テツドウ</t>
    </rPh>
    <phoneticPr fontId="4"/>
  </si>
  <si>
    <t>鉄道旅客輸送</t>
    <rPh sb="0" eb="2">
      <t>テツドウ</t>
    </rPh>
    <rPh sb="2" eb="4">
      <t>リョキャク</t>
    </rPh>
    <rPh sb="4" eb="6">
      <t>ユソウ</t>
    </rPh>
    <phoneticPr fontId="4"/>
  </si>
  <si>
    <t>JR、公・民営の鉄道（普通鉄道、軌道、地下鉄、モノレール、路面電車）の旅客輸送</t>
    <rPh sb="3" eb="4">
      <t>コウ</t>
    </rPh>
    <rPh sb="5" eb="7">
      <t>ミンエイ</t>
    </rPh>
    <rPh sb="8" eb="10">
      <t>テツドウ</t>
    </rPh>
    <rPh sb="11" eb="13">
      <t>フツウ</t>
    </rPh>
    <rPh sb="13" eb="15">
      <t>テツドウ</t>
    </rPh>
    <rPh sb="16" eb="18">
      <t>キドウ</t>
    </rPh>
    <rPh sb="19" eb="21">
      <t>チカ</t>
    </rPh>
    <rPh sb="29" eb="31">
      <t>ロメン</t>
    </rPh>
    <rPh sb="31" eb="33">
      <t>デンシャ</t>
    </rPh>
    <rPh sb="35" eb="37">
      <t>リョキャク</t>
    </rPh>
    <rPh sb="37" eb="39">
      <t>ユソウ</t>
    </rPh>
    <phoneticPr fontId="4"/>
  </si>
  <si>
    <t>鉄道貨物輸送</t>
    <rPh sb="0" eb="2">
      <t>テツドウ</t>
    </rPh>
    <rPh sb="2" eb="4">
      <t>カモツ</t>
    </rPh>
    <rPh sb="4" eb="6">
      <t>ユソウ</t>
    </rPh>
    <phoneticPr fontId="4"/>
  </si>
  <si>
    <t>JR、公・民営の鉄道の貨物輸送</t>
    <rPh sb="3" eb="4">
      <t>コウ</t>
    </rPh>
    <rPh sb="5" eb="7">
      <t>ミンエイ</t>
    </rPh>
    <rPh sb="8" eb="10">
      <t>テツドウ</t>
    </rPh>
    <rPh sb="11" eb="13">
      <t>カモツ</t>
    </rPh>
    <rPh sb="13" eb="15">
      <t>ユソウ</t>
    </rPh>
    <phoneticPr fontId="4"/>
  </si>
  <si>
    <t>道路旅客輸送</t>
    <rPh sb="0" eb="2">
      <t>ドウロ</t>
    </rPh>
    <rPh sb="2" eb="4">
      <t>リョキャク</t>
    </rPh>
    <rPh sb="4" eb="6">
      <t>ユソウ</t>
    </rPh>
    <phoneticPr fontId="4"/>
  </si>
  <si>
    <t>トラック運送業、軽車両による貨物運送</t>
    <rPh sb="4" eb="7">
      <t>ウンソウギョウ</t>
    </rPh>
    <rPh sb="8" eb="9">
      <t>ケイ</t>
    </rPh>
    <rPh sb="9" eb="11">
      <t>シャリョウ</t>
    </rPh>
    <rPh sb="14" eb="16">
      <t>カモツ</t>
    </rPh>
    <rPh sb="16" eb="18">
      <t>ウンソウ</t>
    </rPh>
    <phoneticPr fontId="4"/>
  </si>
  <si>
    <t>自家輸送</t>
    <rPh sb="0" eb="2">
      <t>ジカ</t>
    </rPh>
    <phoneticPr fontId="4"/>
  </si>
  <si>
    <t>自家輸送（旅客自動車）</t>
    <rPh sb="0" eb="2">
      <t>ジカ</t>
    </rPh>
    <rPh sb="2" eb="4">
      <t>ユソウ</t>
    </rPh>
    <rPh sb="5" eb="7">
      <t>リョカク</t>
    </rPh>
    <rPh sb="7" eb="10">
      <t>ジドウシャ</t>
    </rPh>
    <phoneticPr fontId="4"/>
  </si>
  <si>
    <t>自家輸送（貨物自動車）</t>
    <rPh sb="0" eb="2">
      <t>ジカ</t>
    </rPh>
    <rPh sb="2" eb="4">
      <t>ユソウ</t>
    </rPh>
    <rPh sb="5" eb="7">
      <t>カモツ</t>
    </rPh>
    <rPh sb="7" eb="10">
      <t>ジドウシャ</t>
    </rPh>
    <phoneticPr fontId="4"/>
  </si>
  <si>
    <t>貨物利用運送</t>
    <rPh sb="0" eb="2">
      <t>カモツ</t>
    </rPh>
    <rPh sb="2" eb="4">
      <t>リヨウ</t>
    </rPh>
    <rPh sb="4" eb="6">
      <t>ウンソウ</t>
    </rPh>
    <phoneticPr fontId="4"/>
  </si>
  <si>
    <t>第１種利用運送業、第２種利用運送業、運送取次業</t>
    <rPh sb="0" eb="1">
      <t>ダイ</t>
    </rPh>
    <rPh sb="2" eb="3">
      <t>シュ</t>
    </rPh>
    <rPh sb="3" eb="5">
      <t>リヨウ</t>
    </rPh>
    <rPh sb="5" eb="8">
      <t>ウンソウギョウ</t>
    </rPh>
    <rPh sb="9" eb="10">
      <t>ダイ</t>
    </rPh>
    <rPh sb="11" eb="12">
      <t>シュ</t>
    </rPh>
    <rPh sb="12" eb="14">
      <t>リヨウ</t>
    </rPh>
    <rPh sb="14" eb="17">
      <t>ウンソウギョウ</t>
    </rPh>
    <rPh sb="18" eb="20">
      <t>ウンソウ</t>
    </rPh>
    <rPh sb="20" eb="22">
      <t>トリツギ</t>
    </rPh>
    <rPh sb="22" eb="23">
      <t>ギョウ</t>
    </rPh>
    <phoneticPr fontId="4"/>
  </si>
  <si>
    <t>倉庫</t>
    <rPh sb="0" eb="2">
      <t>ソウコ</t>
    </rPh>
    <phoneticPr fontId="4"/>
  </si>
  <si>
    <t>運輸附帯サービス</t>
    <rPh sb="0" eb="2">
      <t>ウンユ</t>
    </rPh>
    <rPh sb="2" eb="4">
      <t>フタイ</t>
    </rPh>
    <phoneticPr fontId="4"/>
  </si>
  <si>
    <t>こん包</t>
    <rPh sb="2" eb="3">
      <t>ポウ</t>
    </rPh>
    <phoneticPr fontId="4"/>
  </si>
  <si>
    <t>荷造業、貨物こん包業、組立こん包業</t>
    <rPh sb="0" eb="2">
      <t>ニヅク</t>
    </rPh>
    <rPh sb="2" eb="3">
      <t>ギョウ</t>
    </rPh>
    <rPh sb="4" eb="6">
      <t>カモツ</t>
    </rPh>
    <rPh sb="8" eb="9">
      <t>ポウ</t>
    </rPh>
    <rPh sb="9" eb="10">
      <t>ギョウ</t>
    </rPh>
    <rPh sb="11" eb="13">
      <t>クミタテ</t>
    </rPh>
    <rPh sb="15" eb="16">
      <t>ポウ</t>
    </rPh>
    <rPh sb="16" eb="17">
      <t>ギョウ</t>
    </rPh>
    <phoneticPr fontId="4"/>
  </si>
  <si>
    <t>郵便・信書便</t>
    <rPh sb="0" eb="2">
      <t>ユウビン</t>
    </rPh>
    <rPh sb="3" eb="5">
      <t>シンショ</t>
    </rPh>
    <rPh sb="5" eb="6">
      <t>ビン</t>
    </rPh>
    <phoneticPr fontId="4"/>
  </si>
  <si>
    <t>通信</t>
    <rPh sb="0" eb="2">
      <t>ツウシン</t>
    </rPh>
    <phoneticPr fontId="4"/>
  </si>
  <si>
    <t>放送</t>
    <rPh sb="0" eb="2">
      <t>ホウソウ</t>
    </rPh>
    <phoneticPr fontId="4"/>
  </si>
  <si>
    <t>NHK、民間放送、有線放送</t>
    <rPh sb="4" eb="6">
      <t>ミンカン</t>
    </rPh>
    <rPh sb="6" eb="8">
      <t>ホウソウ</t>
    </rPh>
    <rPh sb="9" eb="11">
      <t>ユウセン</t>
    </rPh>
    <rPh sb="11" eb="13">
      <t>ホウソウ</t>
    </rPh>
    <phoneticPr fontId="4"/>
  </si>
  <si>
    <t>情報サービス</t>
    <rPh sb="0" eb="2">
      <t>ジョウホウ</t>
    </rPh>
    <phoneticPr fontId="4"/>
  </si>
  <si>
    <t>ソフトウェア開発、ホームページ制作、ゲームソフト開発、ハードウェア・コンサルタント、データ入力サービス、市場調査、世論調査</t>
    <rPh sb="6" eb="8">
      <t>カイハツ</t>
    </rPh>
    <rPh sb="15" eb="17">
      <t>セイサク</t>
    </rPh>
    <rPh sb="24" eb="26">
      <t>カイハツ</t>
    </rPh>
    <rPh sb="45" eb="47">
      <t>ニュウリョク</t>
    </rPh>
    <rPh sb="52" eb="54">
      <t>シジョウ</t>
    </rPh>
    <rPh sb="54" eb="56">
      <t>チョウサ</t>
    </rPh>
    <rPh sb="57" eb="59">
      <t>セロン</t>
    </rPh>
    <rPh sb="59" eb="61">
      <t>チョウサ</t>
    </rPh>
    <phoneticPr fontId="4"/>
  </si>
  <si>
    <t>インターネット附随サービス</t>
    <rPh sb="7" eb="8">
      <t>フ</t>
    </rPh>
    <phoneticPr fontId="4"/>
  </si>
  <si>
    <t>映像・音声・文字情報制作</t>
    <rPh sb="0" eb="2">
      <t>エイゾウ</t>
    </rPh>
    <rPh sb="3" eb="5">
      <t>オンセイ</t>
    </rPh>
    <rPh sb="6" eb="8">
      <t>モジ</t>
    </rPh>
    <rPh sb="8" eb="10">
      <t>ジョウホウ</t>
    </rPh>
    <rPh sb="10" eb="12">
      <t>セイサク</t>
    </rPh>
    <phoneticPr fontId="4"/>
  </si>
  <si>
    <t>映像・音声・文字情報制作</t>
    <rPh sb="3" eb="5">
      <t>オンセイ</t>
    </rPh>
    <phoneticPr fontId="4"/>
  </si>
  <si>
    <t>公務</t>
    <rPh sb="0" eb="2">
      <t>コウム</t>
    </rPh>
    <phoneticPr fontId="4"/>
  </si>
  <si>
    <t>公務（中央）</t>
    <rPh sb="0" eb="2">
      <t>コウム</t>
    </rPh>
    <rPh sb="3" eb="5">
      <t>チュウオウ</t>
    </rPh>
    <phoneticPr fontId="4"/>
  </si>
  <si>
    <t>国会、裁判所、中央官庁</t>
    <rPh sb="0" eb="2">
      <t>コッカイ</t>
    </rPh>
    <rPh sb="3" eb="6">
      <t>サイバンショ</t>
    </rPh>
    <rPh sb="7" eb="9">
      <t>チュウオウ</t>
    </rPh>
    <rPh sb="9" eb="11">
      <t>カンチョウ</t>
    </rPh>
    <phoneticPr fontId="4"/>
  </si>
  <si>
    <t>公務（地方）</t>
    <rPh sb="0" eb="2">
      <t>コウム</t>
    </rPh>
    <rPh sb="3" eb="5">
      <t>チホウ</t>
    </rPh>
    <phoneticPr fontId="4"/>
  </si>
  <si>
    <t>都道府県機関、市町村機関</t>
    <rPh sb="0" eb="4">
      <t>トドウフケン</t>
    </rPh>
    <rPh sb="4" eb="6">
      <t>キカン</t>
    </rPh>
    <rPh sb="7" eb="10">
      <t>シチョウソン</t>
    </rPh>
    <rPh sb="10" eb="12">
      <t>キカン</t>
    </rPh>
    <phoneticPr fontId="4"/>
  </si>
  <si>
    <t>教育・研究</t>
    <rPh sb="0" eb="2">
      <t>キョウイク</t>
    </rPh>
    <rPh sb="3" eb="5">
      <t>ケンキュウ</t>
    </rPh>
    <phoneticPr fontId="4"/>
  </si>
  <si>
    <t>学校教育</t>
    <rPh sb="0" eb="2">
      <t>ガッコウ</t>
    </rPh>
    <rPh sb="2" eb="4">
      <t>キョウイク</t>
    </rPh>
    <phoneticPr fontId="4"/>
  </si>
  <si>
    <t>社会教育・その他の教育</t>
    <rPh sb="0" eb="2">
      <t>シャカイ</t>
    </rPh>
    <rPh sb="2" eb="4">
      <t>キョウイク</t>
    </rPh>
    <rPh sb="7" eb="8">
      <t>ホカ</t>
    </rPh>
    <rPh sb="9" eb="11">
      <t>キョウイク</t>
    </rPh>
    <phoneticPr fontId="4"/>
  </si>
  <si>
    <t>公民館、図書館、博物館、美術館、動物園、水族館、青年の家、少年自然の家、社会通信教育、女性教育会館、航空保安大学校、防衛大学校、警察大学校、自治大学校、気象大学校、消防学校、雇用・能力開発機構、航海訓練所、歯科衛生士養成所、料理学校、洋裁学校、自動車教習所</t>
    <rPh sb="0" eb="3">
      <t>コウミンカン</t>
    </rPh>
    <rPh sb="4" eb="7">
      <t>トショカン</t>
    </rPh>
    <rPh sb="8" eb="11">
      <t>ハクブツカン</t>
    </rPh>
    <rPh sb="12" eb="15">
      <t>ビジュツカン</t>
    </rPh>
    <rPh sb="16" eb="19">
      <t>ドウブツエン</t>
    </rPh>
    <rPh sb="20" eb="23">
      <t>スイゾクカン</t>
    </rPh>
    <rPh sb="24" eb="26">
      <t>セイネン</t>
    </rPh>
    <rPh sb="27" eb="28">
      <t>イエ</t>
    </rPh>
    <rPh sb="29" eb="31">
      <t>ショウネン</t>
    </rPh>
    <rPh sb="31" eb="33">
      <t>シゼン</t>
    </rPh>
    <rPh sb="34" eb="35">
      <t>イエ</t>
    </rPh>
    <rPh sb="36" eb="38">
      <t>シャカイ</t>
    </rPh>
    <rPh sb="38" eb="40">
      <t>ツウシン</t>
    </rPh>
    <rPh sb="40" eb="42">
      <t>キョウイク</t>
    </rPh>
    <rPh sb="43" eb="45">
      <t>ジョセイ</t>
    </rPh>
    <rPh sb="45" eb="47">
      <t>キョウイク</t>
    </rPh>
    <rPh sb="47" eb="49">
      <t>カイカン</t>
    </rPh>
    <rPh sb="50" eb="52">
      <t>コウクウ</t>
    </rPh>
    <rPh sb="52" eb="54">
      <t>ホアン</t>
    </rPh>
    <rPh sb="54" eb="57">
      <t>ダイガッコウ</t>
    </rPh>
    <rPh sb="58" eb="60">
      <t>ボウエイ</t>
    </rPh>
    <rPh sb="60" eb="63">
      <t>ダイガッコウ</t>
    </rPh>
    <rPh sb="64" eb="66">
      <t>ケイサツ</t>
    </rPh>
    <rPh sb="66" eb="69">
      <t>ダイガッコウ</t>
    </rPh>
    <rPh sb="70" eb="72">
      <t>ジチ</t>
    </rPh>
    <rPh sb="72" eb="75">
      <t>ダイガッコウ</t>
    </rPh>
    <rPh sb="76" eb="78">
      <t>キショウ</t>
    </rPh>
    <rPh sb="78" eb="81">
      <t>ダイガッコウ</t>
    </rPh>
    <rPh sb="82" eb="84">
      <t>ショウボウ</t>
    </rPh>
    <rPh sb="84" eb="86">
      <t>ガッコウ</t>
    </rPh>
    <rPh sb="87" eb="89">
      <t>コヨウ</t>
    </rPh>
    <rPh sb="90" eb="92">
      <t>ノウリョク</t>
    </rPh>
    <rPh sb="92" eb="94">
      <t>カイハツ</t>
    </rPh>
    <rPh sb="94" eb="96">
      <t>キコウ</t>
    </rPh>
    <rPh sb="97" eb="99">
      <t>コウカイ</t>
    </rPh>
    <rPh sb="99" eb="101">
      <t>クンレン</t>
    </rPh>
    <rPh sb="101" eb="102">
      <t>ジョ</t>
    </rPh>
    <rPh sb="103" eb="105">
      <t>シカ</t>
    </rPh>
    <rPh sb="105" eb="107">
      <t>エイセイ</t>
    </rPh>
    <rPh sb="107" eb="108">
      <t>シ</t>
    </rPh>
    <rPh sb="108" eb="111">
      <t>ヨウセイジョ</t>
    </rPh>
    <rPh sb="112" eb="114">
      <t>リョウリ</t>
    </rPh>
    <rPh sb="114" eb="116">
      <t>ガッコウ</t>
    </rPh>
    <rPh sb="117" eb="119">
      <t>ヨウサイ</t>
    </rPh>
    <rPh sb="119" eb="121">
      <t>ガッコウ</t>
    </rPh>
    <rPh sb="122" eb="125">
      <t>ジドウシャ</t>
    </rPh>
    <rPh sb="125" eb="128">
      <t>キョウシュウジョ</t>
    </rPh>
    <phoneticPr fontId="4"/>
  </si>
  <si>
    <t>学術研究機関</t>
    <rPh sb="0" eb="2">
      <t>ガクジュツ</t>
    </rPh>
    <rPh sb="2" eb="4">
      <t>ケンキュウ</t>
    </rPh>
    <rPh sb="4" eb="6">
      <t>キカン</t>
    </rPh>
    <phoneticPr fontId="4"/>
  </si>
  <si>
    <t>物質・材料研究機構、産業技術総合研究所、医薬基盤研究所、理学研究所、工学研究所、農学研究所、医学・薬学研究所、教育政策研究所、国語研究所、社会保障・人口問題研究所、労働政策研究・研修機構、東洋文化研究所、社会科学研究所、人文科学研究所</t>
    <rPh sb="0" eb="2">
      <t>ブッシツ</t>
    </rPh>
    <rPh sb="3" eb="5">
      <t>ザイリョウ</t>
    </rPh>
    <rPh sb="5" eb="7">
      <t>ケンキュウ</t>
    </rPh>
    <rPh sb="7" eb="9">
      <t>キコウ</t>
    </rPh>
    <rPh sb="10" eb="12">
      <t>サンギョウ</t>
    </rPh>
    <rPh sb="12" eb="14">
      <t>ギジュツ</t>
    </rPh>
    <rPh sb="14" eb="16">
      <t>ソウゴウ</t>
    </rPh>
    <rPh sb="16" eb="19">
      <t>ケンキュウジョ</t>
    </rPh>
    <rPh sb="20" eb="22">
      <t>イヤク</t>
    </rPh>
    <rPh sb="22" eb="24">
      <t>キバン</t>
    </rPh>
    <rPh sb="24" eb="27">
      <t>ケンキュウジョ</t>
    </rPh>
    <rPh sb="28" eb="30">
      <t>リガク</t>
    </rPh>
    <rPh sb="30" eb="32">
      <t>ケンキュウ</t>
    </rPh>
    <rPh sb="32" eb="33">
      <t>ジョ</t>
    </rPh>
    <rPh sb="34" eb="36">
      <t>コウガク</t>
    </rPh>
    <rPh sb="36" eb="39">
      <t>ケンキュウジョ</t>
    </rPh>
    <rPh sb="40" eb="42">
      <t>ノウガク</t>
    </rPh>
    <rPh sb="42" eb="45">
      <t>ケンキュウジョ</t>
    </rPh>
    <rPh sb="46" eb="48">
      <t>イガク</t>
    </rPh>
    <rPh sb="49" eb="51">
      <t>ヤクガク</t>
    </rPh>
    <rPh sb="51" eb="53">
      <t>ケンキュウ</t>
    </rPh>
    <rPh sb="53" eb="54">
      <t>ジョ</t>
    </rPh>
    <rPh sb="55" eb="57">
      <t>キョウイク</t>
    </rPh>
    <rPh sb="57" eb="59">
      <t>セイサク</t>
    </rPh>
    <rPh sb="59" eb="62">
      <t>ケンキュウジョ</t>
    </rPh>
    <rPh sb="63" eb="65">
      <t>コクゴ</t>
    </rPh>
    <rPh sb="65" eb="68">
      <t>ケンキュウジョ</t>
    </rPh>
    <rPh sb="69" eb="71">
      <t>シャカイ</t>
    </rPh>
    <rPh sb="71" eb="73">
      <t>ホショウ</t>
    </rPh>
    <rPh sb="74" eb="76">
      <t>ジンコウ</t>
    </rPh>
    <rPh sb="76" eb="78">
      <t>モンダイ</t>
    </rPh>
    <rPh sb="78" eb="81">
      <t>ケンキュウジョ</t>
    </rPh>
    <rPh sb="82" eb="84">
      <t>ロウドウ</t>
    </rPh>
    <rPh sb="84" eb="86">
      <t>セイサク</t>
    </rPh>
    <rPh sb="86" eb="88">
      <t>ケンキュウ</t>
    </rPh>
    <rPh sb="89" eb="91">
      <t>ケンシュウ</t>
    </rPh>
    <rPh sb="91" eb="93">
      <t>キコウ</t>
    </rPh>
    <rPh sb="94" eb="96">
      <t>トウヨウ</t>
    </rPh>
    <rPh sb="96" eb="98">
      <t>ブンカ</t>
    </rPh>
    <rPh sb="98" eb="101">
      <t>ケンキュウジョ</t>
    </rPh>
    <rPh sb="102" eb="104">
      <t>シャカイ</t>
    </rPh>
    <rPh sb="104" eb="106">
      <t>カガク</t>
    </rPh>
    <rPh sb="106" eb="109">
      <t>ケンキュウジョ</t>
    </rPh>
    <rPh sb="110" eb="112">
      <t>ジンブン</t>
    </rPh>
    <rPh sb="112" eb="114">
      <t>カガク</t>
    </rPh>
    <rPh sb="114" eb="116">
      <t>ケンキュウ</t>
    </rPh>
    <rPh sb="116" eb="117">
      <t>ジョ</t>
    </rPh>
    <phoneticPr fontId="4"/>
  </si>
  <si>
    <t>企業内研究開発</t>
    <rPh sb="0" eb="2">
      <t>キギョウ</t>
    </rPh>
    <rPh sb="2" eb="3">
      <t>ナイ</t>
    </rPh>
    <rPh sb="3" eb="5">
      <t>ケンキュウ</t>
    </rPh>
    <rPh sb="5" eb="7">
      <t>カイハツ</t>
    </rPh>
    <phoneticPr fontId="4"/>
  </si>
  <si>
    <t>企業の製品開発、技術的改善を図るための研究活動等</t>
    <rPh sb="0" eb="2">
      <t>キギョウ</t>
    </rPh>
    <rPh sb="3" eb="5">
      <t>セイヒン</t>
    </rPh>
    <rPh sb="5" eb="7">
      <t>カイハツ</t>
    </rPh>
    <rPh sb="8" eb="11">
      <t>ギジュツテキ</t>
    </rPh>
    <rPh sb="11" eb="13">
      <t>カイゼン</t>
    </rPh>
    <rPh sb="14" eb="15">
      <t>ハカ</t>
    </rPh>
    <rPh sb="19" eb="21">
      <t>ケンキュウ</t>
    </rPh>
    <rPh sb="21" eb="23">
      <t>カツドウ</t>
    </rPh>
    <rPh sb="23" eb="24">
      <t>トウ</t>
    </rPh>
    <phoneticPr fontId="4"/>
  </si>
  <si>
    <t>医療・福祉</t>
    <rPh sb="0" eb="2">
      <t>イリョウ</t>
    </rPh>
    <rPh sb="3" eb="5">
      <t>フクシ</t>
    </rPh>
    <phoneticPr fontId="4"/>
  </si>
  <si>
    <t>医療</t>
    <rPh sb="0" eb="2">
      <t>イリョウ</t>
    </rPh>
    <phoneticPr fontId="4"/>
  </si>
  <si>
    <t>保健衛生</t>
    <rPh sb="0" eb="2">
      <t>ホケン</t>
    </rPh>
    <rPh sb="2" eb="4">
      <t>エイセイ</t>
    </rPh>
    <phoneticPr fontId="4"/>
  </si>
  <si>
    <t>社会保険・社会福祉</t>
    <rPh sb="2" eb="4">
      <t>ホケン</t>
    </rPh>
    <rPh sb="5" eb="7">
      <t>シャカイ</t>
    </rPh>
    <rPh sb="7" eb="9">
      <t>フクシ</t>
    </rPh>
    <phoneticPr fontId="4"/>
  </si>
  <si>
    <t>社会保険・社会福祉</t>
    <rPh sb="0" eb="2">
      <t>シャカイ</t>
    </rPh>
    <rPh sb="2" eb="4">
      <t>ホケン</t>
    </rPh>
    <rPh sb="5" eb="7">
      <t>シャカイ</t>
    </rPh>
    <rPh sb="7" eb="9">
      <t>フクシ</t>
    </rPh>
    <phoneticPr fontId="4"/>
  </si>
  <si>
    <t>厚生年金・国民年金・国民健康保険・政府管掌健康保険・船員保険・介護保険・共済組合・社会保険診療報酬支払基金の社会保険事務、保育所、児童厚生施設、児童養護施設、養護老人ホーム、老人福祉センター、知的障害者援護施設、身体障害者授産施設、精神障害者生活訓練施設</t>
    <rPh sb="0" eb="2">
      <t>コウセイ</t>
    </rPh>
    <rPh sb="2" eb="4">
      <t>ネンキン</t>
    </rPh>
    <rPh sb="5" eb="7">
      <t>コクミン</t>
    </rPh>
    <rPh sb="7" eb="9">
      <t>ネンキン</t>
    </rPh>
    <rPh sb="10" eb="12">
      <t>コクミン</t>
    </rPh>
    <rPh sb="12" eb="14">
      <t>ケンコウ</t>
    </rPh>
    <rPh sb="14" eb="16">
      <t>ホケン</t>
    </rPh>
    <rPh sb="17" eb="19">
      <t>セイフ</t>
    </rPh>
    <rPh sb="19" eb="21">
      <t>カンショウ</t>
    </rPh>
    <rPh sb="21" eb="23">
      <t>ケンコウ</t>
    </rPh>
    <rPh sb="23" eb="25">
      <t>ホケン</t>
    </rPh>
    <rPh sb="26" eb="28">
      <t>センイン</t>
    </rPh>
    <rPh sb="28" eb="30">
      <t>ホケン</t>
    </rPh>
    <rPh sb="31" eb="33">
      <t>カイゴ</t>
    </rPh>
    <rPh sb="33" eb="35">
      <t>ホケン</t>
    </rPh>
    <rPh sb="36" eb="38">
      <t>キョウサイ</t>
    </rPh>
    <rPh sb="38" eb="40">
      <t>クミアイ</t>
    </rPh>
    <rPh sb="41" eb="43">
      <t>シャカイ</t>
    </rPh>
    <rPh sb="43" eb="45">
      <t>ホケン</t>
    </rPh>
    <rPh sb="45" eb="47">
      <t>シンリョウ</t>
    </rPh>
    <rPh sb="47" eb="49">
      <t>ホウシュウ</t>
    </rPh>
    <rPh sb="49" eb="51">
      <t>シハライ</t>
    </rPh>
    <rPh sb="51" eb="53">
      <t>キキン</t>
    </rPh>
    <rPh sb="54" eb="56">
      <t>シャカイ</t>
    </rPh>
    <rPh sb="56" eb="58">
      <t>ホケン</t>
    </rPh>
    <rPh sb="58" eb="60">
      <t>ジム</t>
    </rPh>
    <rPh sb="61" eb="63">
      <t>ホイク</t>
    </rPh>
    <rPh sb="63" eb="64">
      <t>ジョ</t>
    </rPh>
    <rPh sb="65" eb="67">
      <t>ジドウ</t>
    </rPh>
    <rPh sb="67" eb="69">
      <t>コウセイ</t>
    </rPh>
    <rPh sb="69" eb="71">
      <t>シセツ</t>
    </rPh>
    <rPh sb="72" eb="74">
      <t>ジドウ</t>
    </rPh>
    <rPh sb="74" eb="76">
      <t>ヨウゴ</t>
    </rPh>
    <rPh sb="76" eb="78">
      <t>シセツ</t>
    </rPh>
    <rPh sb="79" eb="81">
      <t>ヨウゴ</t>
    </rPh>
    <rPh sb="81" eb="83">
      <t>ロウジン</t>
    </rPh>
    <rPh sb="87" eb="89">
      <t>ロウジン</t>
    </rPh>
    <rPh sb="89" eb="91">
      <t>フクシ</t>
    </rPh>
    <rPh sb="96" eb="98">
      <t>チテキ</t>
    </rPh>
    <rPh sb="98" eb="100">
      <t>ショウガイ</t>
    </rPh>
    <rPh sb="100" eb="101">
      <t>シャ</t>
    </rPh>
    <rPh sb="101" eb="103">
      <t>エンゴ</t>
    </rPh>
    <rPh sb="103" eb="105">
      <t>シセツ</t>
    </rPh>
    <rPh sb="106" eb="108">
      <t>シンタイ</t>
    </rPh>
    <rPh sb="108" eb="111">
      <t>ショウガイシャ</t>
    </rPh>
    <rPh sb="111" eb="113">
      <t>ジュサン</t>
    </rPh>
    <rPh sb="113" eb="115">
      <t>シセツ</t>
    </rPh>
    <rPh sb="116" eb="118">
      <t>セイシン</t>
    </rPh>
    <rPh sb="118" eb="120">
      <t>ショウガイ</t>
    </rPh>
    <rPh sb="120" eb="121">
      <t>シャ</t>
    </rPh>
    <rPh sb="121" eb="123">
      <t>セイカツ</t>
    </rPh>
    <rPh sb="123" eb="125">
      <t>クンレン</t>
    </rPh>
    <rPh sb="125" eb="127">
      <t>シセツ</t>
    </rPh>
    <phoneticPr fontId="4"/>
  </si>
  <si>
    <t>介護</t>
  </si>
  <si>
    <t>介護</t>
    <rPh sb="0" eb="2">
      <t>カイゴ</t>
    </rPh>
    <phoneticPr fontId="4"/>
  </si>
  <si>
    <t>訪問通所サービス、短期入所サービス、居宅介護支援、特別養護老人ホーム、介護老人保健施設、介護療養型医療施設</t>
    <rPh sb="0" eb="2">
      <t>ホウモン</t>
    </rPh>
    <rPh sb="2" eb="4">
      <t>ツウショ</t>
    </rPh>
    <rPh sb="9" eb="11">
      <t>タンキ</t>
    </rPh>
    <rPh sb="11" eb="13">
      <t>ニュウショ</t>
    </rPh>
    <rPh sb="18" eb="20">
      <t>キョタク</t>
    </rPh>
    <rPh sb="20" eb="22">
      <t>カイゴ</t>
    </rPh>
    <rPh sb="22" eb="24">
      <t>シエン</t>
    </rPh>
    <rPh sb="25" eb="27">
      <t>トクベツ</t>
    </rPh>
    <rPh sb="27" eb="29">
      <t>ヨウゴ</t>
    </rPh>
    <rPh sb="29" eb="31">
      <t>ロウジン</t>
    </rPh>
    <rPh sb="35" eb="37">
      <t>カイゴ</t>
    </rPh>
    <rPh sb="37" eb="39">
      <t>ロウジン</t>
    </rPh>
    <rPh sb="39" eb="41">
      <t>ホケン</t>
    </rPh>
    <rPh sb="41" eb="43">
      <t>シセツ</t>
    </rPh>
    <rPh sb="44" eb="46">
      <t>カイゴ</t>
    </rPh>
    <rPh sb="46" eb="48">
      <t>リョウヨウ</t>
    </rPh>
    <rPh sb="48" eb="49">
      <t>ガタ</t>
    </rPh>
    <rPh sb="49" eb="51">
      <t>イリョウ</t>
    </rPh>
    <rPh sb="51" eb="53">
      <t>シセツ</t>
    </rPh>
    <phoneticPr fontId="4"/>
  </si>
  <si>
    <t>織物協同組合、商工会議所、経済団体連合会、生命保険協会、全国銀行協会、日本税理士会連合会、全国中小企業団体中央会、全国農業会議所、宗教団体、労働団体、学術団体、文化団体、政治団体、学士会、囲碁連盟、県民会館、文化会館</t>
    <rPh sb="0" eb="2">
      <t>オリモノ</t>
    </rPh>
    <rPh sb="2" eb="4">
      <t>キョウドウ</t>
    </rPh>
    <rPh sb="4" eb="6">
      <t>クミアイ</t>
    </rPh>
    <rPh sb="7" eb="9">
      <t>ショウコウ</t>
    </rPh>
    <rPh sb="9" eb="12">
      <t>カイギショ</t>
    </rPh>
    <rPh sb="13" eb="15">
      <t>ケイザイ</t>
    </rPh>
    <rPh sb="15" eb="17">
      <t>ダンタイ</t>
    </rPh>
    <rPh sb="17" eb="20">
      <t>レンゴウカイ</t>
    </rPh>
    <rPh sb="21" eb="23">
      <t>セイメイ</t>
    </rPh>
    <rPh sb="23" eb="25">
      <t>ホケン</t>
    </rPh>
    <rPh sb="25" eb="27">
      <t>キョウカイ</t>
    </rPh>
    <rPh sb="28" eb="30">
      <t>ゼンコク</t>
    </rPh>
    <rPh sb="30" eb="32">
      <t>ギンコウ</t>
    </rPh>
    <rPh sb="32" eb="34">
      <t>キョウカイ</t>
    </rPh>
    <rPh sb="35" eb="37">
      <t>ニホン</t>
    </rPh>
    <rPh sb="37" eb="40">
      <t>ゼイリシ</t>
    </rPh>
    <rPh sb="40" eb="41">
      <t>カイ</t>
    </rPh>
    <rPh sb="41" eb="44">
      <t>レンゴウカイ</t>
    </rPh>
    <rPh sb="45" eb="47">
      <t>ゼンコク</t>
    </rPh>
    <rPh sb="47" eb="49">
      <t>チュウショウ</t>
    </rPh>
    <rPh sb="49" eb="51">
      <t>キギョウ</t>
    </rPh>
    <rPh sb="51" eb="53">
      <t>ダンタイ</t>
    </rPh>
    <rPh sb="53" eb="56">
      <t>チュウオウカイ</t>
    </rPh>
    <rPh sb="57" eb="59">
      <t>ゼンコク</t>
    </rPh>
    <rPh sb="59" eb="61">
      <t>ノウギョウ</t>
    </rPh>
    <rPh sb="61" eb="64">
      <t>カイギショ</t>
    </rPh>
    <rPh sb="65" eb="67">
      <t>シュウキョウ</t>
    </rPh>
    <rPh sb="67" eb="69">
      <t>ダンタイ</t>
    </rPh>
    <rPh sb="70" eb="72">
      <t>ロウドウ</t>
    </rPh>
    <rPh sb="72" eb="74">
      <t>ダンタイ</t>
    </rPh>
    <rPh sb="75" eb="77">
      <t>ガクジュツ</t>
    </rPh>
    <rPh sb="77" eb="79">
      <t>ダンタイ</t>
    </rPh>
    <rPh sb="80" eb="82">
      <t>ブンカ</t>
    </rPh>
    <rPh sb="82" eb="84">
      <t>ダンタイ</t>
    </rPh>
    <rPh sb="85" eb="87">
      <t>セイジ</t>
    </rPh>
    <rPh sb="87" eb="89">
      <t>ダンタイ</t>
    </rPh>
    <rPh sb="90" eb="92">
      <t>ガクシ</t>
    </rPh>
    <rPh sb="92" eb="93">
      <t>カイ</t>
    </rPh>
    <rPh sb="94" eb="96">
      <t>イゴ</t>
    </rPh>
    <rPh sb="96" eb="98">
      <t>レンメイ</t>
    </rPh>
    <rPh sb="99" eb="101">
      <t>ケンミン</t>
    </rPh>
    <rPh sb="101" eb="103">
      <t>カイカン</t>
    </rPh>
    <rPh sb="104" eb="106">
      <t>ブンカ</t>
    </rPh>
    <rPh sb="106" eb="108">
      <t>カイカン</t>
    </rPh>
    <phoneticPr fontId="4"/>
  </si>
  <si>
    <t>物品賃貸サービス</t>
    <rPh sb="0" eb="2">
      <t>ブッピン</t>
    </rPh>
    <rPh sb="2" eb="4">
      <t>チンタイ</t>
    </rPh>
    <phoneticPr fontId="4"/>
  </si>
  <si>
    <t>貸自動車業</t>
    <rPh sb="0" eb="1">
      <t>カシ</t>
    </rPh>
    <rPh sb="1" eb="4">
      <t>ジドウシャ</t>
    </rPh>
    <rPh sb="4" eb="5">
      <t>ギョウ</t>
    </rPh>
    <phoneticPr fontId="4"/>
  </si>
  <si>
    <t>レンタカー、自動車リース業</t>
    <rPh sb="6" eb="9">
      <t>ジドウシャ</t>
    </rPh>
    <rPh sb="12" eb="13">
      <t>ギョウ</t>
    </rPh>
    <phoneticPr fontId="4"/>
  </si>
  <si>
    <t>広告</t>
    <rPh sb="0" eb="2">
      <t>コウコク</t>
    </rPh>
    <phoneticPr fontId="4"/>
  </si>
  <si>
    <t>広告代理業、新聞広告代理業、車両内広告代理業、電柱広告代理業、屋外広告業（看板、立看板、はり紙）、アドバルーン、ちんどん屋、折込広告、ネット広告業</t>
    <rPh sb="0" eb="2">
      <t>コウコク</t>
    </rPh>
    <rPh sb="2" eb="4">
      <t>ダイリ</t>
    </rPh>
    <rPh sb="4" eb="5">
      <t>ギョウ</t>
    </rPh>
    <rPh sb="6" eb="8">
      <t>シンブン</t>
    </rPh>
    <rPh sb="8" eb="10">
      <t>コウコク</t>
    </rPh>
    <rPh sb="10" eb="12">
      <t>ダイリ</t>
    </rPh>
    <rPh sb="12" eb="13">
      <t>ギョウ</t>
    </rPh>
    <rPh sb="14" eb="16">
      <t>シャリョウ</t>
    </rPh>
    <rPh sb="16" eb="17">
      <t>ナイ</t>
    </rPh>
    <rPh sb="17" eb="19">
      <t>コウコク</t>
    </rPh>
    <rPh sb="19" eb="21">
      <t>ダイリ</t>
    </rPh>
    <rPh sb="21" eb="22">
      <t>ギョウ</t>
    </rPh>
    <rPh sb="23" eb="25">
      <t>デンチュウ</t>
    </rPh>
    <rPh sb="25" eb="27">
      <t>コウコク</t>
    </rPh>
    <rPh sb="27" eb="29">
      <t>ダイリ</t>
    </rPh>
    <rPh sb="29" eb="30">
      <t>ギョウ</t>
    </rPh>
    <rPh sb="31" eb="33">
      <t>オクガイ</t>
    </rPh>
    <rPh sb="33" eb="35">
      <t>コウコク</t>
    </rPh>
    <rPh sb="35" eb="36">
      <t>ギョウ</t>
    </rPh>
    <rPh sb="37" eb="39">
      <t>カンバン</t>
    </rPh>
    <rPh sb="40" eb="41">
      <t>タテ</t>
    </rPh>
    <rPh sb="41" eb="43">
      <t>カンバン</t>
    </rPh>
    <rPh sb="46" eb="47">
      <t>ガミ</t>
    </rPh>
    <rPh sb="60" eb="61">
      <t>ヤ</t>
    </rPh>
    <rPh sb="62" eb="64">
      <t>オリコミ</t>
    </rPh>
    <rPh sb="64" eb="66">
      <t>コウコク</t>
    </rPh>
    <rPh sb="70" eb="72">
      <t>コウコク</t>
    </rPh>
    <rPh sb="72" eb="73">
      <t>ギョウ</t>
    </rPh>
    <phoneticPr fontId="4"/>
  </si>
  <si>
    <t>自動車整備・機械修理</t>
    <rPh sb="3" eb="5">
      <t>セイビ</t>
    </rPh>
    <phoneticPr fontId="4"/>
  </si>
  <si>
    <t>自動車整備</t>
    <rPh sb="0" eb="3">
      <t>ジドウシャ</t>
    </rPh>
    <rPh sb="3" eb="5">
      <t>セイビ</t>
    </rPh>
    <phoneticPr fontId="4"/>
  </si>
  <si>
    <t>自動車整備業、オートバイ整備業</t>
    <rPh sb="0" eb="3">
      <t>ジドウシャ</t>
    </rPh>
    <rPh sb="3" eb="5">
      <t>セイビ</t>
    </rPh>
    <rPh sb="5" eb="6">
      <t>ギョウ</t>
    </rPh>
    <rPh sb="12" eb="14">
      <t>セイビ</t>
    </rPh>
    <rPh sb="14" eb="15">
      <t>ギョウ</t>
    </rPh>
    <phoneticPr fontId="4"/>
  </si>
  <si>
    <t>機械修理</t>
    <rPh sb="0" eb="2">
      <t>キカイ</t>
    </rPh>
    <rPh sb="2" eb="4">
      <t>シュウリ</t>
    </rPh>
    <phoneticPr fontId="4"/>
  </si>
  <si>
    <t>一般機械修理、建設・鉱山機械修理、電気機械修理、産業用運搬車両修理、光学機械修理、パソコン修理</t>
    <rPh sb="0" eb="2">
      <t>イッパン</t>
    </rPh>
    <rPh sb="2" eb="4">
      <t>キカイ</t>
    </rPh>
    <rPh sb="4" eb="6">
      <t>シュウリ</t>
    </rPh>
    <rPh sb="7" eb="9">
      <t>ケンセツ</t>
    </rPh>
    <rPh sb="10" eb="12">
      <t>コウザン</t>
    </rPh>
    <rPh sb="12" eb="14">
      <t>キカイ</t>
    </rPh>
    <rPh sb="14" eb="16">
      <t>シュウリ</t>
    </rPh>
    <rPh sb="17" eb="19">
      <t>デンキ</t>
    </rPh>
    <rPh sb="19" eb="21">
      <t>キカイ</t>
    </rPh>
    <rPh sb="21" eb="23">
      <t>シュウリ</t>
    </rPh>
    <rPh sb="24" eb="27">
      <t>サンギョウヨウ</t>
    </rPh>
    <rPh sb="27" eb="30">
      <t>ウンパンシャ</t>
    </rPh>
    <rPh sb="30" eb="31">
      <t>リョウ</t>
    </rPh>
    <rPh sb="31" eb="33">
      <t>シュウリ</t>
    </rPh>
    <rPh sb="34" eb="36">
      <t>コウガク</t>
    </rPh>
    <rPh sb="36" eb="38">
      <t>キカイ</t>
    </rPh>
    <rPh sb="38" eb="40">
      <t>シュウリ</t>
    </rPh>
    <rPh sb="45" eb="47">
      <t>シュウリ</t>
    </rPh>
    <phoneticPr fontId="4"/>
  </si>
  <si>
    <t>その他の対事業所サービス</t>
    <rPh sb="2" eb="3">
      <t>ホカ</t>
    </rPh>
    <phoneticPr fontId="4"/>
  </si>
  <si>
    <t>その他の対事業所サービス</t>
    <rPh sb="2" eb="3">
      <t>ホカ</t>
    </rPh>
    <rPh sb="4" eb="5">
      <t>タイ</t>
    </rPh>
    <rPh sb="5" eb="8">
      <t>ジギョウショ</t>
    </rPh>
    <phoneticPr fontId="4"/>
  </si>
  <si>
    <t>宿泊業</t>
    <rPh sb="0" eb="2">
      <t>シュクハク</t>
    </rPh>
    <rPh sb="2" eb="3">
      <t>ギョウ</t>
    </rPh>
    <phoneticPr fontId="4"/>
  </si>
  <si>
    <t>ホテル、旅館、国民宿舎、モーテル、簡易宿泊所、ベッドハウス、山小屋、下宿屋、保養所、ユースホステル、合宿所</t>
    <rPh sb="4" eb="6">
      <t>リョカン</t>
    </rPh>
    <rPh sb="7" eb="9">
      <t>コクミン</t>
    </rPh>
    <rPh sb="9" eb="11">
      <t>シュクシャ</t>
    </rPh>
    <rPh sb="17" eb="19">
      <t>カンイ</t>
    </rPh>
    <rPh sb="19" eb="21">
      <t>シュクハク</t>
    </rPh>
    <rPh sb="21" eb="22">
      <t>ジョ</t>
    </rPh>
    <rPh sb="30" eb="31">
      <t>ヤマ</t>
    </rPh>
    <rPh sb="31" eb="33">
      <t>コヤ</t>
    </rPh>
    <rPh sb="34" eb="37">
      <t>ゲシュクヤ</t>
    </rPh>
    <rPh sb="38" eb="40">
      <t>ホヨウ</t>
    </rPh>
    <rPh sb="40" eb="41">
      <t>ジョ</t>
    </rPh>
    <rPh sb="50" eb="52">
      <t>ガッシュク</t>
    </rPh>
    <rPh sb="52" eb="53">
      <t>ジョ</t>
    </rPh>
    <phoneticPr fontId="4"/>
  </si>
  <si>
    <t>飲食サービス</t>
    <rPh sb="0" eb="2">
      <t>インショク</t>
    </rPh>
    <phoneticPr fontId="4"/>
  </si>
  <si>
    <t>洗濯・理容・美容・浴場業</t>
    <rPh sb="0" eb="2">
      <t>センタク</t>
    </rPh>
    <phoneticPr fontId="4"/>
  </si>
  <si>
    <t>洗濯・理容・美容・浴場業</t>
  </si>
  <si>
    <t>クリーニング業、クリーニング取次業、リネンサプライ業、貸おむつ業、貸おしぼり業、貸モップ業、理髪店、床屋、美容院、髪結業、ビューティーサロン、公衆浴場業、ソープランド、温泉浴場、サウナ風呂、洗張業、染物業、エステティックサロン、コインシャワー業、コインランドリー業、ネイルサロン</t>
    <rPh sb="6" eb="7">
      <t>ギョウ</t>
    </rPh>
    <rPh sb="14" eb="16">
      <t>トリツギ</t>
    </rPh>
    <rPh sb="16" eb="17">
      <t>ギョウ</t>
    </rPh>
    <rPh sb="25" eb="26">
      <t>ギョウ</t>
    </rPh>
    <rPh sb="27" eb="28">
      <t>カシ</t>
    </rPh>
    <rPh sb="31" eb="32">
      <t>ギョウ</t>
    </rPh>
    <rPh sb="33" eb="34">
      <t>カシ</t>
    </rPh>
    <rPh sb="38" eb="39">
      <t>ギョウ</t>
    </rPh>
    <rPh sb="40" eb="41">
      <t>カシ</t>
    </rPh>
    <rPh sb="44" eb="45">
      <t>ギョウ</t>
    </rPh>
    <rPh sb="46" eb="49">
      <t>リハツテン</t>
    </rPh>
    <rPh sb="50" eb="52">
      <t>トコヤ</t>
    </rPh>
    <rPh sb="53" eb="55">
      <t>ビヨウ</t>
    </rPh>
    <rPh sb="55" eb="56">
      <t>イン</t>
    </rPh>
    <rPh sb="57" eb="58">
      <t>カミ</t>
    </rPh>
    <rPh sb="58" eb="59">
      <t>ユ</t>
    </rPh>
    <rPh sb="59" eb="60">
      <t>ギョウ</t>
    </rPh>
    <rPh sb="71" eb="73">
      <t>コウシュウ</t>
    </rPh>
    <rPh sb="73" eb="75">
      <t>ヨクジョウ</t>
    </rPh>
    <rPh sb="75" eb="76">
      <t>ギョウ</t>
    </rPh>
    <rPh sb="84" eb="86">
      <t>オンセン</t>
    </rPh>
    <rPh sb="86" eb="88">
      <t>ヨクジョウ</t>
    </rPh>
    <rPh sb="92" eb="94">
      <t>ブロ</t>
    </rPh>
    <phoneticPr fontId="4"/>
  </si>
  <si>
    <t>娯楽サービス</t>
    <rPh sb="0" eb="2">
      <t>ゴラク</t>
    </rPh>
    <phoneticPr fontId="4"/>
  </si>
  <si>
    <t>映画館、劇場、劇場附属オーケストラ、歌劇団、ダンシングチーム、寄席、相撲興行場、ボクシング場、野球場、劇団、プロ野球団、プロレス協会、ビリヤード場、囲碁・将棋所、マージャンクラブ、パチンコホール、ビンゴゲーム場、射的場、スロットマシン場、ゲームセンター、競輪場、競馬場、モーターボート競走場、競輪競技団、競馬競技団、小型自動車競争場、スポーツ施設提供業（スーパーアリーナ、埼玉スタジアム）、体育館、ゴルフ場、ゴルフ練習場、ボウリング場、テニス場、バッティング練習場、フィットネスクラブ、プール、アイススケート場、公園、遊園地、テーマパーク、ダンスホール、マリーナ業、遊漁船業、芸妓業、カラオケボックス業、プレイガイド、場外馬券売場、場外車券売場、釣堀、著述家、芸術家</t>
    <rPh sb="0" eb="3">
      <t>エイガカン</t>
    </rPh>
    <rPh sb="4" eb="6">
      <t>ゲキジョウ</t>
    </rPh>
    <rPh sb="7" eb="9">
      <t>ゲキジョウ</t>
    </rPh>
    <rPh sb="9" eb="11">
      <t>フゾク</t>
    </rPh>
    <rPh sb="18" eb="21">
      <t>カゲキダン</t>
    </rPh>
    <rPh sb="31" eb="33">
      <t>ヨセ</t>
    </rPh>
    <rPh sb="34" eb="36">
      <t>スモウ</t>
    </rPh>
    <rPh sb="36" eb="38">
      <t>コウギョウ</t>
    </rPh>
    <rPh sb="38" eb="39">
      <t>バ</t>
    </rPh>
    <rPh sb="45" eb="46">
      <t>バ</t>
    </rPh>
    <rPh sb="47" eb="50">
      <t>ヤキュウジョウ</t>
    </rPh>
    <rPh sb="51" eb="53">
      <t>ゲキダン</t>
    </rPh>
    <rPh sb="56" eb="58">
      <t>ヤキュウ</t>
    </rPh>
    <rPh sb="58" eb="59">
      <t>ダン</t>
    </rPh>
    <rPh sb="64" eb="66">
      <t>キョウカイ</t>
    </rPh>
    <rPh sb="72" eb="73">
      <t>ジョウ</t>
    </rPh>
    <rPh sb="74" eb="76">
      <t>イゴ</t>
    </rPh>
    <rPh sb="77" eb="79">
      <t>ショウギ</t>
    </rPh>
    <rPh sb="79" eb="80">
      <t>ショ</t>
    </rPh>
    <rPh sb="104" eb="105">
      <t>バ</t>
    </rPh>
    <rPh sb="106" eb="108">
      <t>シャテキ</t>
    </rPh>
    <rPh sb="108" eb="109">
      <t>バ</t>
    </rPh>
    <rPh sb="117" eb="118">
      <t>バ</t>
    </rPh>
    <rPh sb="127" eb="129">
      <t>ケイリン</t>
    </rPh>
    <rPh sb="129" eb="130">
      <t>ジョウ</t>
    </rPh>
    <rPh sb="131" eb="134">
      <t>ケイバジョウ</t>
    </rPh>
    <rPh sb="186" eb="188">
      <t>サイタマ</t>
    </rPh>
    <phoneticPr fontId="4"/>
  </si>
  <si>
    <t>その他の対個人サービス</t>
  </si>
  <si>
    <t>写真業、葬儀屋、斎場、火葬場、墓地管理業、冠婚葬祭互助会、結婚式場、家具修理業、かじ業、表具業、時計修理業、履物修理業、楽器修理業、自転車修理業、学習塾、音楽教授業、書道教授業、生花・茶道教授業、そろばん塾、外国語会話教授業、スポーツ・健康教授業、造園業、植木業、家政婦、衣服修理業、手荷物預り業、自転車預り業、コインロッカー、結婚相談所、観光案内所、宝くじ販売所</t>
    <rPh sb="0" eb="2">
      <t>シャシン</t>
    </rPh>
    <rPh sb="2" eb="3">
      <t>ギョウ</t>
    </rPh>
    <rPh sb="4" eb="7">
      <t>ソウギヤ</t>
    </rPh>
    <rPh sb="8" eb="10">
      <t>サイジョウ</t>
    </rPh>
    <rPh sb="11" eb="14">
      <t>カソウバ</t>
    </rPh>
    <rPh sb="15" eb="17">
      <t>ボチ</t>
    </rPh>
    <rPh sb="17" eb="19">
      <t>カンリ</t>
    </rPh>
    <rPh sb="19" eb="20">
      <t>ギョウ</t>
    </rPh>
    <rPh sb="21" eb="23">
      <t>カンコン</t>
    </rPh>
    <rPh sb="23" eb="25">
      <t>ソウサイ</t>
    </rPh>
    <rPh sb="25" eb="28">
      <t>ゴジョカイ</t>
    </rPh>
    <rPh sb="29" eb="31">
      <t>ケッコン</t>
    </rPh>
    <rPh sb="31" eb="33">
      <t>シキジョウ</t>
    </rPh>
    <rPh sb="34" eb="36">
      <t>カグ</t>
    </rPh>
    <rPh sb="36" eb="38">
      <t>シュウリ</t>
    </rPh>
    <rPh sb="38" eb="39">
      <t>ギョウ</t>
    </rPh>
    <rPh sb="42" eb="43">
      <t>ギョウ</t>
    </rPh>
    <rPh sb="44" eb="46">
      <t>ヒョウグ</t>
    </rPh>
    <rPh sb="46" eb="47">
      <t>ギョウ</t>
    </rPh>
    <rPh sb="48" eb="50">
      <t>トケイ</t>
    </rPh>
    <rPh sb="50" eb="52">
      <t>シュウリ</t>
    </rPh>
    <rPh sb="52" eb="53">
      <t>ギョウ</t>
    </rPh>
    <rPh sb="54" eb="56">
      <t>ハキモノ</t>
    </rPh>
    <rPh sb="56" eb="58">
      <t>シュウリ</t>
    </rPh>
    <rPh sb="58" eb="59">
      <t>ギョウ</t>
    </rPh>
    <rPh sb="60" eb="62">
      <t>ガッキ</t>
    </rPh>
    <rPh sb="62" eb="64">
      <t>シュウリ</t>
    </rPh>
    <rPh sb="64" eb="65">
      <t>ギョウ</t>
    </rPh>
    <rPh sb="66" eb="69">
      <t>ジテンシャ</t>
    </rPh>
    <rPh sb="69" eb="71">
      <t>シュウリ</t>
    </rPh>
    <rPh sb="71" eb="72">
      <t>ギョウ</t>
    </rPh>
    <rPh sb="73" eb="76">
      <t>ガクシュウジュク</t>
    </rPh>
    <rPh sb="77" eb="79">
      <t>オンガク</t>
    </rPh>
    <rPh sb="79" eb="81">
      <t>キョウジュ</t>
    </rPh>
    <rPh sb="81" eb="82">
      <t>ギョウ</t>
    </rPh>
    <rPh sb="83" eb="85">
      <t>ショドウ</t>
    </rPh>
    <rPh sb="85" eb="87">
      <t>キョウジュ</t>
    </rPh>
    <rPh sb="87" eb="88">
      <t>ギョウ</t>
    </rPh>
    <rPh sb="89" eb="91">
      <t>イケバナ</t>
    </rPh>
    <rPh sb="92" eb="94">
      <t>サドウ</t>
    </rPh>
    <rPh sb="94" eb="96">
      <t>キョウジュ</t>
    </rPh>
    <rPh sb="96" eb="97">
      <t>ギョウ</t>
    </rPh>
    <rPh sb="102" eb="103">
      <t>ジュク</t>
    </rPh>
    <rPh sb="104" eb="107">
      <t>ガイコクゴ</t>
    </rPh>
    <rPh sb="107" eb="109">
      <t>カイワ</t>
    </rPh>
    <rPh sb="109" eb="111">
      <t>キョウジュ</t>
    </rPh>
    <rPh sb="111" eb="112">
      <t>ギョウ</t>
    </rPh>
    <rPh sb="118" eb="120">
      <t>ケンコウ</t>
    </rPh>
    <rPh sb="120" eb="122">
      <t>キョウジュ</t>
    </rPh>
    <rPh sb="122" eb="123">
      <t>ギョウ</t>
    </rPh>
    <rPh sb="124" eb="127">
      <t>ゾウエンギョウ</t>
    </rPh>
    <rPh sb="128" eb="130">
      <t>ウエキ</t>
    </rPh>
    <rPh sb="130" eb="131">
      <t>ギョウ</t>
    </rPh>
    <rPh sb="132" eb="135">
      <t>カセイフ</t>
    </rPh>
    <rPh sb="136" eb="138">
      <t>イフク</t>
    </rPh>
    <rPh sb="138" eb="140">
      <t>シュウリ</t>
    </rPh>
    <rPh sb="140" eb="141">
      <t>ギョウ</t>
    </rPh>
    <rPh sb="142" eb="145">
      <t>テニモツ</t>
    </rPh>
    <rPh sb="145" eb="146">
      <t>アズカ</t>
    </rPh>
    <rPh sb="147" eb="148">
      <t>ギョウ</t>
    </rPh>
    <rPh sb="149" eb="152">
      <t>ジテンシャ</t>
    </rPh>
    <rPh sb="152" eb="153">
      <t>アズカ</t>
    </rPh>
    <rPh sb="154" eb="155">
      <t>ギョウ</t>
    </rPh>
    <rPh sb="164" eb="166">
      <t>ケッコン</t>
    </rPh>
    <rPh sb="166" eb="169">
      <t>ソウダンジョ</t>
    </rPh>
    <rPh sb="170" eb="172">
      <t>カンコウ</t>
    </rPh>
    <rPh sb="172" eb="174">
      <t>アンナイ</t>
    </rPh>
    <rPh sb="174" eb="175">
      <t>ジョ</t>
    </rPh>
    <rPh sb="176" eb="177">
      <t>タカラ</t>
    </rPh>
    <rPh sb="179" eb="181">
      <t>ハンバイ</t>
    </rPh>
    <rPh sb="181" eb="182">
      <t>ジョ</t>
    </rPh>
    <phoneticPr fontId="4"/>
  </si>
  <si>
    <t>事務用品</t>
  </si>
  <si>
    <t>分類不明</t>
  </si>
  <si>
    <t>農林漁業</t>
    <rPh sb="0" eb="2">
      <t>ノウリン</t>
    </rPh>
    <rPh sb="2" eb="4">
      <t>ギョギョウ</t>
    </rPh>
    <phoneticPr fontId="4"/>
  </si>
  <si>
    <t>他
その</t>
    <rPh sb="0" eb="1">
      <t>ホカ</t>
    </rPh>
    <phoneticPr fontId="4"/>
  </si>
  <si>
    <t>情報通信機器</t>
    <rPh sb="0" eb="2">
      <t>ジョウホウ</t>
    </rPh>
    <rPh sb="2" eb="4">
      <t>ツウシン</t>
    </rPh>
    <rPh sb="4" eb="6">
      <t>キキ</t>
    </rPh>
    <phoneticPr fontId="4"/>
  </si>
  <si>
    <t>処理
廃棄物</t>
    <rPh sb="0" eb="2">
      <t>ショリ</t>
    </rPh>
    <rPh sb="3" eb="5">
      <t>ハイキ</t>
    </rPh>
    <rPh sb="5" eb="6">
      <t>モノ</t>
    </rPh>
    <phoneticPr fontId="4"/>
  </si>
  <si>
    <t>分類
他に</t>
    <rPh sb="0" eb="2">
      <t>ブンルイ</t>
    </rPh>
    <rPh sb="3" eb="4">
      <t>タ</t>
    </rPh>
    <phoneticPr fontId="4"/>
  </si>
  <si>
    <t>対事業所サ୲ビス</t>
    <rPh sb="0" eb="1">
      <t>タイ</t>
    </rPh>
    <rPh sb="1" eb="4">
      <t>ジギョウショ</t>
    </rPh>
    <phoneticPr fontId="4"/>
  </si>
  <si>
    <t>対個人サ୲ビス</t>
    <rPh sb="0" eb="1">
      <t>タイ</t>
    </rPh>
    <rPh sb="1" eb="3">
      <t>コジン</t>
    </rPh>
    <phoneticPr fontId="4"/>
  </si>
  <si>
    <t>その他の鉱物</t>
    <rPh sb="2" eb="3">
      <t>ホカ</t>
    </rPh>
    <rPh sb="4" eb="6">
      <t>コウブツ</t>
    </rPh>
    <phoneticPr fontId="4"/>
  </si>
  <si>
    <t>石炭・原油・天然ガス</t>
    <rPh sb="0" eb="2">
      <t>セキタン</t>
    </rPh>
    <phoneticPr fontId="3"/>
  </si>
  <si>
    <t>鉄鉱石、非鉄金属鉱物、石灰石、けい石、けい砂、ドロマイト、ろう石、粘土、長石、カオリン、重晶石、ベントナイト、けいそう土の掘採</t>
    <rPh sb="0" eb="3">
      <t>テッコウセキ</t>
    </rPh>
    <rPh sb="4" eb="6">
      <t>ヒテツ</t>
    </rPh>
    <rPh sb="6" eb="8">
      <t>キンゾク</t>
    </rPh>
    <rPh sb="8" eb="10">
      <t>コウブツ</t>
    </rPh>
    <rPh sb="11" eb="14">
      <t>セッカイセキ</t>
    </rPh>
    <rPh sb="17" eb="18">
      <t>イシ</t>
    </rPh>
    <rPh sb="21" eb="22">
      <t>スナ</t>
    </rPh>
    <rPh sb="31" eb="32">
      <t>イシ</t>
    </rPh>
    <rPh sb="33" eb="35">
      <t>ネンド</t>
    </rPh>
    <rPh sb="36" eb="38">
      <t>チョウセキ</t>
    </rPh>
    <phoneticPr fontId="4"/>
  </si>
  <si>
    <t>家畜・養魚用飼料、ペットフード、魚かす、動物性有機質肥料、植物性有機質肥料、たい肥</t>
    <rPh sb="0" eb="2">
      <t>カチク</t>
    </rPh>
    <rPh sb="3" eb="5">
      <t>ヨウギョ</t>
    </rPh>
    <rPh sb="5" eb="6">
      <t>ヨウ</t>
    </rPh>
    <rPh sb="6" eb="8">
      <t>シリョウ</t>
    </rPh>
    <rPh sb="16" eb="17">
      <t>サカナ</t>
    </rPh>
    <rPh sb="20" eb="23">
      <t>ドウブツセイ</t>
    </rPh>
    <rPh sb="23" eb="26">
      <t>ユウキシツ</t>
    </rPh>
    <rPh sb="26" eb="28">
      <t>ヒリョウ</t>
    </rPh>
    <rPh sb="29" eb="32">
      <t>ショクブツセイ</t>
    </rPh>
    <rPh sb="32" eb="35">
      <t>ユウキシツ</t>
    </rPh>
    <rPh sb="35" eb="37">
      <t>ヒリョウ</t>
    </rPh>
    <rPh sb="40" eb="41">
      <t>ヒ</t>
    </rPh>
    <phoneticPr fontId="4"/>
  </si>
  <si>
    <t>石油化学系基礎製品</t>
    <rPh sb="4" eb="5">
      <t>ケイ</t>
    </rPh>
    <phoneticPr fontId="3"/>
  </si>
  <si>
    <t>なめし革・革製品・毛皮</t>
    <rPh sb="5" eb="6">
      <t>カワ</t>
    </rPh>
    <rPh sb="6" eb="8">
      <t>セイヒン</t>
    </rPh>
    <phoneticPr fontId="3"/>
  </si>
  <si>
    <t>建設用・建築用金属製品</t>
    <rPh sb="2" eb="3">
      <t>ヨウ</t>
    </rPh>
    <phoneticPr fontId="3"/>
  </si>
  <si>
    <t>通信・映像・音響機器</t>
    <rPh sb="0" eb="2">
      <t>ツウシン</t>
    </rPh>
    <rPh sb="3" eb="5">
      <t>エイゾウ</t>
    </rPh>
    <rPh sb="6" eb="8">
      <t>オンキョウ</t>
    </rPh>
    <rPh sb="8" eb="10">
      <t>キキ</t>
    </rPh>
    <phoneticPr fontId="4"/>
  </si>
  <si>
    <t>自動車部品・同附属品</t>
    <rPh sb="7" eb="8">
      <t>フ</t>
    </rPh>
    <phoneticPr fontId="4"/>
  </si>
  <si>
    <t>インターネット附随サービス</t>
    <rPh sb="7" eb="8">
      <t>フ</t>
    </rPh>
    <rPh sb="8" eb="9">
      <t>ズイ</t>
    </rPh>
    <phoneticPr fontId="4"/>
  </si>
  <si>
    <t>他に分類されない会員制団体</t>
    <rPh sb="0" eb="1">
      <t>タ</t>
    </rPh>
    <rPh sb="2" eb="4">
      <t>ブンルイ</t>
    </rPh>
    <rPh sb="8" eb="11">
      <t>カイインセイ</t>
    </rPh>
    <rPh sb="11" eb="13">
      <t>ダンタイ</t>
    </rPh>
    <phoneticPr fontId="4"/>
  </si>
  <si>
    <t>紡績糸</t>
    <rPh sb="0" eb="2">
      <t>ボウセキ</t>
    </rPh>
    <rPh sb="2" eb="3">
      <t>イト</t>
    </rPh>
    <phoneticPr fontId="4"/>
  </si>
  <si>
    <t>織物製・ニット製衣服</t>
    <rPh sb="0" eb="2">
      <t>オリモノ</t>
    </rPh>
    <rPh sb="2" eb="3">
      <t>セイ</t>
    </rPh>
    <rPh sb="7" eb="8">
      <t>セイ</t>
    </rPh>
    <rPh sb="8" eb="10">
      <t>イフク</t>
    </rPh>
    <phoneticPr fontId="4"/>
  </si>
  <si>
    <t>脂肪族中間物・環式中間物・合成染料・有機顔料</t>
    <rPh sb="0" eb="2">
      <t>シボウ</t>
    </rPh>
    <rPh sb="2" eb="3">
      <t>ゾク</t>
    </rPh>
    <rPh sb="3" eb="5">
      <t>チュウカン</t>
    </rPh>
    <rPh sb="5" eb="6">
      <t>ブツ</t>
    </rPh>
    <rPh sb="7" eb="8">
      <t>カン</t>
    </rPh>
    <rPh sb="8" eb="9">
      <t>シキ</t>
    </rPh>
    <rPh sb="9" eb="11">
      <t>チュウカン</t>
    </rPh>
    <rPh sb="11" eb="12">
      <t>ブツ</t>
    </rPh>
    <rPh sb="13" eb="15">
      <t>ゴウセイ</t>
    </rPh>
    <rPh sb="15" eb="17">
      <t>センリョウ</t>
    </rPh>
    <rPh sb="18" eb="20">
      <t>ユウキ</t>
    </rPh>
    <rPh sb="20" eb="22">
      <t>ガンリョウ</t>
    </rPh>
    <phoneticPr fontId="4"/>
  </si>
  <si>
    <t>油脂加工製品・界面活性剤</t>
    <rPh sb="0" eb="2">
      <t>ユシ</t>
    </rPh>
    <rPh sb="2" eb="4">
      <t>カコウ</t>
    </rPh>
    <rPh sb="4" eb="6">
      <t>セイヒン</t>
    </rPh>
    <rPh sb="7" eb="9">
      <t>カイメン</t>
    </rPh>
    <rPh sb="9" eb="12">
      <t>カッセイザイ</t>
    </rPh>
    <phoneticPr fontId="4"/>
  </si>
  <si>
    <t>化粧品・歯磨</t>
    <rPh sb="0" eb="3">
      <t>ケショウヒン</t>
    </rPh>
    <rPh sb="4" eb="6">
      <t>ハミガ</t>
    </rPh>
    <phoneticPr fontId="3"/>
  </si>
  <si>
    <t>石鹸、合成洗剤、界面活性剤</t>
    <rPh sb="0" eb="2">
      <t>セッケン</t>
    </rPh>
    <rPh sb="3" eb="5">
      <t>ゴウセイ</t>
    </rPh>
    <rPh sb="5" eb="7">
      <t>センザイ</t>
    </rPh>
    <rPh sb="8" eb="10">
      <t>カイメン</t>
    </rPh>
    <rPh sb="10" eb="13">
      <t>カッセイザイ</t>
    </rPh>
    <phoneticPr fontId="4"/>
  </si>
  <si>
    <t>フィルム（写真、X線）、感光紙、ゼラチン、接着剤、クレンザー、ろうそく、ワックス、合成香料、修正液、ダイナマイト、導火線</t>
    <rPh sb="21" eb="23">
      <t>セッチャク</t>
    </rPh>
    <rPh sb="23" eb="24">
      <t>ザイ</t>
    </rPh>
    <rPh sb="41" eb="43">
      <t>ゴウセイ</t>
    </rPh>
    <rPh sb="43" eb="45">
      <t>コウリョウ</t>
    </rPh>
    <rPh sb="46" eb="49">
      <t>シュウセイエキ</t>
    </rPh>
    <rPh sb="57" eb="60">
      <t>ドウカセン</t>
    </rPh>
    <phoneticPr fontId="4"/>
  </si>
  <si>
    <t>ガス・石油機器・暖房・調理装置</t>
    <rPh sb="3" eb="5">
      <t>セキユ</t>
    </rPh>
    <rPh sb="5" eb="7">
      <t>キキ</t>
    </rPh>
    <rPh sb="8" eb="10">
      <t>ダンボウ</t>
    </rPh>
    <rPh sb="11" eb="13">
      <t>チョウリ</t>
    </rPh>
    <rPh sb="13" eb="15">
      <t>ソウチ</t>
    </rPh>
    <phoneticPr fontId="4"/>
  </si>
  <si>
    <t>映像・音響機器</t>
    <rPh sb="0" eb="2">
      <t>エイゾウ</t>
    </rPh>
    <rPh sb="3" eb="5">
      <t>オンキョウ</t>
    </rPh>
    <rPh sb="5" eb="7">
      <t>キキ</t>
    </rPh>
    <phoneticPr fontId="4"/>
  </si>
  <si>
    <t>住宅建築</t>
    <rPh sb="0" eb="2">
      <t>ジュウタク</t>
    </rPh>
    <rPh sb="2" eb="4">
      <t>ケンチク</t>
    </rPh>
    <phoneticPr fontId="4"/>
  </si>
  <si>
    <t>非住宅建築</t>
    <rPh sb="0" eb="1">
      <t>ヒ</t>
    </rPh>
    <rPh sb="1" eb="3">
      <t>ジュウタク</t>
    </rPh>
    <rPh sb="3" eb="5">
      <t>ケンチク</t>
    </rPh>
    <phoneticPr fontId="4"/>
  </si>
  <si>
    <t>その他の運輸附帯サービス</t>
    <rPh sb="2" eb="3">
      <t>ホカ</t>
    </rPh>
    <rPh sb="4" eb="6">
      <t>ウンユ</t>
    </rPh>
    <rPh sb="6" eb="7">
      <t>フ</t>
    </rPh>
    <phoneticPr fontId="4"/>
  </si>
  <si>
    <t>通信</t>
    <rPh sb="0" eb="2">
      <t>ツウシンデンツウ</t>
    </rPh>
    <phoneticPr fontId="4"/>
  </si>
  <si>
    <t>小学校、中学校、高等学校、大学、短期大学、高等専門学校、盲学校、聾学校、養護学校、幼稚園、専修学校、各種学校、学校給食</t>
    <rPh sb="0" eb="3">
      <t>ショウガッコウ</t>
    </rPh>
    <rPh sb="4" eb="7">
      <t>チュウガッコウ</t>
    </rPh>
    <rPh sb="8" eb="10">
      <t>コウトウ</t>
    </rPh>
    <rPh sb="10" eb="12">
      <t>ガッコウ</t>
    </rPh>
    <rPh sb="13" eb="15">
      <t>ダイガク</t>
    </rPh>
    <rPh sb="16" eb="18">
      <t>タンキ</t>
    </rPh>
    <rPh sb="18" eb="20">
      <t>ダイガク</t>
    </rPh>
    <rPh sb="21" eb="23">
      <t>コウトウ</t>
    </rPh>
    <rPh sb="23" eb="25">
      <t>センモン</t>
    </rPh>
    <rPh sb="25" eb="27">
      <t>ガッコウ</t>
    </rPh>
    <rPh sb="28" eb="29">
      <t>モウ</t>
    </rPh>
    <rPh sb="29" eb="31">
      <t>ガッコウ</t>
    </rPh>
    <rPh sb="32" eb="33">
      <t>ロウ</t>
    </rPh>
    <rPh sb="33" eb="35">
      <t>ガッコウ</t>
    </rPh>
    <rPh sb="36" eb="38">
      <t>ヨウゴ</t>
    </rPh>
    <rPh sb="38" eb="40">
      <t>ガッコウ</t>
    </rPh>
    <rPh sb="41" eb="44">
      <t>ヨウチエン</t>
    </rPh>
    <rPh sb="45" eb="47">
      <t>センシュウ</t>
    </rPh>
    <rPh sb="47" eb="49">
      <t>ガッコウ</t>
    </rPh>
    <rPh sb="50" eb="52">
      <t>カクシュ</t>
    </rPh>
    <rPh sb="52" eb="54">
      <t>ガッコウ</t>
    </rPh>
    <rPh sb="55" eb="57">
      <t>ガッコウ</t>
    </rPh>
    <rPh sb="57" eb="59">
      <t>キュウショク</t>
    </rPh>
    <phoneticPr fontId="4"/>
  </si>
  <si>
    <t>牛肉、豚肉、鶏肉、羊肉、馬肉等、肉加工品（ハム、焼豚、ベーコン）、びん缶詰（コンビーフ、うずら）、飲用牛乳、チーズ、バター、アイスクリーム、乳酸菌飲料、れん乳、発酵乳、精製はちみつ、乾燥卵</t>
    <rPh sb="0" eb="1">
      <t>ウシ</t>
    </rPh>
    <rPh sb="1" eb="2">
      <t>ニク</t>
    </rPh>
    <rPh sb="3" eb="5">
      <t>ブタニク</t>
    </rPh>
    <rPh sb="6" eb="7">
      <t>ニワトリ</t>
    </rPh>
    <rPh sb="7" eb="8">
      <t>ニク</t>
    </rPh>
    <rPh sb="9" eb="10">
      <t>ヒツジ</t>
    </rPh>
    <rPh sb="10" eb="11">
      <t>ニク</t>
    </rPh>
    <rPh sb="12" eb="14">
      <t>バニク</t>
    </rPh>
    <rPh sb="14" eb="15">
      <t>トウ</t>
    </rPh>
    <rPh sb="84" eb="86">
      <t>セイセイ</t>
    </rPh>
    <rPh sb="91" eb="93">
      <t>カンソウ</t>
    </rPh>
    <rPh sb="93" eb="94">
      <t>タマゴ</t>
    </rPh>
    <phoneticPr fontId="4"/>
  </si>
  <si>
    <t>漬物、冷凍野菜、ジャム、切干だいこん、かんぴょう、干し柿、乾燥野菜、干しいたけ、マッシュポテト、野菜びん・缶詰、果実びん・缶詰、濃縮果汁・天然果汁</t>
    <rPh sb="0" eb="2">
      <t>ツケモノ</t>
    </rPh>
    <rPh sb="3" eb="5">
      <t>レイトウ</t>
    </rPh>
    <rPh sb="5" eb="7">
      <t>ヤサイ</t>
    </rPh>
    <rPh sb="12" eb="14">
      <t>キリボシ</t>
    </rPh>
    <rPh sb="25" eb="26">
      <t>ホ</t>
    </rPh>
    <rPh sb="27" eb="28">
      <t>ガキ</t>
    </rPh>
    <rPh sb="29" eb="31">
      <t>カンソウ</t>
    </rPh>
    <rPh sb="31" eb="33">
      <t>ヤサイ</t>
    </rPh>
    <rPh sb="34" eb="35">
      <t>ホ</t>
    </rPh>
    <rPh sb="48" eb="50">
      <t>ヤサイ</t>
    </rPh>
    <rPh sb="53" eb="55">
      <t>カンヅメ</t>
    </rPh>
    <rPh sb="56" eb="58">
      <t>カジツ</t>
    </rPh>
    <rPh sb="61" eb="63">
      <t>カンヅメ</t>
    </rPh>
    <rPh sb="64" eb="66">
      <t>ノウシュク</t>
    </rPh>
    <rPh sb="66" eb="68">
      <t>カジュウ</t>
    </rPh>
    <rPh sb="69" eb="71">
      <t>テンネン</t>
    </rPh>
    <rPh sb="71" eb="73">
      <t>カジュウ</t>
    </rPh>
    <phoneticPr fontId="4"/>
  </si>
  <si>
    <t>製糸（生糸、副蚕糸）、綿紡績糸、化学繊維紡績糸（ビスコース・スフ糸、キュプラ・スフ糸、アセテート、ナイロン、アクリル、ポリエステル）、毛紡績糸、ねん糸</t>
    <rPh sb="0" eb="2">
      <t>セイシ</t>
    </rPh>
    <rPh sb="3" eb="5">
      <t>キイト</t>
    </rPh>
    <rPh sb="6" eb="7">
      <t>フク</t>
    </rPh>
    <rPh sb="7" eb="8">
      <t>カイコ</t>
    </rPh>
    <rPh sb="8" eb="9">
      <t>イト</t>
    </rPh>
    <rPh sb="11" eb="12">
      <t>メン</t>
    </rPh>
    <rPh sb="12" eb="14">
      <t>ボウセキ</t>
    </rPh>
    <rPh sb="14" eb="15">
      <t>イト</t>
    </rPh>
    <rPh sb="16" eb="18">
      <t>カガク</t>
    </rPh>
    <rPh sb="18" eb="20">
      <t>センイ</t>
    </rPh>
    <rPh sb="20" eb="22">
      <t>ボウセキ</t>
    </rPh>
    <rPh sb="22" eb="23">
      <t>シ</t>
    </rPh>
    <rPh sb="32" eb="33">
      <t>イト</t>
    </rPh>
    <rPh sb="41" eb="42">
      <t>イト</t>
    </rPh>
    <rPh sb="67" eb="68">
      <t>ケ</t>
    </rPh>
    <rPh sb="68" eb="70">
      <t>ボウセキ</t>
    </rPh>
    <rPh sb="70" eb="71">
      <t>イト</t>
    </rPh>
    <rPh sb="74" eb="75">
      <t>シ</t>
    </rPh>
    <phoneticPr fontId="4"/>
  </si>
  <si>
    <t>綱・網、ロープ、漁網、組ひも</t>
    <rPh sb="0" eb="1">
      <t>ツナ</t>
    </rPh>
    <rPh sb="2" eb="3">
      <t>アミ</t>
    </rPh>
    <rPh sb="8" eb="9">
      <t>ギョ</t>
    </rPh>
    <rPh sb="9" eb="10">
      <t>アミ</t>
    </rPh>
    <rPh sb="11" eb="12">
      <t>クミ</t>
    </rPh>
    <phoneticPr fontId="4"/>
  </si>
  <si>
    <t>成人男子・少年服、成人女子・少女服、乳幼児服、シャツ、事務用・作業用・衛生用衣服、スポーツ用衣服、学生服、下着、寝着類、帯、和服、ショール、セーター、足袋類等</t>
    <rPh sb="0" eb="2">
      <t>セイジン</t>
    </rPh>
    <rPh sb="2" eb="4">
      <t>ダンシ</t>
    </rPh>
    <rPh sb="5" eb="7">
      <t>ショウネン</t>
    </rPh>
    <rPh sb="7" eb="8">
      <t>フク</t>
    </rPh>
    <rPh sb="9" eb="11">
      <t>セイジン</t>
    </rPh>
    <rPh sb="11" eb="13">
      <t>ジョシ</t>
    </rPh>
    <rPh sb="14" eb="16">
      <t>ショウジョ</t>
    </rPh>
    <rPh sb="16" eb="17">
      <t>フク</t>
    </rPh>
    <rPh sb="18" eb="21">
      <t>ニュウヨウジ</t>
    </rPh>
    <rPh sb="21" eb="22">
      <t>フク</t>
    </rPh>
    <rPh sb="27" eb="30">
      <t>ジムヨウ</t>
    </rPh>
    <rPh sb="31" eb="33">
      <t>サギョウ</t>
    </rPh>
    <rPh sb="33" eb="34">
      <t>ヨウ</t>
    </rPh>
    <rPh sb="35" eb="37">
      <t>エイセイ</t>
    </rPh>
    <rPh sb="37" eb="38">
      <t>ヨウ</t>
    </rPh>
    <rPh sb="38" eb="40">
      <t>イフク</t>
    </rPh>
    <rPh sb="45" eb="46">
      <t>ヨウ</t>
    </rPh>
    <rPh sb="46" eb="48">
      <t>イフク</t>
    </rPh>
    <rPh sb="49" eb="52">
      <t>ガクセイフク</t>
    </rPh>
    <rPh sb="53" eb="55">
      <t>シタギ</t>
    </rPh>
    <rPh sb="56" eb="57">
      <t>シン</t>
    </rPh>
    <rPh sb="57" eb="58">
      <t>チャク</t>
    </rPh>
    <rPh sb="58" eb="59">
      <t>ルイ</t>
    </rPh>
    <rPh sb="60" eb="61">
      <t>オビ</t>
    </rPh>
    <rPh sb="62" eb="64">
      <t>ワフク</t>
    </rPh>
    <rPh sb="75" eb="77">
      <t>タビ</t>
    </rPh>
    <rPh sb="77" eb="78">
      <t>ルイ</t>
    </rPh>
    <rPh sb="78" eb="79">
      <t>トウ</t>
    </rPh>
    <phoneticPr fontId="4"/>
  </si>
  <si>
    <t>製材、合板・集成材、木材チップ</t>
    <rPh sb="0" eb="2">
      <t>セイザイ</t>
    </rPh>
    <rPh sb="3" eb="5">
      <t>ゴウハン</t>
    </rPh>
    <rPh sb="6" eb="9">
      <t>シュウセイザイ</t>
    </rPh>
    <rPh sb="10" eb="12">
      <t>モクザイ</t>
    </rPh>
    <phoneticPr fontId="4"/>
  </si>
  <si>
    <t>造作材、パーティクルボード、床柱、木箱、酒たる、おけ、コルク製品、げた、床板、せいろ</t>
    <rPh sb="0" eb="2">
      <t>ゾウサク</t>
    </rPh>
    <rPh sb="2" eb="3">
      <t>ザイ</t>
    </rPh>
    <rPh sb="14" eb="15">
      <t>ユカ</t>
    </rPh>
    <rPh sb="15" eb="16">
      <t>ハシラ</t>
    </rPh>
    <rPh sb="17" eb="18">
      <t>キ</t>
    </rPh>
    <rPh sb="18" eb="19">
      <t>ハコ</t>
    </rPh>
    <rPh sb="20" eb="21">
      <t>サケ</t>
    </rPh>
    <rPh sb="30" eb="32">
      <t>セイヒン</t>
    </rPh>
    <rPh sb="36" eb="38">
      <t>ユカイタ</t>
    </rPh>
    <phoneticPr fontId="4"/>
  </si>
  <si>
    <t>木製・金属製（机、テーブル、いす、流し台、調理台、ガス台、たんす、音響機器用キャビネット、すだれ、額縁、雨戸、ふすま）</t>
    <rPh sb="0" eb="2">
      <t>モクセイ</t>
    </rPh>
    <rPh sb="3" eb="6">
      <t>キンゾクセイ</t>
    </rPh>
    <rPh sb="7" eb="8">
      <t>ツクエ</t>
    </rPh>
    <rPh sb="17" eb="18">
      <t>ナガ</t>
    </rPh>
    <rPh sb="19" eb="20">
      <t>ダイ</t>
    </rPh>
    <rPh sb="21" eb="23">
      <t>チョウリ</t>
    </rPh>
    <rPh sb="23" eb="24">
      <t>ダイ</t>
    </rPh>
    <rPh sb="27" eb="28">
      <t>ダイ</t>
    </rPh>
    <rPh sb="33" eb="35">
      <t>オンキョウ</t>
    </rPh>
    <rPh sb="35" eb="37">
      <t>キキ</t>
    </rPh>
    <rPh sb="37" eb="38">
      <t>ヨウ</t>
    </rPh>
    <rPh sb="49" eb="51">
      <t>ガクブチ</t>
    </rPh>
    <rPh sb="52" eb="54">
      <t>アマド</t>
    </rPh>
    <phoneticPr fontId="4"/>
  </si>
  <si>
    <t>洋紙、和紙、コピー用紙、包装用紙、段ボール</t>
    <rPh sb="0" eb="2">
      <t>ヨウシ</t>
    </rPh>
    <rPh sb="3" eb="5">
      <t>ワシ</t>
    </rPh>
    <rPh sb="9" eb="11">
      <t>ヨウシ</t>
    </rPh>
    <rPh sb="12" eb="14">
      <t>ホウソウ</t>
    </rPh>
    <rPh sb="14" eb="16">
      <t>ヨウシ</t>
    </rPh>
    <rPh sb="17" eb="18">
      <t>ダン</t>
    </rPh>
    <phoneticPr fontId="4"/>
  </si>
  <si>
    <t>タイル、便器、水槽、浴槽、電気絶縁材料、管、耐熱製品、ビーカー、置物、玩具、急す、皿、コップ、食器、瀬戸物、茶碗、とっくり、土瓶、はしおき、植木鉢、すりばち、壺、かめ、花器、灰皿、たこつぼ、とうろう、湯たんぽ、ネームプレート、がい子</t>
    <rPh sb="4" eb="6">
      <t>ベンキ</t>
    </rPh>
    <rPh sb="7" eb="9">
      <t>スイソウ</t>
    </rPh>
    <rPh sb="10" eb="12">
      <t>ヨクソウ</t>
    </rPh>
    <rPh sb="13" eb="15">
      <t>デンキ</t>
    </rPh>
    <rPh sb="15" eb="17">
      <t>ゼツエン</t>
    </rPh>
    <rPh sb="17" eb="19">
      <t>ザイリョウ</t>
    </rPh>
    <rPh sb="20" eb="21">
      <t>カン</t>
    </rPh>
    <rPh sb="22" eb="24">
      <t>タイネツ</t>
    </rPh>
    <rPh sb="24" eb="26">
      <t>セイヒン</t>
    </rPh>
    <rPh sb="32" eb="34">
      <t>オキモノ</t>
    </rPh>
    <rPh sb="35" eb="37">
      <t>ガング</t>
    </rPh>
    <rPh sb="38" eb="39">
      <t>キュウ</t>
    </rPh>
    <rPh sb="41" eb="42">
      <t>サラ</t>
    </rPh>
    <rPh sb="46" eb="47">
      <t>ショッキ</t>
    </rPh>
    <rPh sb="47" eb="49">
      <t>ショッキ</t>
    </rPh>
    <rPh sb="50" eb="53">
      <t>セトモノ</t>
    </rPh>
    <rPh sb="54" eb="56">
      <t>チャワン</t>
    </rPh>
    <rPh sb="62" eb="64">
      <t>ドビン</t>
    </rPh>
    <rPh sb="70" eb="72">
      <t>ウエキ</t>
    </rPh>
    <rPh sb="72" eb="73">
      <t>ハチ</t>
    </rPh>
    <rPh sb="79" eb="80">
      <t>ツボ</t>
    </rPh>
    <rPh sb="84" eb="86">
      <t>カキ</t>
    </rPh>
    <rPh sb="87" eb="89">
      <t>ハイザラ</t>
    </rPh>
    <rPh sb="100" eb="101">
      <t>ユ</t>
    </rPh>
    <rPh sb="115" eb="116">
      <t>シ</t>
    </rPh>
    <phoneticPr fontId="4"/>
  </si>
  <si>
    <t>普通鋼形鋼、普通鋼鋼板、普通鋼鋼帯、普通鋼小棒</t>
    <rPh sb="0" eb="2">
      <t>フツウ</t>
    </rPh>
    <rPh sb="2" eb="3">
      <t>コウ</t>
    </rPh>
    <rPh sb="3" eb="4">
      <t>カタチ</t>
    </rPh>
    <rPh sb="4" eb="5">
      <t>コウ</t>
    </rPh>
    <rPh sb="6" eb="8">
      <t>フツウ</t>
    </rPh>
    <phoneticPr fontId="4"/>
  </si>
  <si>
    <t>ろ過機器、分離機器、熱交換器、かくはん機、溶解機、蒸留機器、乳化機、集じん機器、鋳造機械、ダイカストマシン、プラスチック加工機械、押出成形機</t>
    <rPh sb="1" eb="2">
      <t>カ</t>
    </rPh>
    <rPh sb="2" eb="4">
      <t>キキ</t>
    </rPh>
    <rPh sb="5" eb="7">
      <t>ブンリ</t>
    </rPh>
    <rPh sb="7" eb="9">
      <t>キキ</t>
    </rPh>
    <rPh sb="10" eb="14">
      <t>ネツコウカンキ</t>
    </rPh>
    <rPh sb="19" eb="20">
      <t>キ</t>
    </rPh>
    <rPh sb="21" eb="23">
      <t>ヨウカイ</t>
    </rPh>
    <rPh sb="23" eb="24">
      <t>キ</t>
    </rPh>
    <rPh sb="25" eb="27">
      <t>ジョウリュウ</t>
    </rPh>
    <rPh sb="27" eb="29">
      <t>キキ</t>
    </rPh>
    <rPh sb="30" eb="31">
      <t>ニュウ</t>
    </rPh>
    <rPh sb="31" eb="32">
      <t>カ</t>
    </rPh>
    <rPh sb="32" eb="33">
      <t>キ</t>
    </rPh>
    <rPh sb="34" eb="35">
      <t>シュウ</t>
    </rPh>
    <rPh sb="37" eb="38">
      <t>キ</t>
    </rPh>
    <rPh sb="38" eb="39">
      <t>キ</t>
    </rPh>
    <rPh sb="40" eb="42">
      <t>チュウゾウ</t>
    </rPh>
    <rPh sb="42" eb="44">
      <t>キカイ</t>
    </rPh>
    <rPh sb="60" eb="62">
      <t>カコウ</t>
    </rPh>
    <rPh sb="62" eb="64">
      <t>キカイ</t>
    </rPh>
    <rPh sb="65" eb="67">
      <t>オシダシ</t>
    </rPh>
    <rPh sb="67" eb="70">
      <t>セイケイキ</t>
    </rPh>
    <phoneticPr fontId="4"/>
  </si>
  <si>
    <t>発電機器、電動機、変圧器、変成器、避雷針、配電盤、監視制御装置、分電盤、配線器具（小型開閉器、スイッチ、アダプタ、ソケット、コネクタ、コンセント、タップ、プラグ、ヒューズ、端子）、内燃機関電装品（充電発電機、自動車交流発電機、磁石発電機、コイル、スパークプラグ）、アーク溶接機、コンデンサ、電気炉、電熱装置</t>
    <rPh sb="5" eb="8">
      <t>デンドウキ</t>
    </rPh>
    <rPh sb="9" eb="12">
      <t>ヘンアツキ</t>
    </rPh>
    <rPh sb="13" eb="15">
      <t>ヘンセイ</t>
    </rPh>
    <rPh sb="15" eb="16">
      <t>キ</t>
    </rPh>
    <rPh sb="17" eb="20">
      <t>ヒライシン</t>
    </rPh>
    <rPh sb="21" eb="24">
      <t>ハイデンバン</t>
    </rPh>
    <rPh sb="25" eb="27">
      <t>カンシ</t>
    </rPh>
    <rPh sb="27" eb="29">
      <t>セイギョ</t>
    </rPh>
    <rPh sb="29" eb="31">
      <t>ソウチ</t>
    </rPh>
    <rPh sb="32" eb="33">
      <t>ブン</t>
    </rPh>
    <rPh sb="33" eb="34">
      <t>デン</t>
    </rPh>
    <rPh sb="34" eb="35">
      <t>バン</t>
    </rPh>
    <rPh sb="36" eb="38">
      <t>ハイセン</t>
    </rPh>
    <rPh sb="38" eb="40">
      <t>キグ</t>
    </rPh>
    <rPh sb="41" eb="43">
      <t>コガタ</t>
    </rPh>
    <rPh sb="43" eb="46">
      <t>カイヘイキ</t>
    </rPh>
    <rPh sb="86" eb="88">
      <t>タンシ</t>
    </rPh>
    <rPh sb="90" eb="92">
      <t>ナイネン</t>
    </rPh>
    <rPh sb="92" eb="94">
      <t>キカン</t>
    </rPh>
    <rPh sb="94" eb="97">
      <t>デンソウヒン</t>
    </rPh>
    <rPh sb="98" eb="100">
      <t>ジュウデン</t>
    </rPh>
    <rPh sb="100" eb="103">
      <t>ハツデンキ</t>
    </rPh>
    <rPh sb="104" eb="107">
      <t>ジドウシャ</t>
    </rPh>
    <rPh sb="107" eb="109">
      <t>コウリュウ</t>
    </rPh>
    <rPh sb="109" eb="112">
      <t>ハツデンキ</t>
    </rPh>
    <rPh sb="113" eb="115">
      <t>ジシャク</t>
    </rPh>
    <rPh sb="115" eb="118">
      <t>ハツデンキ</t>
    </rPh>
    <rPh sb="135" eb="137">
      <t>ヨウセツ</t>
    </rPh>
    <rPh sb="137" eb="138">
      <t>キ</t>
    </rPh>
    <rPh sb="145" eb="147">
      <t>デンキ</t>
    </rPh>
    <rPh sb="147" eb="148">
      <t>ロ</t>
    </rPh>
    <rPh sb="149" eb="151">
      <t>デンネツ</t>
    </rPh>
    <rPh sb="151" eb="153">
      <t>ソウチ</t>
    </rPh>
    <phoneticPr fontId="4"/>
  </si>
  <si>
    <t>エアコン（家庭用）、電子レンジ、電気がま、ジャーポット、電気冷蔵庫、食器洗い機、クッキングヒーター、空調、扇風機、空気清浄機、電気アイロン、電気掃除機、換気扇、除湿機、加湿器、電気洗濯機、乾燥機、電気温水洗浄便座、電気カミソリ、電気ストーブ、電気カーペット、電気マッサージ器具、電動歯ブラシ、芝刈機、ファンヒータ、こんろ、ジューサ、トースター、ホットプレート、こたつ、電気ばりかん、ドライヤー</t>
    <rPh sb="5" eb="8">
      <t>カテイヨウ</t>
    </rPh>
    <rPh sb="10" eb="12">
      <t>デンシ</t>
    </rPh>
    <rPh sb="16" eb="18">
      <t>デンキ</t>
    </rPh>
    <rPh sb="28" eb="30">
      <t>デンキ</t>
    </rPh>
    <rPh sb="30" eb="33">
      <t>レイゾウコ</t>
    </rPh>
    <rPh sb="34" eb="36">
      <t>ショッキ</t>
    </rPh>
    <rPh sb="36" eb="37">
      <t>アラ</t>
    </rPh>
    <rPh sb="50" eb="52">
      <t>クウチョウ</t>
    </rPh>
    <rPh sb="53" eb="56">
      <t>センプウキ</t>
    </rPh>
    <rPh sb="57" eb="59">
      <t>クウキ</t>
    </rPh>
    <rPh sb="59" eb="61">
      <t>セイジョウ</t>
    </rPh>
    <rPh sb="61" eb="62">
      <t>キ</t>
    </rPh>
    <rPh sb="63" eb="65">
      <t>デンキ</t>
    </rPh>
    <rPh sb="70" eb="72">
      <t>デンキ</t>
    </rPh>
    <rPh sb="72" eb="75">
      <t>ソウジキ</t>
    </rPh>
    <rPh sb="76" eb="79">
      <t>カンキセン</t>
    </rPh>
    <rPh sb="80" eb="83">
      <t>ジョシツキ</t>
    </rPh>
    <rPh sb="84" eb="86">
      <t>カシツ</t>
    </rPh>
    <rPh sb="86" eb="87">
      <t>キ</t>
    </rPh>
    <rPh sb="88" eb="90">
      <t>デンキ</t>
    </rPh>
    <rPh sb="90" eb="93">
      <t>センタクキ</t>
    </rPh>
    <rPh sb="94" eb="97">
      <t>カンソウキ</t>
    </rPh>
    <rPh sb="98" eb="100">
      <t>デンキ</t>
    </rPh>
    <rPh sb="100" eb="102">
      <t>オンスイ</t>
    </rPh>
    <rPh sb="102" eb="104">
      <t>センジョウ</t>
    </rPh>
    <rPh sb="104" eb="106">
      <t>ベンザ</t>
    </rPh>
    <rPh sb="107" eb="109">
      <t>デンキ</t>
    </rPh>
    <rPh sb="114" eb="116">
      <t>デンキ</t>
    </rPh>
    <rPh sb="121" eb="123">
      <t>デンキ</t>
    </rPh>
    <rPh sb="129" eb="131">
      <t>デンキ</t>
    </rPh>
    <rPh sb="136" eb="138">
      <t>キグ</t>
    </rPh>
    <rPh sb="139" eb="141">
      <t>デンドウ</t>
    </rPh>
    <rPh sb="141" eb="142">
      <t>ハ</t>
    </rPh>
    <rPh sb="146" eb="148">
      <t>シバカリ</t>
    </rPh>
    <rPh sb="148" eb="149">
      <t>キ</t>
    </rPh>
    <rPh sb="184" eb="186">
      <t>デンキ</t>
    </rPh>
    <phoneticPr fontId="4"/>
  </si>
  <si>
    <t>X線装置、CTスキャン装置、魚群探知機、超音波探知機、ビデオ録画装置（家庭用以外）、カラオケ装置、異物検査装置、電子顕微鏡、結石破砕装置、ペースメーカー、ガイガー計測器、赤外線カメラ、ビデオプロジェクター、レーザ装置、X線カメラ</t>
    <rPh sb="1" eb="2">
      <t>セン</t>
    </rPh>
    <rPh sb="2" eb="4">
      <t>ソウチ</t>
    </rPh>
    <rPh sb="11" eb="13">
      <t>ソウチ</t>
    </rPh>
    <rPh sb="14" eb="16">
      <t>ギョグン</t>
    </rPh>
    <rPh sb="16" eb="19">
      <t>タンチキ</t>
    </rPh>
    <rPh sb="20" eb="23">
      <t>チョウオンパ</t>
    </rPh>
    <rPh sb="23" eb="26">
      <t>タンチキ</t>
    </rPh>
    <rPh sb="30" eb="32">
      <t>ロクガ</t>
    </rPh>
    <rPh sb="32" eb="34">
      <t>ソウチ</t>
    </rPh>
    <rPh sb="35" eb="38">
      <t>カテイヨウ</t>
    </rPh>
    <rPh sb="38" eb="40">
      <t>イガイ</t>
    </rPh>
    <rPh sb="46" eb="48">
      <t>ソウチ</t>
    </rPh>
    <rPh sb="49" eb="51">
      <t>イブツ</t>
    </rPh>
    <rPh sb="51" eb="53">
      <t>ケンサ</t>
    </rPh>
    <rPh sb="53" eb="55">
      <t>ソウチ</t>
    </rPh>
    <rPh sb="56" eb="58">
      <t>デンシ</t>
    </rPh>
    <rPh sb="58" eb="61">
      <t>ケンビキョウ</t>
    </rPh>
    <rPh sb="62" eb="64">
      <t>ケッセキ</t>
    </rPh>
    <rPh sb="64" eb="65">
      <t>ハ</t>
    </rPh>
    <rPh sb="65" eb="66">
      <t>クダ</t>
    </rPh>
    <rPh sb="66" eb="68">
      <t>ソウチ</t>
    </rPh>
    <rPh sb="81" eb="84">
      <t>ケイソクキ</t>
    </rPh>
    <rPh sb="85" eb="88">
      <t>セキガイセン</t>
    </rPh>
    <rPh sb="106" eb="108">
      <t>ソウチ</t>
    </rPh>
    <rPh sb="110" eb="111">
      <t>セン</t>
    </rPh>
    <phoneticPr fontId="4"/>
  </si>
  <si>
    <t>磁気録画再生装置、ビデオカメラ、デジタルカメラ、ステレオ、カーステレオ、アンプ、補聴器、スピーカ、マイクロホン、イヤホン、CDラジカセ、ジュークボックス、ヘッドホン</t>
    <rPh sb="0" eb="2">
      <t>ジキ</t>
    </rPh>
    <rPh sb="2" eb="4">
      <t>ロクガ</t>
    </rPh>
    <rPh sb="4" eb="6">
      <t>サイセイ</t>
    </rPh>
    <rPh sb="6" eb="8">
      <t>ソウチ</t>
    </rPh>
    <rPh sb="40" eb="43">
      <t>ホチョウキ</t>
    </rPh>
    <phoneticPr fontId="4"/>
  </si>
  <si>
    <t>パソコン、汎用コンピュータ、ミニコン、オフィスコンピュータ、ワークステーション、サーバ、記憶装置、プリンタ、プロッタ、ディスプレイ、スキャナー、作図装置</t>
    <rPh sb="5" eb="7">
      <t>ハンヨウ</t>
    </rPh>
    <rPh sb="44" eb="46">
      <t>キオク</t>
    </rPh>
    <rPh sb="46" eb="48">
      <t>ソウチ</t>
    </rPh>
    <rPh sb="72" eb="74">
      <t>サクズ</t>
    </rPh>
    <rPh sb="74" eb="76">
      <t>ソウチ</t>
    </rPh>
    <phoneticPr fontId="4"/>
  </si>
  <si>
    <t>木造・非木造住宅建築（新築、増築、改築含む）</t>
    <rPh sb="0" eb="2">
      <t>モクゾウ</t>
    </rPh>
    <rPh sb="3" eb="4">
      <t>ヒ</t>
    </rPh>
    <rPh sb="4" eb="6">
      <t>モクゾウ</t>
    </rPh>
    <rPh sb="6" eb="8">
      <t>ジュウタク</t>
    </rPh>
    <rPh sb="8" eb="10">
      <t>ケンチク</t>
    </rPh>
    <rPh sb="11" eb="13">
      <t>シンチク</t>
    </rPh>
    <rPh sb="14" eb="16">
      <t>ゾウチク</t>
    </rPh>
    <rPh sb="17" eb="19">
      <t>カイチク</t>
    </rPh>
    <rPh sb="19" eb="20">
      <t>フク</t>
    </rPh>
    <phoneticPr fontId="4"/>
  </si>
  <si>
    <t>木造・非木造非住宅建築（新築、増築、改築含む）</t>
    <rPh sb="0" eb="2">
      <t>モクゾウ</t>
    </rPh>
    <rPh sb="3" eb="4">
      <t>ヒ</t>
    </rPh>
    <rPh sb="4" eb="6">
      <t>モクゾウ</t>
    </rPh>
    <rPh sb="6" eb="7">
      <t>ヒ</t>
    </rPh>
    <rPh sb="7" eb="9">
      <t>ジュウタク</t>
    </rPh>
    <rPh sb="9" eb="11">
      <t>ケンチク</t>
    </rPh>
    <rPh sb="12" eb="14">
      <t>シンチク</t>
    </rPh>
    <rPh sb="15" eb="17">
      <t>ゾウチク</t>
    </rPh>
    <rPh sb="18" eb="20">
      <t>カイチク</t>
    </rPh>
    <rPh sb="20" eb="21">
      <t>フク</t>
    </rPh>
    <phoneticPr fontId="4"/>
  </si>
  <si>
    <t>建築物・鉄道軌道・電気通信・上工業用水道・ガスタンク・駐車場に関する経常的補修工事及び耐用年数向上を伴う工事</t>
    <rPh sb="0" eb="3">
      <t>ケンチクブツ</t>
    </rPh>
    <rPh sb="4" eb="6">
      <t>テツドウ</t>
    </rPh>
    <rPh sb="6" eb="8">
      <t>キドウ</t>
    </rPh>
    <rPh sb="9" eb="11">
      <t>デンキ</t>
    </rPh>
    <rPh sb="11" eb="13">
      <t>ツウシン</t>
    </rPh>
    <rPh sb="14" eb="15">
      <t>ジョウ</t>
    </rPh>
    <rPh sb="15" eb="18">
      <t>コウギョウヨウ</t>
    </rPh>
    <rPh sb="18" eb="20">
      <t>スイドウ</t>
    </rPh>
    <rPh sb="27" eb="30">
      <t>チュウシャジョウ</t>
    </rPh>
    <rPh sb="31" eb="32">
      <t>カン</t>
    </rPh>
    <rPh sb="34" eb="37">
      <t>ケイジョウテキ</t>
    </rPh>
    <rPh sb="37" eb="39">
      <t>ホシュウ</t>
    </rPh>
    <rPh sb="39" eb="41">
      <t>コウジ</t>
    </rPh>
    <rPh sb="41" eb="42">
      <t>オヨ</t>
    </rPh>
    <rPh sb="43" eb="45">
      <t>タイヨウ</t>
    </rPh>
    <rPh sb="45" eb="47">
      <t>ネンスウ</t>
    </rPh>
    <rPh sb="47" eb="49">
      <t>コウジョウ</t>
    </rPh>
    <rPh sb="50" eb="51">
      <t>トモナ</t>
    </rPh>
    <rPh sb="52" eb="54">
      <t>コウジ</t>
    </rPh>
    <phoneticPr fontId="4"/>
  </si>
  <si>
    <t>生命保険、保険年金、簡易保険、郵便年金、生命保険代理店、農協共済（生命保険共済）、生命保険相談所、火災保険、地震保険、海上保険、自動車保険、盗難保険、損害保険、国民年金基金、国民年金基金連合会、厚生年金基金、企業年金基金等</t>
    <rPh sb="0" eb="2">
      <t>セイメイ</t>
    </rPh>
    <rPh sb="2" eb="4">
      <t>ホケン</t>
    </rPh>
    <rPh sb="5" eb="7">
      <t>ホケン</t>
    </rPh>
    <rPh sb="7" eb="8">
      <t>ネン</t>
    </rPh>
    <rPh sb="8" eb="9">
      <t>キン</t>
    </rPh>
    <rPh sb="10" eb="12">
      <t>カンイ</t>
    </rPh>
    <rPh sb="12" eb="14">
      <t>ホケン</t>
    </rPh>
    <rPh sb="15" eb="17">
      <t>ユウビン</t>
    </rPh>
    <rPh sb="17" eb="19">
      <t>ネンキン</t>
    </rPh>
    <rPh sb="20" eb="22">
      <t>セイメイ</t>
    </rPh>
    <rPh sb="22" eb="24">
      <t>ホケン</t>
    </rPh>
    <rPh sb="24" eb="27">
      <t>ダイリテン</t>
    </rPh>
    <rPh sb="28" eb="30">
      <t>ノウキョウ</t>
    </rPh>
    <rPh sb="30" eb="32">
      <t>キョウサイ</t>
    </rPh>
    <rPh sb="33" eb="35">
      <t>セイメイ</t>
    </rPh>
    <rPh sb="35" eb="37">
      <t>ホケン</t>
    </rPh>
    <rPh sb="37" eb="39">
      <t>キョウサイ</t>
    </rPh>
    <rPh sb="41" eb="43">
      <t>セイメイ</t>
    </rPh>
    <rPh sb="43" eb="45">
      <t>ホケン</t>
    </rPh>
    <rPh sb="45" eb="48">
      <t>ソウダンジョ</t>
    </rPh>
    <rPh sb="49" eb="51">
      <t>カサイ</t>
    </rPh>
    <rPh sb="51" eb="53">
      <t>ホケン</t>
    </rPh>
    <rPh sb="54" eb="56">
      <t>ジシン</t>
    </rPh>
    <rPh sb="56" eb="58">
      <t>ホケン</t>
    </rPh>
    <rPh sb="59" eb="61">
      <t>カイジョウ</t>
    </rPh>
    <rPh sb="61" eb="63">
      <t>ホケン</t>
    </rPh>
    <rPh sb="64" eb="67">
      <t>ジドウシャ</t>
    </rPh>
    <rPh sb="67" eb="69">
      <t>ホケン</t>
    </rPh>
    <rPh sb="70" eb="72">
      <t>トウナン</t>
    </rPh>
    <rPh sb="72" eb="74">
      <t>ホケン</t>
    </rPh>
    <rPh sb="75" eb="77">
      <t>ソンガイ</t>
    </rPh>
    <rPh sb="77" eb="79">
      <t>ホケン</t>
    </rPh>
    <rPh sb="80" eb="82">
      <t>コクミン</t>
    </rPh>
    <rPh sb="82" eb="84">
      <t>ネンキン</t>
    </rPh>
    <rPh sb="84" eb="86">
      <t>キキン</t>
    </rPh>
    <rPh sb="87" eb="89">
      <t>コクミン</t>
    </rPh>
    <rPh sb="89" eb="91">
      <t>ネンキン</t>
    </rPh>
    <rPh sb="91" eb="93">
      <t>キキン</t>
    </rPh>
    <rPh sb="93" eb="96">
      <t>レンゴウカイ</t>
    </rPh>
    <rPh sb="97" eb="99">
      <t>コウセイ</t>
    </rPh>
    <rPh sb="99" eb="101">
      <t>ネンキン</t>
    </rPh>
    <rPh sb="101" eb="103">
      <t>キキン</t>
    </rPh>
    <rPh sb="104" eb="106">
      <t>キギョウ</t>
    </rPh>
    <rPh sb="106" eb="108">
      <t>ネンキン</t>
    </rPh>
    <phoneticPr fontId="4"/>
  </si>
  <si>
    <t>通常郵便物、小包郵便物、信書便、郵便切手</t>
    <rPh sb="0" eb="2">
      <t>ツウジョウ</t>
    </rPh>
    <rPh sb="2" eb="5">
      <t>ユウビンブツ</t>
    </rPh>
    <rPh sb="6" eb="8">
      <t>コヅツミ</t>
    </rPh>
    <rPh sb="8" eb="11">
      <t>ユウビンブツ</t>
    </rPh>
    <rPh sb="12" eb="14">
      <t>シンショ</t>
    </rPh>
    <rPh sb="14" eb="15">
      <t>ビン</t>
    </rPh>
    <rPh sb="16" eb="18">
      <t>ユウビン</t>
    </rPh>
    <rPh sb="18" eb="20">
      <t>キッテ</t>
    </rPh>
    <phoneticPr fontId="4"/>
  </si>
  <si>
    <t>新聞・書籍・雑誌の出版、定期刊行物の出版、共同通信社、時事通信社、興信所、映画製作、映画配給、テレビ番組制作、CM制作、映画出演者あっせん、貸スタジオ業、レコード制作、音楽出版、ラジオ番組制作、広告制作（印刷物にかかるもの）</t>
    <rPh sb="0" eb="2">
      <t>シンブン</t>
    </rPh>
    <rPh sb="3" eb="5">
      <t>ショセキ</t>
    </rPh>
    <rPh sb="6" eb="8">
      <t>ザッシ</t>
    </rPh>
    <rPh sb="9" eb="11">
      <t>シュッパン</t>
    </rPh>
    <rPh sb="12" eb="14">
      <t>テイキ</t>
    </rPh>
    <rPh sb="14" eb="17">
      <t>カンコウブツ</t>
    </rPh>
    <rPh sb="18" eb="20">
      <t>シュッパン</t>
    </rPh>
    <rPh sb="21" eb="23">
      <t>キョウドウ</t>
    </rPh>
    <rPh sb="23" eb="26">
      <t>ツウシンシャ</t>
    </rPh>
    <rPh sb="27" eb="29">
      <t>ジジ</t>
    </rPh>
    <rPh sb="29" eb="32">
      <t>ツウシンシャ</t>
    </rPh>
    <rPh sb="33" eb="36">
      <t>コウシンジョ</t>
    </rPh>
    <rPh sb="37" eb="39">
      <t>エイガ</t>
    </rPh>
    <rPh sb="39" eb="41">
      <t>セイサク</t>
    </rPh>
    <rPh sb="42" eb="44">
      <t>エイガ</t>
    </rPh>
    <rPh sb="44" eb="46">
      <t>ハイキュウ</t>
    </rPh>
    <rPh sb="50" eb="52">
      <t>バングミ</t>
    </rPh>
    <rPh sb="52" eb="54">
      <t>セイサク</t>
    </rPh>
    <rPh sb="57" eb="59">
      <t>セイサク</t>
    </rPh>
    <rPh sb="60" eb="62">
      <t>エイガ</t>
    </rPh>
    <rPh sb="62" eb="65">
      <t>シュツエンシャ</t>
    </rPh>
    <rPh sb="70" eb="71">
      <t>カシ</t>
    </rPh>
    <rPh sb="75" eb="76">
      <t>ギョウ</t>
    </rPh>
    <rPh sb="81" eb="83">
      <t>セイサク</t>
    </rPh>
    <rPh sb="84" eb="86">
      <t>オンガク</t>
    </rPh>
    <rPh sb="86" eb="88">
      <t>シュッパン</t>
    </rPh>
    <rPh sb="92" eb="94">
      <t>バングミ</t>
    </rPh>
    <rPh sb="94" eb="96">
      <t>セイサク</t>
    </rPh>
    <rPh sb="97" eb="99">
      <t>コウコク</t>
    </rPh>
    <rPh sb="99" eb="101">
      <t>セイサク</t>
    </rPh>
    <rPh sb="102" eb="105">
      <t>インサツブツ</t>
    </rPh>
    <phoneticPr fontId="4"/>
  </si>
  <si>
    <t>保健所、健康相談所、検疫所、検査業、消毒業、健康相談施設</t>
    <rPh sb="0" eb="3">
      <t>ホケンジョ</t>
    </rPh>
    <rPh sb="4" eb="6">
      <t>ケンコウ</t>
    </rPh>
    <rPh sb="6" eb="8">
      <t>ソウダン</t>
    </rPh>
    <rPh sb="8" eb="9">
      <t>ジョ</t>
    </rPh>
    <rPh sb="10" eb="13">
      <t>ケンエキジョ</t>
    </rPh>
    <rPh sb="14" eb="16">
      <t>ケンサ</t>
    </rPh>
    <rPh sb="16" eb="17">
      <t>ギョウ</t>
    </rPh>
    <rPh sb="18" eb="20">
      <t>ショウドク</t>
    </rPh>
    <rPh sb="20" eb="21">
      <t>ギョウ</t>
    </rPh>
    <rPh sb="22" eb="24">
      <t>ケンコウ</t>
    </rPh>
    <rPh sb="24" eb="26">
      <t>ソウダン</t>
    </rPh>
    <rPh sb="26" eb="28">
      <t>シセツ</t>
    </rPh>
    <phoneticPr fontId="4"/>
  </si>
  <si>
    <t>食堂、天ぷら料理店、フランス料理店、中華料理店、そば屋、すし屋、喫茶店、レストラン、バー、スナック、キャバレー、料亭、ナイトクラブ、酒場、ビヤホール、B級グルメの出店、配達飲食サービス、持ち帰り飲食サービス</t>
    <rPh sb="0" eb="2">
      <t>ショクドウ</t>
    </rPh>
    <rPh sb="3" eb="4">
      <t>テン</t>
    </rPh>
    <rPh sb="6" eb="8">
      <t>リョウリ</t>
    </rPh>
    <rPh sb="8" eb="9">
      <t>テン</t>
    </rPh>
    <rPh sb="14" eb="16">
      <t>リョウリ</t>
    </rPh>
    <rPh sb="16" eb="17">
      <t>テン</t>
    </rPh>
    <rPh sb="18" eb="20">
      <t>チュウカ</t>
    </rPh>
    <rPh sb="20" eb="22">
      <t>リョウリ</t>
    </rPh>
    <rPh sb="22" eb="23">
      <t>テン</t>
    </rPh>
    <rPh sb="26" eb="27">
      <t>ヤ</t>
    </rPh>
    <rPh sb="30" eb="31">
      <t>ヤ</t>
    </rPh>
    <rPh sb="32" eb="35">
      <t>キッサテン</t>
    </rPh>
    <rPh sb="56" eb="58">
      <t>リョウテイ</t>
    </rPh>
    <rPh sb="66" eb="68">
      <t>サカバ</t>
    </rPh>
    <rPh sb="76" eb="77">
      <t>キュウ</t>
    </rPh>
    <rPh sb="81" eb="83">
      <t>シュッテン</t>
    </rPh>
    <rPh sb="84" eb="86">
      <t>ハイタツ</t>
    </rPh>
    <rPh sb="86" eb="88">
      <t>インショク</t>
    </rPh>
    <rPh sb="93" eb="94">
      <t>モ</t>
    </rPh>
    <rPh sb="95" eb="96">
      <t>カエ</t>
    </rPh>
    <rPh sb="97" eb="99">
      <t>インショク</t>
    </rPh>
    <phoneticPr fontId="4"/>
  </si>
  <si>
    <t>病院、一般診療所、歯科診療所、看護業、助産所、療術業、歯科技工所、衛生検査所、薬局、骨髄バンク、マッサージ</t>
    <rPh sb="0" eb="2">
      <t>ビョウイン</t>
    </rPh>
    <rPh sb="3" eb="5">
      <t>イッパン</t>
    </rPh>
    <rPh sb="5" eb="8">
      <t>シンリョウジョ</t>
    </rPh>
    <rPh sb="9" eb="11">
      <t>シカ</t>
    </rPh>
    <rPh sb="11" eb="13">
      <t>シンリョウ</t>
    </rPh>
    <rPh sb="13" eb="14">
      <t>ジョ</t>
    </rPh>
    <rPh sb="15" eb="17">
      <t>カンゴ</t>
    </rPh>
    <rPh sb="17" eb="18">
      <t>ギョウ</t>
    </rPh>
    <rPh sb="19" eb="21">
      <t>ジョサン</t>
    </rPh>
    <rPh sb="21" eb="22">
      <t>ジョ</t>
    </rPh>
    <rPh sb="23" eb="24">
      <t>リョウ</t>
    </rPh>
    <rPh sb="24" eb="25">
      <t>ジュツ</t>
    </rPh>
    <rPh sb="25" eb="26">
      <t>ギョウ</t>
    </rPh>
    <rPh sb="27" eb="29">
      <t>シカ</t>
    </rPh>
    <rPh sb="29" eb="31">
      <t>ギコウ</t>
    </rPh>
    <rPh sb="31" eb="32">
      <t>ジョ</t>
    </rPh>
    <rPh sb="33" eb="35">
      <t>エイセイ</t>
    </rPh>
    <rPh sb="35" eb="37">
      <t>ケンサ</t>
    </rPh>
    <rPh sb="37" eb="38">
      <t>ショ</t>
    </rPh>
    <rPh sb="39" eb="41">
      <t>ヤッキョク</t>
    </rPh>
    <rPh sb="42" eb="44">
      <t>コツズイ</t>
    </rPh>
    <phoneticPr fontId="4"/>
  </si>
  <si>
    <t>食料品</t>
    <phoneticPr fontId="3"/>
  </si>
  <si>
    <t>パルプ</t>
    <phoneticPr fontId="4"/>
  </si>
  <si>
    <t>その他の製造工業製品</t>
    <phoneticPr fontId="4"/>
  </si>
  <si>
    <t>水道</t>
    <phoneticPr fontId="4"/>
  </si>
  <si>
    <t>船舶・同修理</t>
    <phoneticPr fontId="4"/>
  </si>
  <si>
    <t>廃棄物処理</t>
    <phoneticPr fontId="4"/>
  </si>
  <si>
    <t>宿泊業</t>
    <phoneticPr fontId="4"/>
  </si>
  <si>
    <t>民生用電気機器</t>
    <phoneticPr fontId="4"/>
  </si>
  <si>
    <t>建築</t>
    <phoneticPr fontId="4"/>
  </si>
  <si>
    <t>耕種農業</t>
    <phoneticPr fontId="4"/>
  </si>
  <si>
    <t>たばこ</t>
    <phoneticPr fontId="4"/>
  </si>
  <si>
    <t>化粧品、歯磨、香水、オーデコロン、シャンプー、リンス、養毛剤、クリーム、パック、口紅、髭そりクリーム、おしろい、日焼止め</t>
    <phoneticPr fontId="3"/>
  </si>
  <si>
    <t>タイヤ・チューブ</t>
    <phoneticPr fontId="4"/>
  </si>
  <si>
    <t>タイヤ、チューブ</t>
    <phoneticPr fontId="4"/>
  </si>
  <si>
    <t>普通鋼鋼管、特殊鋼鋼管</t>
    <phoneticPr fontId="4"/>
  </si>
  <si>
    <t>鋳鍜鋼、鋳鉄管（排水管）、鋳鉄品・鍜工品（いかり、アンカー、コンベヤ部品、シリンダ、なべ、かま、茶釜、天ぷら鍋、キャタピラ、プロペラ、マンホールふた）</t>
    <phoneticPr fontId="4"/>
  </si>
  <si>
    <t>鉄鋼シャースリット、鉄粉、ペレット</t>
    <phoneticPr fontId="4"/>
  </si>
  <si>
    <t>船舶・同修理</t>
    <phoneticPr fontId="4"/>
  </si>
  <si>
    <t>再生資源回収・加工処理</t>
    <phoneticPr fontId="4"/>
  </si>
  <si>
    <t>公共事業</t>
    <phoneticPr fontId="4"/>
  </si>
  <si>
    <t>ガス・熱供給</t>
    <phoneticPr fontId="4"/>
  </si>
  <si>
    <t>商業</t>
    <phoneticPr fontId="4"/>
  </si>
  <si>
    <t>金融・保険</t>
    <phoneticPr fontId="4"/>
  </si>
  <si>
    <t>倉庫</t>
    <phoneticPr fontId="4"/>
  </si>
  <si>
    <t>公務</t>
    <phoneticPr fontId="4"/>
  </si>
  <si>
    <t>教育</t>
    <phoneticPr fontId="4"/>
  </si>
  <si>
    <t>研究</t>
    <phoneticPr fontId="4"/>
  </si>
  <si>
    <t>医療</t>
    <phoneticPr fontId="4"/>
  </si>
  <si>
    <t>飲食サービス</t>
    <phoneticPr fontId="4"/>
  </si>
  <si>
    <t>※統合中分類の部門名をクリックすると、入力シートの該当する部門にジャンプします。</t>
    <rPh sb="1" eb="3">
      <t>トウゴウ</t>
    </rPh>
    <rPh sb="3" eb="6">
      <t>チュウブンルイ</t>
    </rPh>
    <rPh sb="7" eb="9">
      <t>ブモン</t>
    </rPh>
    <rPh sb="9" eb="10">
      <t>メイ</t>
    </rPh>
    <rPh sb="19" eb="21">
      <t>ニュウリョク</t>
    </rPh>
    <rPh sb="25" eb="27">
      <t>ガイトウ</t>
    </rPh>
    <rPh sb="29" eb="31">
      <t>ブモン</t>
    </rPh>
    <phoneticPr fontId="3"/>
  </si>
  <si>
    <t>県内
自給率</t>
    <rPh sb="0" eb="2">
      <t>ケンナイ</t>
    </rPh>
    <rPh sb="3" eb="6">
      <t>ジキュウリツ</t>
    </rPh>
    <phoneticPr fontId="4"/>
  </si>
  <si>
    <t>県内産
原材料費</t>
    <rPh sb="0" eb="2">
      <t>ケンナイ</t>
    </rPh>
    <rPh sb="2" eb="3">
      <t>サン</t>
    </rPh>
    <rPh sb="4" eb="7">
      <t>ゲンザイリョウ</t>
    </rPh>
    <rPh sb="7" eb="8">
      <t>ヒ</t>
    </rPh>
    <phoneticPr fontId="4"/>
  </si>
  <si>
    <t>価格変換
（ﾃﾞﾌﾚｰﾀ）</t>
    <rPh sb="0" eb="2">
      <t>カカク</t>
    </rPh>
    <rPh sb="2" eb="4">
      <t>ヘンカン</t>
    </rPh>
    <phoneticPr fontId="4"/>
  </si>
  <si>
    <t>第１次
間接効果</t>
    <rPh sb="0" eb="1">
      <t>ダイ</t>
    </rPh>
    <rPh sb="2" eb="3">
      <t>ジ</t>
    </rPh>
    <rPh sb="4" eb="6">
      <t>カンセツ</t>
    </rPh>
    <rPh sb="6" eb="8">
      <t>コウカ</t>
    </rPh>
    <phoneticPr fontId="4"/>
  </si>
  <si>
    <t>所得率</t>
    <rPh sb="0" eb="2">
      <t>ショトク</t>
    </rPh>
    <rPh sb="2" eb="3">
      <t>リツ</t>
    </rPh>
    <phoneticPr fontId="4"/>
  </si>
  <si>
    <t>所得増加額</t>
    <rPh sb="0" eb="2">
      <t>ショトク</t>
    </rPh>
    <rPh sb="2" eb="4">
      <t>ゾウカ</t>
    </rPh>
    <rPh sb="4" eb="5">
      <t>ガク</t>
    </rPh>
    <phoneticPr fontId="4"/>
  </si>
  <si>
    <t>従業者のうち県内在住者の所得</t>
    <rPh sb="0" eb="3">
      <t>ジュウギョウシャ</t>
    </rPh>
    <rPh sb="6" eb="8">
      <t>ケンナイ</t>
    </rPh>
    <rPh sb="8" eb="11">
      <t>ザイジュウシャ</t>
    </rPh>
    <rPh sb="12" eb="14">
      <t>ショトク</t>
    </rPh>
    <phoneticPr fontId="4"/>
  </si>
  <si>
    <t>所得のうち
貯蓄を除く
消費増加額</t>
    <rPh sb="0" eb="2">
      <t>ショトク</t>
    </rPh>
    <rPh sb="6" eb="8">
      <t>チョチク</t>
    </rPh>
    <rPh sb="9" eb="10">
      <t>ノゾ</t>
    </rPh>
    <rPh sb="12" eb="14">
      <t>ショウヒ</t>
    </rPh>
    <rPh sb="14" eb="16">
      <t>ゾウカ</t>
    </rPh>
    <rPh sb="16" eb="17">
      <t>ガク</t>
    </rPh>
    <phoneticPr fontId="4"/>
  </si>
  <si>
    <t>消費ﾊﾟﾀｰﾝ</t>
    <rPh sb="0" eb="2">
      <t>ショウヒ</t>
    </rPh>
    <phoneticPr fontId="4"/>
  </si>
  <si>
    <t>消費増加額</t>
    <rPh sb="0" eb="2">
      <t>ショウヒ</t>
    </rPh>
    <rPh sb="2" eb="4">
      <t>ゾウカ</t>
    </rPh>
    <rPh sb="4" eb="5">
      <t>ガク</t>
    </rPh>
    <phoneticPr fontId="4"/>
  </si>
  <si>
    <t>消費増加額
のうち
県内自給分</t>
    <rPh sb="0" eb="2">
      <t>ショウヒ</t>
    </rPh>
    <rPh sb="2" eb="4">
      <t>ゾウカ</t>
    </rPh>
    <rPh sb="4" eb="5">
      <t>ガク</t>
    </rPh>
    <rPh sb="10" eb="12">
      <t>ケンナイ</t>
    </rPh>
    <rPh sb="12" eb="14">
      <t>ジキュウ</t>
    </rPh>
    <rPh sb="14" eb="15">
      <t>ブン</t>
    </rPh>
    <phoneticPr fontId="4"/>
  </si>
  <si>
    <t>第２次
間接効果</t>
    <rPh sb="0" eb="1">
      <t>ダイ</t>
    </rPh>
    <rPh sb="2" eb="3">
      <t>ジ</t>
    </rPh>
    <rPh sb="4" eb="6">
      <t>カンセツ</t>
    </rPh>
    <rPh sb="6" eb="8">
      <t>コウカ</t>
    </rPh>
    <phoneticPr fontId="4"/>
  </si>
  <si>
    <t>総合効果</t>
    <rPh sb="0" eb="2">
      <t>ソウゴウ</t>
    </rPh>
    <rPh sb="2" eb="4">
      <t>コウカ</t>
    </rPh>
    <phoneticPr fontId="4"/>
  </si>
  <si>
    <t>粗付加価値誘発額</t>
    <rPh sb="0" eb="1">
      <t>ソ</t>
    </rPh>
    <rPh sb="1" eb="3">
      <t>フカ</t>
    </rPh>
    <rPh sb="3" eb="5">
      <t>カチ</t>
    </rPh>
    <rPh sb="5" eb="7">
      <t>ユウハツ</t>
    </rPh>
    <rPh sb="7" eb="8">
      <t>ガク</t>
    </rPh>
    <phoneticPr fontId="4"/>
  </si>
  <si>
    <t>直接効果</t>
    <rPh sb="0" eb="2">
      <t>チョクセツ</t>
    </rPh>
    <rPh sb="2" eb="4">
      <t>コウカ</t>
    </rPh>
    <phoneticPr fontId="4"/>
  </si>
  <si>
    <t>価格変換</t>
    <rPh sb="0" eb="2">
      <t>カカク</t>
    </rPh>
    <rPh sb="2" eb="4">
      <t>ヘンカン</t>
    </rPh>
    <phoneticPr fontId="4"/>
  </si>
  <si>
    <t>×県民所得係数</t>
    <rPh sb="1" eb="3">
      <t>ケンミン</t>
    </rPh>
    <rPh sb="3" eb="5">
      <t>ショトク</t>
    </rPh>
    <rPh sb="5" eb="7">
      <t>ケイスウ</t>
    </rPh>
    <phoneticPr fontId="4"/>
  </si>
  <si>
    <t>×消費転換係数</t>
    <rPh sb="1" eb="3">
      <t>ショウヒ</t>
    </rPh>
    <rPh sb="3" eb="5">
      <t>テンカン</t>
    </rPh>
    <rPh sb="5" eb="7">
      <t>ケイスウ</t>
    </rPh>
    <phoneticPr fontId="4"/>
  </si>
  <si>
    <t>=</t>
    <phoneticPr fontId="4"/>
  </si>
  <si>
    <t>1000円</t>
    <rPh sb="4" eb="5">
      <t>エン</t>
    </rPh>
    <phoneticPr fontId="3"/>
  </si>
  <si>
    <t>人</t>
    <rPh sb="0" eb="1">
      <t>ニン</t>
    </rPh>
    <phoneticPr fontId="3"/>
  </si>
  <si>
    <t>労働誘発
人数</t>
    <rPh sb="0" eb="2">
      <t>ロウドウ</t>
    </rPh>
    <rPh sb="2" eb="4">
      <t>ユウハツ</t>
    </rPh>
    <rPh sb="5" eb="7">
      <t>ニンズウ</t>
    </rPh>
    <phoneticPr fontId="4"/>
  </si>
  <si>
    <t>雇用誘発
人数</t>
    <rPh sb="0" eb="2">
      <t>コヨウ</t>
    </rPh>
    <rPh sb="2" eb="4">
      <t>ユウハツ</t>
    </rPh>
    <rPh sb="5" eb="7">
      <t>ニンズウ</t>
    </rPh>
    <phoneticPr fontId="4"/>
  </si>
  <si>
    <t>=</t>
    <phoneticPr fontId="4"/>
  </si>
  <si>
    <t>土地造成費
直接効果</t>
    <rPh sb="0" eb="2">
      <t>トチ</t>
    </rPh>
    <rPh sb="2" eb="4">
      <t>ゾウセイ</t>
    </rPh>
    <rPh sb="4" eb="5">
      <t>ヒ</t>
    </rPh>
    <rPh sb="6" eb="8">
      <t>チョクセツ</t>
    </rPh>
    <rPh sb="8" eb="10">
      <t>コウカ</t>
    </rPh>
    <phoneticPr fontId="4"/>
  </si>
  <si>
    <t>土地造成費の
投入内訳</t>
    <rPh sb="0" eb="2">
      <t>トチ</t>
    </rPh>
    <rPh sb="2" eb="4">
      <t>ゾウセイ</t>
    </rPh>
    <rPh sb="4" eb="5">
      <t>ヒ</t>
    </rPh>
    <rPh sb="7" eb="9">
      <t>トウニュウ</t>
    </rPh>
    <rPh sb="9" eb="11">
      <t>ウチワケ</t>
    </rPh>
    <phoneticPr fontId="4"/>
  </si>
  <si>
    <t>＋</t>
    <phoneticPr fontId="4"/>
  </si>
  <si>
    <t>直接効果</t>
    <rPh sb="0" eb="2">
      <t>チョクセツ</t>
    </rPh>
    <rPh sb="2" eb="4">
      <t>コウカ</t>
    </rPh>
    <phoneticPr fontId="3"/>
  </si>
  <si>
    <t>計</t>
    <rPh sb="0" eb="1">
      <t>ケイ</t>
    </rPh>
    <phoneticPr fontId="3"/>
  </si>
  <si>
    <t>工場建築費
直接効果</t>
    <rPh sb="0" eb="2">
      <t>コウジョウ</t>
    </rPh>
    <rPh sb="2" eb="4">
      <t>ケンチク</t>
    </rPh>
    <rPh sb="4" eb="5">
      <t>ヒ</t>
    </rPh>
    <rPh sb="6" eb="8">
      <t>チョクセツ</t>
    </rPh>
    <rPh sb="8" eb="10">
      <t>コウカ</t>
    </rPh>
    <phoneticPr fontId="4"/>
  </si>
  <si>
    <t>工場建築費の
投入内訳</t>
    <rPh sb="0" eb="2">
      <t>コウジョウ</t>
    </rPh>
    <rPh sb="2" eb="4">
      <t>ケンチク</t>
    </rPh>
    <rPh sb="4" eb="5">
      <t>ヒ</t>
    </rPh>
    <rPh sb="7" eb="9">
      <t>トウニュウ</t>
    </rPh>
    <rPh sb="9" eb="11">
      <t>ウチワケ</t>
    </rPh>
    <phoneticPr fontId="4"/>
  </si>
  <si>
    <t>設備投資の
投入内訳</t>
    <rPh sb="0" eb="2">
      <t>セツビ</t>
    </rPh>
    <rPh sb="2" eb="4">
      <t>トウシ</t>
    </rPh>
    <rPh sb="6" eb="8">
      <t>トウニュウ</t>
    </rPh>
    <rPh sb="8" eb="10">
      <t>ウチワケ</t>
    </rPh>
    <phoneticPr fontId="4"/>
  </si>
  <si>
    <t>設備投資
直接効果</t>
    <rPh sb="0" eb="2">
      <t>セツビ</t>
    </rPh>
    <rPh sb="2" eb="4">
      <t>トウシ</t>
    </rPh>
    <rPh sb="5" eb="7">
      <t>チョクセツ</t>
    </rPh>
    <rPh sb="7" eb="9">
      <t>コウカ</t>
    </rPh>
    <phoneticPr fontId="4"/>
  </si>
  <si>
    <t>直接効果・
第１次
間接効果</t>
    <rPh sb="0" eb="2">
      <t>チョクセツ</t>
    </rPh>
    <rPh sb="2" eb="4">
      <t>コウカ</t>
    </rPh>
    <rPh sb="6" eb="7">
      <t>ダイ</t>
    </rPh>
    <rPh sb="8" eb="9">
      <t>ジ</t>
    </rPh>
    <rPh sb="10" eb="12">
      <t>カンセツ</t>
    </rPh>
    <rPh sb="12" eb="14">
      <t>コウカ</t>
    </rPh>
    <phoneticPr fontId="4"/>
  </si>
  <si>
    <t>生産
直接効果</t>
    <rPh sb="0" eb="2">
      <t>セイサン</t>
    </rPh>
    <rPh sb="3" eb="5">
      <t>チョクセツ</t>
    </rPh>
    <rPh sb="5" eb="7">
      <t>コウカ</t>
    </rPh>
    <phoneticPr fontId="4"/>
  </si>
  <si>
    <t>生産
直接効果</t>
    <rPh sb="0" eb="2">
      <t>セイサン</t>
    </rPh>
    <rPh sb="2" eb="3">
      <t>コウヒ</t>
    </rPh>
    <rPh sb="3" eb="5">
      <t>チョクセツ</t>
    </rPh>
    <rPh sb="5" eb="7">
      <t>コウカ</t>
    </rPh>
    <phoneticPr fontId="4"/>
  </si>
  <si>
    <t>Rank</t>
    <phoneticPr fontId="4"/>
  </si>
  <si>
    <t>投資額</t>
    <rPh sb="0" eb="2">
      <t>トウシ</t>
    </rPh>
    <rPh sb="2" eb="3">
      <t>ガク</t>
    </rPh>
    <phoneticPr fontId="4"/>
  </si>
  <si>
    <t>第１次間接</t>
    <rPh sb="0" eb="1">
      <t>ダイ</t>
    </rPh>
    <rPh sb="2" eb="3">
      <t>ジ</t>
    </rPh>
    <rPh sb="3" eb="5">
      <t>カンセツ</t>
    </rPh>
    <phoneticPr fontId="4"/>
  </si>
  <si>
    <t>第２次間接</t>
    <rPh sb="0" eb="1">
      <t>ダイ</t>
    </rPh>
    <rPh sb="2" eb="3">
      <t>ジ</t>
    </rPh>
    <rPh sb="3" eb="5">
      <t>カンセツ</t>
    </rPh>
    <phoneticPr fontId="4"/>
  </si>
  <si>
    <t>Rank</t>
    <phoneticPr fontId="4"/>
  </si>
  <si>
    <t>農林漁業</t>
    <rPh sb="0" eb="2">
      <t>ノウリン</t>
    </rPh>
    <rPh sb="2" eb="4">
      <t>ギョギョウ</t>
    </rPh>
    <phoneticPr fontId="3"/>
  </si>
  <si>
    <t>鉱業</t>
    <rPh sb="0" eb="2">
      <t>コウギョウ</t>
    </rPh>
    <phoneticPr fontId="11"/>
  </si>
  <si>
    <t>飲食料品</t>
    <rPh sb="0" eb="2">
      <t>インショク</t>
    </rPh>
    <phoneticPr fontId="11"/>
  </si>
  <si>
    <t>繊維製品</t>
    <phoneticPr fontId="3"/>
  </si>
  <si>
    <t>パルプ・紙・木製品</t>
    <phoneticPr fontId="3"/>
  </si>
  <si>
    <t>化学製品</t>
    <phoneticPr fontId="3"/>
  </si>
  <si>
    <t>石油・石炭製品</t>
    <phoneticPr fontId="3"/>
  </si>
  <si>
    <t>プラスチック・ゴム製品</t>
    <rPh sb="9" eb="11">
      <t>セイヒン</t>
    </rPh>
    <phoneticPr fontId="3"/>
  </si>
  <si>
    <t>窯業・土石製品</t>
    <phoneticPr fontId="3"/>
  </si>
  <si>
    <t>鉄鋼</t>
    <phoneticPr fontId="3"/>
  </si>
  <si>
    <t>非鉄金属</t>
    <phoneticPr fontId="3"/>
  </si>
  <si>
    <t>金属製品</t>
    <phoneticPr fontId="3"/>
  </si>
  <si>
    <t>はん用機械</t>
    <rPh sb="2" eb="3">
      <t>ヨウ</t>
    </rPh>
    <rPh sb="3" eb="5">
      <t>キカイ</t>
    </rPh>
    <phoneticPr fontId="11"/>
  </si>
  <si>
    <t>生産用機械</t>
    <rPh sb="0" eb="2">
      <t>セイサン</t>
    </rPh>
    <rPh sb="2" eb="3">
      <t>ヨウ</t>
    </rPh>
    <rPh sb="3" eb="5">
      <t>キカイ</t>
    </rPh>
    <phoneticPr fontId="11"/>
  </si>
  <si>
    <t>業務用機械</t>
    <rPh sb="0" eb="2">
      <t>ギョウム</t>
    </rPh>
    <rPh sb="2" eb="3">
      <t>ヨウ</t>
    </rPh>
    <rPh sb="3" eb="5">
      <t>キカイ</t>
    </rPh>
    <phoneticPr fontId="11"/>
  </si>
  <si>
    <t>電子部品</t>
    <rPh sb="0" eb="2">
      <t>デンシ</t>
    </rPh>
    <rPh sb="2" eb="4">
      <t>ブヒン</t>
    </rPh>
    <phoneticPr fontId="11"/>
  </si>
  <si>
    <t>電気機械</t>
    <phoneticPr fontId="3"/>
  </si>
  <si>
    <t>情報通信機器</t>
    <rPh sb="0" eb="2">
      <t>ジョウホウ</t>
    </rPh>
    <rPh sb="2" eb="4">
      <t>ツウシン</t>
    </rPh>
    <rPh sb="4" eb="6">
      <t>キキ</t>
    </rPh>
    <phoneticPr fontId="11"/>
  </si>
  <si>
    <t>輸送機械</t>
    <phoneticPr fontId="3"/>
  </si>
  <si>
    <t>その他の製造工業製品</t>
    <phoneticPr fontId="3"/>
  </si>
  <si>
    <t>建設</t>
    <phoneticPr fontId="3"/>
  </si>
  <si>
    <t>水道</t>
    <phoneticPr fontId="3"/>
  </si>
  <si>
    <t>廃棄物処理</t>
    <phoneticPr fontId="3"/>
  </si>
  <si>
    <t>商業</t>
    <phoneticPr fontId="3"/>
  </si>
  <si>
    <t>金融・保険</t>
    <phoneticPr fontId="3"/>
  </si>
  <si>
    <t>不動産</t>
    <phoneticPr fontId="3"/>
  </si>
  <si>
    <t>運輸・郵便</t>
    <rPh sb="3" eb="5">
      <t>ユウビン</t>
    </rPh>
    <phoneticPr fontId="8"/>
  </si>
  <si>
    <t>情報通信</t>
    <rPh sb="0" eb="2">
      <t>ジョウホウ</t>
    </rPh>
    <rPh sb="2" eb="4">
      <t>ツウシン</t>
    </rPh>
    <phoneticPr fontId="11"/>
  </si>
  <si>
    <t>公務</t>
    <phoneticPr fontId="3"/>
  </si>
  <si>
    <t>教育・研究</t>
    <phoneticPr fontId="3"/>
  </si>
  <si>
    <t>医療・福祉</t>
    <rPh sb="0" eb="2">
      <t>イリョウ</t>
    </rPh>
    <rPh sb="3" eb="5">
      <t>フクシ</t>
    </rPh>
    <phoneticPr fontId="11"/>
  </si>
  <si>
    <t>他に分類されない会員制団体</t>
    <rPh sb="0" eb="1">
      <t>ホカ</t>
    </rPh>
    <rPh sb="2" eb="4">
      <t>ブンルイ</t>
    </rPh>
    <rPh sb="8" eb="11">
      <t>カイインセイ</t>
    </rPh>
    <rPh sb="11" eb="13">
      <t>ダンタイ</t>
    </rPh>
    <phoneticPr fontId="11"/>
  </si>
  <si>
    <t>対事業所サービス</t>
    <phoneticPr fontId="3"/>
  </si>
  <si>
    <t>対個人サービス</t>
    <rPh sb="0" eb="1">
      <t>タイ</t>
    </rPh>
    <rPh sb="1" eb="3">
      <t>コジン</t>
    </rPh>
    <phoneticPr fontId="8"/>
  </si>
  <si>
    <t>事務用品</t>
    <rPh sb="0" eb="2">
      <t>ジム</t>
    </rPh>
    <rPh sb="2" eb="4">
      <t>ヨウヒン</t>
    </rPh>
    <phoneticPr fontId="11"/>
  </si>
  <si>
    <t>分類不明</t>
    <rPh sb="0" eb="2">
      <t>ブンルイ</t>
    </rPh>
    <rPh sb="2" eb="4">
      <t>フメイ</t>
    </rPh>
    <phoneticPr fontId="11"/>
  </si>
  <si>
    <t>住宅賃貸料（帰属家賃）</t>
    <rPh sb="0" eb="2">
      <t>ジュウタク</t>
    </rPh>
    <rPh sb="2" eb="5">
      <t>チンタイリョウ</t>
    </rPh>
    <rPh sb="6" eb="8">
      <t>キゾク</t>
    </rPh>
    <rPh sb="8" eb="10">
      <t>ヤチン</t>
    </rPh>
    <phoneticPr fontId="3"/>
  </si>
  <si>
    <t>自家輸送</t>
    <rPh sb="0" eb="2">
      <t>ジカ</t>
    </rPh>
    <rPh sb="2" eb="4">
      <t>ユソウ</t>
    </rPh>
    <phoneticPr fontId="3"/>
  </si>
  <si>
    <t>計　　</t>
    <phoneticPr fontId="3"/>
  </si>
  <si>
    <t>計　　</t>
    <phoneticPr fontId="3"/>
  </si>
  <si>
    <t>計　　</t>
    <phoneticPr fontId="3"/>
  </si>
  <si>
    <t>その他</t>
    <rPh sb="2" eb="3">
      <t>ホカ</t>
    </rPh>
    <phoneticPr fontId="3"/>
  </si>
  <si>
    <t>1 工場稼働前の経済波及効果</t>
    <rPh sb="2" eb="4">
      <t>コウジョウ</t>
    </rPh>
    <rPh sb="4" eb="6">
      <t>カドウ</t>
    </rPh>
    <rPh sb="6" eb="7">
      <t>マエ</t>
    </rPh>
    <rPh sb="8" eb="10">
      <t>ケイザイ</t>
    </rPh>
    <rPh sb="10" eb="12">
      <t>ハキュウ</t>
    </rPh>
    <rPh sb="12" eb="14">
      <t>コウカ</t>
    </rPh>
    <phoneticPr fontId="3"/>
  </si>
  <si>
    <t>2 工場稼働後の経済波及効果</t>
    <rPh sb="2" eb="4">
      <t>コウジョウ</t>
    </rPh>
    <rPh sb="4" eb="6">
      <t>カドウ</t>
    </rPh>
    <rPh sb="6" eb="7">
      <t>ゴ</t>
    </rPh>
    <rPh sb="8" eb="10">
      <t>ケイザイ</t>
    </rPh>
    <rPh sb="10" eb="12">
      <t>ハキュウ</t>
    </rPh>
    <rPh sb="12" eb="14">
      <t>コウカ</t>
    </rPh>
    <phoneticPr fontId="3"/>
  </si>
  <si>
    <t>留意事項をお読みください。</t>
    <rPh sb="0" eb="2">
      <t>リュウイ</t>
    </rPh>
    <rPh sb="2" eb="4">
      <t>ジコウ</t>
    </rPh>
    <rPh sb="6" eb="7">
      <t>ヨ</t>
    </rPh>
    <phoneticPr fontId="4"/>
  </si>
  <si>
    <t>試算結果</t>
    <rPh sb="0" eb="2">
      <t>シサン</t>
    </rPh>
    <rPh sb="2" eb="4">
      <t>ケッカ</t>
    </rPh>
    <phoneticPr fontId="4"/>
  </si>
  <si>
    <t>項　目</t>
    <rPh sb="0" eb="1">
      <t>コウ</t>
    </rPh>
    <rPh sb="2" eb="3">
      <t>メ</t>
    </rPh>
    <phoneticPr fontId="4"/>
  </si>
  <si>
    <t>最終需要
増加額</t>
    <rPh sb="0" eb="2">
      <t>サイシュウ</t>
    </rPh>
    <rPh sb="2" eb="4">
      <t>ジュヨウ</t>
    </rPh>
    <rPh sb="5" eb="7">
      <t>ゾウカ</t>
    </rPh>
    <rPh sb="7" eb="8">
      <t>ガク</t>
    </rPh>
    <phoneticPr fontId="4"/>
  </si>
  <si>
    <t>生産誘発倍率
(対最終需要)</t>
    <rPh sb="0" eb="2">
      <t>セイサン</t>
    </rPh>
    <rPh sb="2" eb="4">
      <t>ユウハツ</t>
    </rPh>
    <rPh sb="4" eb="6">
      <t>バイリツ</t>
    </rPh>
    <rPh sb="8" eb="9">
      <t>タイ</t>
    </rPh>
    <rPh sb="9" eb="11">
      <t>サイシュウ</t>
    </rPh>
    <rPh sb="11" eb="13">
      <t>ジュヨウ</t>
    </rPh>
    <phoneticPr fontId="4"/>
  </si>
  <si>
    <t>生産誘発倍率
(対直接効果)</t>
    <rPh sb="0" eb="2">
      <t>セイサン</t>
    </rPh>
    <rPh sb="2" eb="4">
      <t>ユウハツ</t>
    </rPh>
    <rPh sb="4" eb="6">
      <t>バイリツ</t>
    </rPh>
    <rPh sb="8" eb="9">
      <t>タイ</t>
    </rPh>
    <rPh sb="9" eb="11">
      <t>チョクセツ</t>
    </rPh>
    <rPh sb="11" eb="13">
      <t>コウカ</t>
    </rPh>
    <phoneticPr fontId="4"/>
  </si>
  <si>
    <t>粗付加価値
誘発額</t>
    <rPh sb="0" eb="1">
      <t>ソ</t>
    </rPh>
    <rPh sb="1" eb="3">
      <t>フカ</t>
    </rPh>
    <rPh sb="3" eb="5">
      <t>カチ</t>
    </rPh>
    <rPh sb="6" eb="8">
      <t>ユウハツ</t>
    </rPh>
    <rPh sb="8" eb="9">
      <t>ガク</t>
    </rPh>
    <phoneticPr fontId="4"/>
  </si>
  <si>
    <t>②</t>
    <phoneticPr fontId="4"/>
  </si>
  <si>
    <t>③</t>
    <phoneticPr fontId="4"/>
  </si>
  <si>
    <t>④</t>
    <phoneticPr fontId="4"/>
  </si>
  <si>
    <t>⑤=②+③+④</t>
    <phoneticPr fontId="4"/>
  </si>
  <si>
    <t>⑥=⑤÷①</t>
    <phoneticPr fontId="4"/>
  </si>
  <si>
    <t>⑦=⑤÷②</t>
    <phoneticPr fontId="4"/>
  </si>
  <si>
    <t>⑧</t>
    <phoneticPr fontId="4"/>
  </si>
  <si>
    <t>⑨</t>
    <phoneticPr fontId="4"/>
  </si>
  <si>
    <t>稼働前投資</t>
    <rPh sb="0" eb="2">
      <t>カドウ</t>
    </rPh>
    <rPh sb="2" eb="3">
      <t>マエ</t>
    </rPh>
    <rPh sb="3" eb="5">
      <t>トウシ</t>
    </rPh>
    <phoneticPr fontId="4"/>
  </si>
  <si>
    <t>土地造成</t>
    <rPh sb="0" eb="2">
      <t>トチ</t>
    </rPh>
    <rPh sb="2" eb="4">
      <t>ゾウセイ</t>
    </rPh>
    <phoneticPr fontId="4"/>
  </si>
  <si>
    <t>工場建築</t>
    <rPh sb="0" eb="2">
      <t>コウジョウ</t>
    </rPh>
    <rPh sb="2" eb="4">
      <t>ケンチク</t>
    </rPh>
    <phoneticPr fontId="4"/>
  </si>
  <si>
    <t>設備投資</t>
    <rPh sb="0" eb="2">
      <t>セツビ</t>
    </rPh>
    <rPh sb="2" eb="4">
      <t>トウシ</t>
    </rPh>
    <phoneticPr fontId="4"/>
  </si>
  <si>
    <t>　</t>
    <phoneticPr fontId="4"/>
  </si>
  <si>
    <t>稼働
後</t>
    <rPh sb="0" eb="2">
      <t>カドウ</t>
    </rPh>
    <rPh sb="3" eb="4">
      <t>ゴ</t>
    </rPh>
    <phoneticPr fontId="4"/>
  </si>
  <si>
    <t>生　　産</t>
    <rPh sb="0" eb="1">
      <t>ナマ</t>
    </rPh>
    <rPh sb="3" eb="4">
      <t>サン</t>
    </rPh>
    <phoneticPr fontId="4"/>
  </si>
  <si>
    <t>No</t>
    <phoneticPr fontId="4"/>
  </si>
  <si>
    <t>第１次間接効果</t>
    <rPh sb="0" eb="1">
      <t>ダイ</t>
    </rPh>
    <rPh sb="2" eb="3">
      <t>ジ</t>
    </rPh>
    <rPh sb="3" eb="5">
      <t>カンセツ</t>
    </rPh>
    <rPh sb="5" eb="7">
      <t>コウカ</t>
    </rPh>
    <phoneticPr fontId="4"/>
  </si>
  <si>
    <t>第２次間接効果</t>
    <rPh sb="0" eb="1">
      <t>ダイ</t>
    </rPh>
    <rPh sb="2" eb="3">
      <t>ジ</t>
    </rPh>
    <rPh sb="3" eb="5">
      <t>カンセツ</t>
    </rPh>
    <rPh sb="5" eb="7">
      <t>コウカ</t>
    </rPh>
    <phoneticPr fontId="4"/>
  </si>
  <si>
    <t>合計</t>
    <rPh sb="0" eb="2">
      <t>ゴウケイ</t>
    </rPh>
    <phoneticPr fontId="4"/>
  </si>
  <si>
    <t>●稼働前による投資（土地造成、工場建築、設備投資）は、一時的なものであるため、波及効果の金額や雇用誘発人数は継続的ではない。</t>
    <rPh sb="1" eb="3">
      <t>カドウ</t>
    </rPh>
    <rPh sb="3" eb="4">
      <t>マエ</t>
    </rPh>
    <rPh sb="7" eb="9">
      <t>トウシ</t>
    </rPh>
    <rPh sb="10" eb="12">
      <t>トチ</t>
    </rPh>
    <rPh sb="12" eb="14">
      <t>ゾウセイ</t>
    </rPh>
    <rPh sb="15" eb="17">
      <t>コウジョウ</t>
    </rPh>
    <rPh sb="17" eb="19">
      <t>ケンチク</t>
    </rPh>
    <rPh sb="20" eb="22">
      <t>セツビ</t>
    </rPh>
    <rPh sb="22" eb="24">
      <t>トウシ</t>
    </rPh>
    <rPh sb="27" eb="30">
      <t>イチジテキ</t>
    </rPh>
    <rPh sb="39" eb="41">
      <t>ハキュウ</t>
    </rPh>
    <rPh sb="41" eb="43">
      <t>コウカ</t>
    </rPh>
    <rPh sb="44" eb="46">
      <t>キンガク</t>
    </rPh>
    <rPh sb="47" eb="49">
      <t>コヨウ</t>
    </rPh>
    <rPh sb="49" eb="51">
      <t>ユウハツ</t>
    </rPh>
    <rPh sb="51" eb="53">
      <t>ニンズウ</t>
    </rPh>
    <rPh sb="54" eb="57">
      <t>ケイゾクテキ</t>
    </rPh>
    <phoneticPr fontId="4"/>
  </si>
  <si>
    <t>●稼働後による生産は、継続性があるため、波及効果の金額や雇用誘発人数は継続的である。</t>
    <rPh sb="1" eb="3">
      <t>カドウ</t>
    </rPh>
    <rPh sb="3" eb="4">
      <t>ゴ</t>
    </rPh>
    <rPh sb="7" eb="9">
      <t>セイサン</t>
    </rPh>
    <rPh sb="11" eb="13">
      <t>ケイゾク</t>
    </rPh>
    <rPh sb="13" eb="14">
      <t>セイ</t>
    </rPh>
    <rPh sb="20" eb="22">
      <t>ハキュウ</t>
    </rPh>
    <rPh sb="22" eb="24">
      <t>コウカ</t>
    </rPh>
    <rPh sb="25" eb="27">
      <t>キンガク</t>
    </rPh>
    <rPh sb="28" eb="30">
      <t>コヨウ</t>
    </rPh>
    <rPh sb="30" eb="32">
      <t>ユウハツ</t>
    </rPh>
    <rPh sb="32" eb="34">
      <t>ニンズウ</t>
    </rPh>
    <rPh sb="35" eb="38">
      <t>ケイゾクテキ</t>
    </rPh>
    <phoneticPr fontId="4"/>
  </si>
  <si>
    <t>分析に利用した産業連関表と各種係数</t>
    <rPh sb="0" eb="2">
      <t>ブンセキ</t>
    </rPh>
    <rPh sb="3" eb="5">
      <t>リヨウ</t>
    </rPh>
    <rPh sb="7" eb="9">
      <t>サンギョウ</t>
    </rPh>
    <rPh sb="9" eb="11">
      <t>レンカン</t>
    </rPh>
    <rPh sb="11" eb="12">
      <t>ヒョウ</t>
    </rPh>
    <rPh sb="13" eb="15">
      <t>カクシュ</t>
    </rPh>
    <rPh sb="15" eb="17">
      <t>ケイスウ</t>
    </rPh>
    <phoneticPr fontId="4"/>
  </si>
  <si>
    <t>・物価調整</t>
    <rPh sb="1" eb="3">
      <t>ブッカ</t>
    </rPh>
    <rPh sb="3" eb="5">
      <t>チョウセイ</t>
    </rPh>
    <phoneticPr fontId="4"/>
  </si>
  <si>
    <t>・県民所得係数　</t>
    <rPh sb="1" eb="3">
      <t>ケンミン</t>
    </rPh>
    <rPh sb="3" eb="5">
      <t>ショトク</t>
    </rPh>
    <rPh sb="5" eb="7">
      <t>ケイスウ</t>
    </rPh>
    <phoneticPr fontId="4"/>
  </si>
  <si>
    <t>・消費転換係数</t>
    <rPh sb="1" eb="3">
      <t>ショウヒ</t>
    </rPh>
    <rPh sb="3" eb="5">
      <t>テンカン</t>
    </rPh>
    <rPh sb="5" eb="7">
      <t>ケイスウ</t>
    </rPh>
    <phoneticPr fontId="4"/>
  </si>
  <si>
    <t>はい</t>
  </si>
  <si>
    <t>設備投資
需要増加額</t>
    <rPh sb="0" eb="2">
      <t>セツビ</t>
    </rPh>
    <rPh sb="2" eb="4">
      <t>トウシ</t>
    </rPh>
    <rPh sb="4" eb="5">
      <t>コウヒ</t>
    </rPh>
    <rPh sb="5" eb="7">
      <t>ジュヨウ</t>
    </rPh>
    <rPh sb="7" eb="9">
      <t>ゾウカ</t>
    </rPh>
    <rPh sb="9" eb="10">
      <t>ガク</t>
    </rPh>
    <phoneticPr fontId="4"/>
  </si>
  <si>
    <t>合成オクタノール・ブタノール、酢酸、二塩化エチレン、アクリロニトリル、エチレングリコール、合成石炭酸、合成染料・有機顔料、テレフタル酸</t>
    <rPh sb="0" eb="2">
      <t>ゴウセイ</t>
    </rPh>
    <rPh sb="15" eb="17">
      <t>サクサン</t>
    </rPh>
    <rPh sb="18" eb="19">
      <t>ニ</t>
    </rPh>
    <rPh sb="19" eb="21">
      <t>エンカ</t>
    </rPh>
    <rPh sb="45" eb="47">
      <t>ゴウセイ</t>
    </rPh>
    <rPh sb="47" eb="50">
      <t>セキタンサン</t>
    </rPh>
    <rPh sb="51" eb="53">
      <t>ゴウセイ</t>
    </rPh>
    <rPh sb="53" eb="55">
      <t>センリョウ</t>
    </rPh>
    <rPh sb="56" eb="58">
      <t>ユウキ</t>
    </rPh>
    <rPh sb="58" eb="60">
      <t>ガンリョウ</t>
    </rPh>
    <rPh sb="66" eb="67">
      <t>サン</t>
    </rPh>
    <phoneticPr fontId="4"/>
  </si>
  <si>
    <t>精製メタノール、ホルマリン、塩化メチル、フロンガス、可塑剤、純ベンゼン、ナフタリン、エチルアルコール、ゴム老化防止剤</t>
    <rPh sb="0" eb="2">
      <t>セイセイ</t>
    </rPh>
    <rPh sb="14" eb="16">
      <t>エンカ</t>
    </rPh>
    <rPh sb="26" eb="27">
      <t>カ</t>
    </rPh>
    <rPh sb="28" eb="29">
      <t>ザイ</t>
    </rPh>
    <rPh sb="30" eb="31">
      <t>ジュン</t>
    </rPh>
    <rPh sb="53" eb="55">
      <t>ロウカ</t>
    </rPh>
    <rPh sb="55" eb="57">
      <t>ボウシ</t>
    </rPh>
    <rPh sb="57" eb="58">
      <t>ザイ</t>
    </rPh>
    <phoneticPr fontId="4"/>
  </si>
  <si>
    <t>原子力発電、火力発電、水力発電、風力発電、太陽光発電、自家発電</t>
    <rPh sb="0" eb="3">
      <t>ゲンシリョク</t>
    </rPh>
    <rPh sb="3" eb="5">
      <t>ハツデン</t>
    </rPh>
    <rPh sb="6" eb="8">
      <t>カリョク</t>
    </rPh>
    <rPh sb="8" eb="10">
      <t>ハツデン</t>
    </rPh>
    <rPh sb="11" eb="13">
      <t>スイリョク</t>
    </rPh>
    <rPh sb="13" eb="15">
      <t>ハツデン</t>
    </rPh>
    <rPh sb="16" eb="18">
      <t>フウリョク</t>
    </rPh>
    <rPh sb="18" eb="20">
      <t>ハツデン</t>
    </rPh>
    <rPh sb="21" eb="24">
      <t>タイヨウコウ</t>
    </rPh>
    <rPh sb="24" eb="26">
      <t>ハツデン</t>
    </rPh>
    <rPh sb="27" eb="29">
      <t>ジカ</t>
    </rPh>
    <rPh sb="29" eb="31">
      <t>ハツデン</t>
    </rPh>
    <phoneticPr fontId="4"/>
  </si>
  <si>
    <r>
      <rPr>
        <sz val="16"/>
        <color theme="1"/>
        <rFont val="ＭＳ Ｐゴシック"/>
        <family val="3"/>
        <charset val="128"/>
      </rPr>
      <t>∩</t>
    </r>
    <phoneticPr fontId="4"/>
  </si>
  <si>
    <t>　　　　　＋ 第１次間接効果</t>
    <rPh sb="7" eb="8">
      <t>ダイ</t>
    </rPh>
    <rPh sb="9" eb="10">
      <t>ジ</t>
    </rPh>
    <rPh sb="10" eb="12">
      <t>カンセツ</t>
    </rPh>
    <rPh sb="12" eb="14">
      <t>コウカ</t>
    </rPh>
    <phoneticPr fontId="4"/>
  </si>
  <si>
    <t>　　　　　＋第１次間接効果</t>
    <rPh sb="6" eb="7">
      <t>ダイ</t>
    </rPh>
    <rPh sb="8" eb="9">
      <t>ジ</t>
    </rPh>
    <rPh sb="9" eb="11">
      <t>カンセツ</t>
    </rPh>
    <rPh sb="11" eb="13">
      <t>コウカ</t>
    </rPh>
    <phoneticPr fontId="4"/>
  </si>
  <si>
    <t>　　　　　＋第２次間接効果</t>
    <rPh sb="6" eb="7">
      <t>ダイ</t>
    </rPh>
    <rPh sb="8" eb="9">
      <t>ジ</t>
    </rPh>
    <rPh sb="9" eb="11">
      <t>カンセツ</t>
    </rPh>
    <rPh sb="11" eb="13">
      <t>コウカ</t>
    </rPh>
    <phoneticPr fontId="4"/>
  </si>
  <si>
    <t>　　　　　　総合効果÷土地造成費</t>
    <rPh sb="6" eb="8">
      <t>ソウゴウ</t>
    </rPh>
    <rPh sb="8" eb="10">
      <t>コウカ</t>
    </rPh>
    <rPh sb="11" eb="13">
      <t>トチ</t>
    </rPh>
    <rPh sb="13" eb="15">
      <t>ゾウセイ</t>
    </rPh>
    <rPh sb="15" eb="16">
      <t>ヒ</t>
    </rPh>
    <phoneticPr fontId="4"/>
  </si>
  <si>
    <t>直接効果・第１次間接効果</t>
    <rPh sb="0" eb="2">
      <t>チョクセツ</t>
    </rPh>
    <rPh sb="2" eb="4">
      <t>コウカ</t>
    </rPh>
    <rPh sb="5" eb="6">
      <t>ダイ</t>
    </rPh>
    <rPh sb="7" eb="8">
      <t>ジ</t>
    </rPh>
    <rPh sb="8" eb="10">
      <t>カンセツ</t>
    </rPh>
    <rPh sb="10" eb="12">
      <t>コウカ</t>
    </rPh>
    <phoneticPr fontId="4"/>
  </si>
  <si>
    <t>物価調整（直接効果）</t>
    <rPh sb="0" eb="2">
      <t>ブッカ</t>
    </rPh>
    <rPh sb="2" eb="4">
      <t>チョウセイ</t>
    </rPh>
    <rPh sb="5" eb="7">
      <t>チョクセツ</t>
    </rPh>
    <rPh sb="7" eb="9">
      <t>コウカ</t>
    </rPh>
    <phoneticPr fontId="4"/>
  </si>
  <si>
    <t>　　　　　　＋第１次間接効果</t>
    <rPh sb="7" eb="8">
      <t>ダイ</t>
    </rPh>
    <rPh sb="9" eb="10">
      <t>ジ</t>
    </rPh>
    <rPh sb="10" eb="12">
      <t>カンセツ</t>
    </rPh>
    <rPh sb="12" eb="14">
      <t>コウカ</t>
    </rPh>
    <phoneticPr fontId="4"/>
  </si>
  <si>
    <t>　　　　　　＋第２次間接効果</t>
    <rPh sb="7" eb="8">
      <t>ダイ</t>
    </rPh>
    <rPh sb="9" eb="10">
      <t>ジ</t>
    </rPh>
    <rPh sb="10" eb="12">
      <t>カンセツ</t>
    </rPh>
    <rPh sb="12" eb="14">
      <t>コウカ</t>
    </rPh>
    <phoneticPr fontId="4"/>
  </si>
  <si>
    <t>　　　　設備投資額（県内産）</t>
    <rPh sb="4" eb="6">
      <t>セツビ</t>
    </rPh>
    <rPh sb="6" eb="8">
      <t>トウシ</t>
    </rPh>
    <rPh sb="8" eb="9">
      <t>ガク</t>
    </rPh>
    <rPh sb="10" eb="12">
      <t>ケンナイ</t>
    </rPh>
    <rPh sb="12" eb="13">
      <t>サン</t>
    </rPh>
    <phoneticPr fontId="4"/>
  </si>
  <si>
    <t>）</t>
    <phoneticPr fontId="4"/>
  </si>
  <si>
    <t>）</t>
    <phoneticPr fontId="4"/>
  </si>
  <si>
    <t>タイトルは、あらかじめ「○○工業団地の企業立地による経済波及効果」と入力してありますので、消去し、分析目的に合ったタイトルを入力してください。</t>
    <rPh sb="14" eb="16">
      <t>コウギョウ</t>
    </rPh>
    <rPh sb="16" eb="18">
      <t>ダンチ</t>
    </rPh>
    <rPh sb="19" eb="21">
      <t>キギョウ</t>
    </rPh>
    <rPh sb="21" eb="23">
      <t>リッチ</t>
    </rPh>
    <rPh sb="26" eb="28">
      <t>ケイザイ</t>
    </rPh>
    <rPh sb="28" eb="30">
      <t>ハキュウ</t>
    </rPh>
    <rPh sb="30" eb="32">
      <t>コウカ</t>
    </rPh>
    <rPh sb="34" eb="36">
      <t>ニュウリョク</t>
    </rPh>
    <rPh sb="45" eb="47">
      <t>ショウキョ</t>
    </rPh>
    <rPh sb="49" eb="51">
      <t>ブンセキ</t>
    </rPh>
    <rPh sb="51" eb="53">
      <t>モクテキ</t>
    </rPh>
    <rPh sb="54" eb="55">
      <t>ア</t>
    </rPh>
    <rPh sb="62" eb="64">
      <t>ニュウリョク</t>
    </rPh>
    <phoneticPr fontId="4"/>
  </si>
  <si>
    <t>間違いやすい製品・産業名については、若草色表示してあります。</t>
    <rPh sb="0" eb="2">
      <t>マチガ</t>
    </rPh>
    <rPh sb="6" eb="8">
      <t>セイヒン</t>
    </rPh>
    <rPh sb="9" eb="11">
      <t>サンギョウ</t>
    </rPh>
    <rPh sb="11" eb="12">
      <t>メイ</t>
    </rPh>
    <rPh sb="18" eb="21">
      <t>ワカクサイロ</t>
    </rPh>
    <rPh sb="21" eb="23">
      <t>ヒョウジ</t>
    </rPh>
    <phoneticPr fontId="4"/>
  </si>
  <si>
    <t>　　　　 ＋第１次間接効果</t>
    <rPh sb="6" eb="7">
      <t>ダイ</t>
    </rPh>
    <rPh sb="8" eb="9">
      <t>ジ</t>
    </rPh>
    <rPh sb="9" eb="11">
      <t>カンセツ</t>
    </rPh>
    <rPh sb="11" eb="13">
      <t>コウカ</t>
    </rPh>
    <phoneticPr fontId="4"/>
  </si>
  <si>
    <t>　　　　 ＋第２次間接効果</t>
    <rPh sb="6" eb="7">
      <t>ダイ</t>
    </rPh>
    <rPh sb="8" eb="9">
      <t>ジ</t>
    </rPh>
    <rPh sb="9" eb="11">
      <t>カンセツ</t>
    </rPh>
    <rPh sb="11" eb="13">
      <t>コウカ</t>
    </rPh>
    <phoneticPr fontId="4"/>
  </si>
  <si>
    <t>　　　　　総合効果÷生産額</t>
    <rPh sb="5" eb="7">
      <t>ソウゴウ</t>
    </rPh>
    <rPh sb="7" eb="9">
      <t>コウカ</t>
    </rPh>
    <rPh sb="10" eb="13">
      <t>セイサンガク</t>
    </rPh>
    <phoneticPr fontId="4"/>
  </si>
  <si>
    <t>生産誘発倍率</t>
    <rPh sb="0" eb="2">
      <t>セイサン</t>
    </rPh>
    <rPh sb="2" eb="4">
      <t>ユウハツ</t>
    </rPh>
    <rPh sb="4" eb="6">
      <t>バイリツ</t>
    </rPh>
    <phoneticPr fontId="4"/>
  </si>
  <si>
    <t>a2300-15@pref.saitama.lg.jp</t>
    <phoneticPr fontId="4"/>
  </si>
  <si>
    <t>部　門</t>
    <rPh sb="0" eb="1">
      <t>ブ</t>
    </rPh>
    <rPh sb="2" eb="3">
      <t>モン</t>
    </rPh>
    <phoneticPr fontId="3"/>
  </si>
  <si>
    <t>flow</t>
    <phoneticPr fontId="3"/>
  </si>
  <si>
    <t>工場稼働前、工場稼働後において、波及効果の大きい順に、上位20部門を表示し、グラフ化しています。</t>
    <rPh sb="2" eb="4">
      <t>カドウ</t>
    </rPh>
    <rPh sb="4" eb="5">
      <t>マエ</t>
    </rPh>
    <rPh sb="8" eb="10">
      <t>カドウ</t>
    </rPh>
    <rPh sb="10" eb="11">
      <t>ゴ</t>
    </rPh>
    <rPh sb="16" eb="18">
      <t>ハキュウ</t>
    </rPh>
    <rPh sb="18" eb="20">
      <t>コウカ</t>
    </rPh>
    <rPh sb="21" eb="22">
      <t>オオ</t>
    </rPh>
    <rPh sb="24" eb="25">
      <t>ジュン</t>
    </rPh>
    <rPh sb="27" eb="29">
      <t>ジョウイ</t>
    </rPh>
    <rPh sb="31" eb="33">
      <t>ブモン</t>
    </rPh>
    <rPh sb="34" eb="36">
      <t>ヒョウジ</t>
    </rPh>
    <rPh sb="41" eb="42">
      <t>カ</t>
    </rPh>
    <phoneticPr fontId="4"/>
  </si>
  <si>
    <t>・設備投資額が２倍になれば、原材料（中間投入額）も人件費も２倍になり、波及効果も２倍の結果となります。</t>
    <rPh sb="1" eb="3">
      <t>セツビ</t>
    </rPh>
    <rPh sb="3" eb="5">
      <t>トウシ</t>
    </rPh>
    <rPh sb="5" eb="6">
      <t>ガク</t>
    </rPh>
    <rPh sb="8" eb="9">
      <t>バイ</t>
    </rPh>
    <rPh sb="14" eb="17">
      <t>ゲンザイリョウ</t>
    </rPh>
    <rPh sb="18" eb="20">
      <t>チュウカン</t>
    </rPh>
    <rPh sb="20" eb="22">
      <t>トウニュウ</t>
    </rPh>
    <rPh sb="22" eb="23">
      <t>ガク</t>
    </rPh>
    <rPh sb="25" eb="28">
      <t>ジンケンヒ</t>
    </rPh>
    <rPh sb="30" eb="31">
      <t>バイ</t>
    </rPh>
    <rPh sb="35" eb="37">
      <t>ハキュウ</t>
    </rPh>
    <rPh sb="37" eb="39">
      <t>コウカ</t>
    </rPh>
    <rPh sb="41" eb="42">
      <t>バイ</t>
    </rPh>
    <rPh sb="43" eb="45">
      <t>ケッカ</t>
    </rPh>
    <phoneticPr fontId="4"/>
  </si>
  <si>
    <t>・第２次間接効果は、直接効果及び第１次間接効果によってもたらされた営業余剰、雇用者所得から県外在住者の所得を除き、貯蓄分を除いた額を消費増加額として求めた波及効果です。</t>
    <rPh sb="1" eb="2">
      <t>ダイ</t>
    </rPh>
    <rPh sb="3" eb="4">
      <t>ジ</t>
    </rPh>
    <rPh sb="4" eb="6">
      <t>カンセツ</t>
    </rPh>
    <rPh sb="6" eb="8">
      <t>コウカ</t>
    </rPh>
    <rPh sb="10" eb="12">
      <t>チョクセツ</t>
    </rPh>
    <rPh sb="12" eb="14">
      <t>コウカ</t>
    </rPh>
    <rPh sb="14" eb="15">
      <t>オヨ</t>
    </rPh>
    <rPh sb="16" eb="17">
      <t>ダイ</t>
    </rPh>
    <rPh sb="18" eb="19">
      <t>ジ</t>
    </rPh>
    <rPh sb="19" eb="21">
      <t>カンセツ</t>
    </rPh>
    <rPh sb="21" eb="23">
      <t>コウカ</t>
    </rPh>
    <rPh sb="33" eb="35">
      <t>エイギョウ</t>
    </rPh>
    <rPh sb="35" eb="37">
      <t>ヨジョウ</t>
    </rPh>
    <rPh sb="38" eb="41">
      <t>コヨウシャ</t>
    </rPh>
    <rPh sb="41" eb="43">
      <t>ショトク</t>
    </rPh>
    <rPh sb="45" eb="47">
      <t>ケンガイ</t>
    </rPh>
    <rPh sb="47" eb="50">
      <t>ザイジュウシャ</t>
    </rPh>
    <rPh sb="51" eb="53">
      <t>ショトク</t>
    </rPh>
    <rPh sb="54" eb="55">
      <t>ノゾ</t>
    </rPh>
    <rPh sb="57" eb="59">
      <t>チョチク</t>
    </rPh>
    <rPh sb="59" eb="60">
      <t>ブン</t>
    </rPh>
    <rPh sb="61" eb="62">
      <t>ノゾ</t>
    </rPh>
    <rPh sb="64" eb="65">
      <t>ガク</t>
    </rPh>
    <rPh sb="66" eb="68">
      <t>ショウヒ</t>
    </rPh>
    <rPh sb="68" eb="70">
      <t>ゾウカ</t>
    </rPh>
    <rPh sb="70" eb="71">
      <t>ガク</t>
    </rPh>
    <rPh sb="74" eb="75">
      <t>モト</t>
    </rPh>
    <rPh sb="77" eb="79">
      <t>ハキュウ</t>
    </rPh>
    <rPh sb="79" eb="81">
      <t>コウカ</t>
    </rPh>
    <phoneticPr fontId="4"/>
  </si>
  <si>
    <t>Code</t>
    <phoneticPr fontId="3"/>
  </si>
  <si>
    <t>部門名</t>
    <rPh sb="0" eb="2">
      <t>ブモン</t>
    </rPh>
    <rPh sb="2" eb="3">
      <t>メイ</t>
    </rPh>
    <phoneticPr fontId="3"/>
  </si>
  <si>
    <t>ゴム製品
プラスチック・</t>
    <rPh sb="2" eb="4">
      <t>セイヒン</t>
    </rPh>
    <phoneticPr fontId="4"/>
  </si>
  <si>
    <t>大分類</t>
    <rPh sb="0" eb="1">
      <t>ダイ</t>
    </rPh>
    <rPh sb="1" eb="3">
      <t>ブンルイ</t>
    </rPh>
    <phoneticPr fontId="4"/>
  </si>
  <si>
    <t>39部門</t>
    <rPh sb="2" eb="4">
      <t>ブモン</t>
    </rPh>
    <phoneticPr fontId="3"/>
  </si>
  <si>
    <t>39部門分類</t>
    <rPh sb="2" eb="4">
      <t>ブモン</t>
    </rPh>
    <rPh sb="4" eb="6">
      <t>ブンルイ</t>
    </rPh>
    <phoneticPr fontId="7"/>
  </si>
  <si>
    <t>39部門
分類対応</t>
    <rPh sb="2" eb="4">
      <t>ブモン</t>
    </rPh>
    <rPh sb="5" eb="7">
      <t>ブンルイ</t>
    </rPh>
    <rPh sb="7" eb="9">
      <t>タイオウ</t>
    </rPh>
    <phoneticPr fontId="4"/>
  </si>
  <si>
    <t>〇〇工業団地の企業立地による経済波及効果</t>
    <rPh sb="2" eb="4">
      <t>コウギョウ</t>
    </rPh>
    <rPh sb="4" eb="6">
      <t>ダンチ</t>
    </rPh>
    <rPh sb="7" eb="9">
      <t>キギョウ</t>
    </rPh>
    <rPh sb="9" eb="11">
      <t>リッチ</t>
    </rPh>
    <rPh sb="14" eb="16">
      <t>ケイザイ</t>
    </rPh>
    <rPh sb="16" eb="18">
      <t>ハキュウ</t>
    </rPh>
    <rPh sb="18" eb="20">
      <t>コウカ</t>
    </rPh>
    <phoneticPr fontId="4"/>
  </si>
  <si>
    <t>（生産額は、工場出荷時の価格で、商業マージンや貨物運賃が上乗せされる前の金額です。）</t>
    <rPh sb="1" eb="3">
      <t>セイサン</t>
    </rPh>
    <rPh sb="3" eb="4">
      <t>ガク</t>
    </rPh>
    <rPh sb="6" eb="8">
      <t>コウジョウ</t>
    </rPh>
    <rPh sb="8" eb="10">
      <t>シュッカ</t>
    </rPh>
    <rPh sb="10" eb="11">
      <t>ジ</t>
    </rPh>
    <rPh sb="12" eb="14">
      <t>カカク</t>
    </rPh>
    <rPh sb="16" eb="18">
      <t>ショウギョウ</t>
    </rPh>
    <rPh sb="23" eb="25">
      <t>カモツ</t>
    </rPh>
    <rPh sb="25" eb="27">
      <t>ウンチン</t>
    </rPh>
    <rPh sb="28" eb="30">
      <t>ウワノ</t>
    </rPh>
    <rPh sb="34" eb="35">
      <t>マエ</t>
    </rPh>
    <rPh sb="36" eb="38">
      <t>キンガク</t>
    </rPh>
    <phoneticPr fontId="4"/>
  </si>
  <si>
    <t>※</t>
    <phoneticPr fontId="3"/>
  </si>
  <si>
    <t>当分析ツールの作成に当たっては、埼玉大学経済学部 李潔教授から有益な助言をいただきました。</t>
    <rPh sb="0" eb="1">
      <t>トウ</t>
    </rPh>
    <rPh sb="1" eb="3">
      <t>ブンセキ</t>
    </rPh>
    <rPh sb="7" eb="9">
      <t>サクセイ</t>
    </rPh>
    <rPh sb="10" eb="11">
      <t>ア</t>
    </rPh>
    <rPh sb="16" eb="18">
      <t>サイタマ</t>
    </rPh>
    <rPh sb="18" eb="20">
      <t>ダイガク</t>
    </rPh>
    <rPh sb="20" eb="22">
      <t>ケイザイ</t>
    </rPh>
    <rPh sb="22" eb="24">
      <t>ガクブ</t>
    </rPh>
    <rPh sb="25" eb="26">
      <t>リ</t>
    </rPh>
    <rPh sb="26" eb="27">
      <t>ケツ</t>
    </rPh>
    <rPh sb="27" eb="29">
      <t>キョウジュ</t>
    </rPh>
    <rPh sb="31" eb="33">
      <t>ユウエキ</t>
    </rPh>
    <rPh sb="34" eb="36">
      <t>ジョゲン</t>
    </rPh>
    <phoneticPr fontId="3"/>
  </si>
  <si>
    <t>上位20部門については、106部門分類、39部門分類のどちらかが選べます。</t>
    <rPh sb="0" eb="2">
      <t>ジョウイ</t>
    </rPh>
    <rPh sb="4" eb="6">
      <t>ブモン</t>
    </rPh>
    <rPh sb="15" eb="17">
      <t>ブモン</t>
    </rPh>
    <rPh sb="17" eb="19">
      <t>ブンルイ</t>
    </rPh>
    <rPh sb="22" eb="24">
      <t>ブモン</t>
    </rPh>
    <rPh sb="24" eb="26">
      <t>ブンルイ</t>
    </rPh>
    <rPh sb="32" eb="33">
      <t>エラ</t>
    </rPh>
    <phoneticPr fontId="3"/>
  </si>
  <si>
    <t>・分析部門分類は、統合中分類（106部門）で行っています。</t>
    <rPh sb="1" eb="3">
      <t>ブンセキ</t>
    </rPh>
    <rPh sb="3" eb="5">
      <t>ブモン</t>
    </rPh>
    <rPh sb="5" eb="7">
      <t>ブンルイ</t>
    </rPh>
    <rPh sb="9" eb="11">
      <t>トウゴウ</t>
    </rPh>
    <rPh sb="11" eb="14">
      <t>チュウブンルイ</t>
    </rPh>
    <rPh sb="18" eb="20">
      <t>ブモン</t>
    </rPh>
    <rPh sb="22" eb="23">
      <t>オコナ</t>
    </rPh>
    <phoneticPr fontId="3"/>
  </si>
  <si>
    <t>・分析ツールで使用している逆行列係数表は、2020年埼玉県産業連関表から求めています。</t>
  </si>
  <si>
    <t>埼玉県
統合中分類 (106部門)</t>
    <rPh sb="0" eb="3">
      <t>サイタマケン</t>
    </rPh>
    <rPh sb="4" eb="6">
      <t>トウゴウ</t>
    </rPh>
    <rPh sb="6" eb="7">
      <t>ナカ</t>
    </rPh>
    <rPh sb="7" eb="9">
      <t>ブンルイ</t>
    </rPh>
    <rPh sb="14" eb="16">
      <t>ブモン</t>
    </rPh>
    <phoneticPr fontId="7"/>
  </si>
  <si>
    <t>生産者価格
自給率</t>
    <rPh sb="0" eb="3">
      <t>セイサンシャ</t>
    </rPh>
    <rPh sb="3" eb="5">
      <t>カカク</t>
    </rPh>
    <rPh sb="6" eb="9">
      <t>ジキュウリツ</t>
    </rPh>
    <phoneticPr fontId="3"/>
  </si>
  <si>
    <t>雇用者所得率</t>
    <rPh sb="0" eb="3">
      <t>コヨウシャ</t>
    </rPh>
    <rPh sb="3" eb="5">
      <t>ショトク</t>
    </rPh>
    <rPh sb="5" eb="6">
      <t>リツ</t>
    </rPh>
    <phoneticPr fontId="9" alignment="distributed"/>
  </si>
  <si>
    <t>営業余剰率</t>
    <rPh sb="0" eb="2">
      <t>エイギョウ</t>
    </rPh>
    <rPh sb="2" eb="4">
      <t>ヨジョウ</t>
    </rPh>
    <rPh sb="4" eb="5">
      <t>リツ</t>
    </rPh>
    <phoneticPr fontId="9" alignment="distributed"/>
  </si>
  <si>
    <t>家計消費支出
構成比</t>
    <rPh sb="0" eb="2">
      <t>カケイ</t>
    </rPh>
    <rPh sb="2" eb="4">
      <t>ショウヒ</t>
    </rPh>
    <rPh sb="4" eb="6">
      <t>シシュツ</t>
    </rPh>
    <rPh sb="7" eb="10">
      <t>コウセイヒ</t>
    </rPh>
    <phoneticPr fontId="3"/>
  </si>
  <si>
    <t>就業係数</t>
    <rPh sb="0" eb="2">
      <t>シュウギョウ</t>
    </rPh>
    <rPh sb="2" eb="4">
      <t>ケイスウ</t>
    </rPh>
    <phoneticPr fontId="3"/>
  </si>
  <si>
    <t>雇用係数</t>
    <rPh sb="0" eb="2">
      <t>コヨウ</t>
    </rPh>
    <rPh sb="2" eb="4">
      <t>ケイスウ</t>
    </rPh>
    <phoneticPr fontId="9" alignment="distributed"/>
  </si>
  <si>
    <t>逆行列係数</t>
    <rPh sb="0" eb="5">
      <t>ギャクギョウレツケイスウ</t>
    </rPh>
    <phoneticPr fontId="3"/>
  </si>
  <si>
    <t>たばこ</t>
    <phoneticPr fontId="9" alignment="distributed"/>
  </si>
  <si>
    <t>石油化学系基礎製品</t>
    <rPh sb="0" eb="9">
      <t>セキユカガクケイキソセイヒン</t>
    </rPh>
    <phoneticPr fontId="9" alignment="distributed"/>
  </si>
  <si>
    <t>有機化学工業製品（石油化学系基礎製品・合成樹脂を除く。）</t>
    <rPh sb="0" eb="2">
      <t>ユウキ</t>
    </rPh>
    <rPh sb="2" eb="4">
      <t>カガク</t>
    </rPh>
    <rPh sb="4" eb="6">
      <t>コウギョウ</t>
    </rPh>
    <rPh sb="6" eb="8">
      <t>セイヒン</t>
    </rPh>
    <rPh sb="9" eb="11">
      <t>セキユ</t>
    </rPh>
    <rPh sb="11" eb="14">
      <t>カガクケイ</t>
    </rPh>
    <rPh sb="14" eb="16">
      <t>キソ</t>
    </rPh>
    <rPh sb="16" eb="18">
      <t>セイヒン</t>
    </rPh>
    <rPh sb="19" eb="21">
      <t>ゴウセイ</t>
    </rPh>
    <rPh sb="21" eb="23">
      <t>ジュシ</t>
    </rPh>
    <rPh sb="24" eb="25">
      <t>ノゾ</t>
    </rPh>
    <phoneticPr fontId="9" alignment="distributed"/>
  </si>
  <si>
    <t>なめし革・革製品・毛皮</t>
    <rPh sb="0" eb="11">
      <t>ナメシガワ・カワセイヒン・ケガワ</t>
    </rPh>
    <phoneticPr fontId="9" alignment="distributed"/>
  </si>
  <si>
    <t>鋳鍛造品（鉄）</t>
    <rPh sb="0" eb="7">
      <t>イタンゾウシナ（テツ）</t>
    </rPh>
    <phoneticPr fontId="9" alignment="distributed"/>
  </si>
  <si>
    <t>建設用・建築用金属製品</t>
    <rPh sb="0" eb="11">
      <t>ケンセツヨウ・ケンチクヨウキンゾクセイヒン</t>
    </rPh>
    <phoneticPr fontId="9" alignment="distributed"/>
  </si>
  <si>
    <t>乗用車・その他の自動車</t>
    <phoneticPr fontId="9" alignment="distributed"/>
  </si>
  <si>
    <t>電気</t>
    <phoneticPr fontId="9" alignment="distributed"/>
  </si>
  <si>
    <t>水運・航空輸送</t>
    <phoneticPr fontId="9" alignment="distributed"/>
  </si>
  <si>
    <t>研究</t>
    <rPh sb="0" eb="2">
      <t>ケンキュウ</t>
    </rPh>
    <phoneticPr fontId="9" alignment="distributed"/>
  </si>
  <si>
    <t>他に分類されない会員制団体</t>
    <phoneticPr fontId="9" alignment="distributed"/>
  </si>
  <si>
    <t>獣医業</t>
    <phoneticPr fontId="9" alignment="distributed"/>
  </si>
  <si>
    <t>耕種農業</t>
  </si>
  <si>
    <t>その他の鉱業</t>
  </si>
  <si>
    <t>食料品</t>
  </si>
  <si>
    <t>飼料・有機質肥料（別掲を除く。）</t>
  </si>
  <si>
    <t>衣服・その他の繊維既製品</t>
  </si>
  <si>
    <t>木材・木製品</t>
  </si>
  <si>
    <t>石油化学系基礎製品</t>
  </si>
  <si>
    <t>有機化学工業製品（石油化学系基礎製品・合成樹脂を除く。）</t>
  </si>
  <si>
    <t>化学最終製品（医薬品を除く。）</t>
  </si>
  <si>
    <t>なめし革・革製品・毛皮</t>
  </si>
  <si>
    <t>鋳鍛造品（鉄）</t>
  </si>
  <si>
    <t>建設用・建築用金属製品</t>
  </si>
  <si>
    <t>はん用機械</t>
  </si>
  <si>
    <t>生産用機械</t>
  </si>
  <si>
    <t>業務用機械</t>
  </si>
  <si>
    <t>電子デバイス</t>
  </si>
  <si>
    <t>その他の電子部品</t>
  </si>
  <si>
    <t>産業用電気機器</t>
  </si>
  <si>
    <t>民生用電気機器</t>
  </si>
  <si>
    <t>電子応用装置・電気計測器</t>
  </si>
  <si>
    <t>その他の電気機械</t>
  </si>
  <si>
    <t>通信・映像・音響機器</t>
  </si>
  <si>
    <t>電子計算機・同附属装置</t>
  </si>
  <si>
    <t>乗用車・その他の自動車</t>
  </si>
  <si>
    <t>自動車部品・同附属品</t>
  </si>
  <si>
    <t>船舶・同修理</t>
  </si>
  <si>
    <t>その他の輸送機械・同修理</t>
  </si>
  <si>
    <t>その他の製造工業製品</t>
  </si>
  <si>
    <t>再生資源回収・加工処理</t>
  </si>
  <si>
    <t>建築</t>
  </si>
  <si>
    <t>建設補修</t>
  </si>
  <si>
    <t>公共事業</t>
  </si>
  <si>
    <t>その他の土木建設</t>
  </si>
  <si>
    <t>電気</t>
  </si>
  <si>
    <t>ガス・熱供給</t>
  </si>
  <si>
    <t>水道</t>
  </si>
  <si>
    <t>廃棄物処理</t>
  </si>
  <si>
    <t>商業</t>
  </si>
  <si>
    <t>金融・保険</t>
  </si>
  <si>
    <t>鉄道輸送</t>
  </si>
  <si>
    <t>道路輸送（自家輸送を除く。）</t>
  </si>
  <si>
    <t>自家輸送</t>
  </si>
  <si>
    <t>水運・航空輸送</t>
  </si>
  <si>
    <t>貨物利用運送</t>
  </si>
  <si>
    <t>倉庫</t>
  </si>
  <si>
    <t>運輸附帯サービス</t>
  </si>
  <si>
    <t>郵便・信書便</t>
  </si>
  <si>
    <t>通信</t>
  </si>
  <si>
    <t>放送</t>
  </si>
  <si>
    <t>情報サービス</t>
  </si>
  <si>
    <t>インターネット附随サービス</t>
  </si>
  <si>
    <t>映像・音声・文字情報制作</t>
  </si>
  <si>
    <t>公務</t>
  </si>
  <si>
    <t>教育</t>
  </si>
  <si>
    <t>研究</t>
  </si>
  <si>
    <t>医療</t>
  </si>
  <si>
    <t>保健衛生</t>
  </si>
  <si>
    <t>社会保険・社会福祉</t>
  </si>
  <si>
    <t>物品賃貸サービス</t>
  </si>
  <si>
    <t>広告</t>
  </si>
  <si>
    <t>自動車整備・機械修理</t>
  </si>
  <si>
    <t>その他の対事業所サービス</t>
  </si>
  <si>
    <t>宿泊業</t>
  </si>
  <si>
    <t>飲食サービス</t>
  </si>
  <si>
    <t>娯楽サービス</t>
  </si>
  <si>
    <t>獣医業</t>
  </si>
  <si>
    <t>内生部門計</t>
    <rPh sb="0" eb="2">
      <t>ナイセイ</t>
    </rPh>
    <rPh sb="2" eb="4">
      <t>ブモン</t>
    </rPh>
    <rPh sb="4" eb="5">
      <t>ケイ</t>
    </rPh>
    <phoneticPr fontId="3" alignment="distributed"/>
  </si>
  <si>
    <t>年設定</t>
    <rPh sb="0" eb="1">
      <t>ネン</t>
    </rPh>
    <rPh sb="1" eb="3">
      <t>セッテイ</t>
    </rPh>
    <phoneticPr fontId="4"/>
  </si>
  <si>
    <t>年</t>
    <rPh sb="0" eb="1">
      <t>ネン</t>
    </rPh>
    <phoneticPr fontId="4"/>
  </si>
  <si>
    <t>　建設部門分析用係数</t>
    <rPh sb="1" eb="3">
      <t>ケンセツ</t>
    </rPh>
    <rPh sb="3" eb="5">
      <t>ブモン</t>
    </rPh>
    <rPh sb="5" eb="8">
      <t>ブンセキヨウ</t>
    </rPh>
    <rPh sb="8" eb="10">
      <t>ケイスウ</t>
    </rPh>
    <phoneticPr fontId="3"/>
  </si>
  <si>
    <t>　固定資本マトリックス（建設部門を除く）</t>
    <rPh sb="1" eb="3">
      <t>コテイ</t>
    </rPh>
    <rPh sb="3" eb="5">
      <t>シホン</t>
    </rPh>
    <rPh sb="12" eb="14">
      <t>ケンセツ</t>
    </rPh>
    <rPh sb="14" eb="16">
      <t>ブモン</t>
    </rPh>
    <rPh sb="17" eb="18">
      <t>ノゾ</t>
    </rPh>
    <phoneticPr fontId="3"/>
  </si>
  <si>
    <t>埼玉県</t>
    <rPh sb="0" eb="3">
      <t>サイタマケン</t>
    </rPh>
    <phoneticPr fontId="3"/>
  </si>
  <si>
    <t>土 地 造 成</t>
  </si>
  <si>
    <t>非住宅建築</t>
  </si>
  <si>
    <t>単位</t>
    <rPh sb="0" eb="2">
      <t>タンイ</t>
    </rPh>
    <phoneticPr fontId="4"/>
  </si>
  <si>
    <t>県民所得係数</t>
    <rPh sb="0" eb="2">
      <t>ケンミン</t>
    </rPh>
    <rPh sb="2" eb="4">
      <t>ショトク</t>
    </rPh>
    <rPh sb="4" eb="6">
      <t>ケイスウ</t>
    </rPh>
    <phoneticPr fontId="3"/>
  </si>
  <si>
    <t>消費転換係数</t>
    <rPh sb="0" eb="2">
      <t>ショウヒ</t>
    </rPh>
    <rPh sb="2" eb="4">
      <t>テンカン</t>
    </rPh>
    <rPh sb="4" eb="6">
      <t>ケイスウ</t>
    </rPh>
    <phoneticPr fontId="3"/>
  </si>
  <si>
    <t>デフレータ</t>
    <phoneticPr fontId="3"/>
  </si>
  <si>
    <t>中間投入率</t>
    <rPh sb="0" eb="2">
      <t>チュウカン</t>
    </rPh>
    <rPh sb="2" eb="4">
      <t>トウニュウ</t>
    </rPh>
    <rPh sb="4" eb="5">
      <t>リツ</t>
    </rPh>
    <phoneticPr fontId="3"/>
  </si>
  <si>
    <t>106部門</t>
    <rPh sb="3" eb="5">
      <t>ブモン</t>
    </rPh>
    <phoneticPr fontId="3"/>
  </si>
  <si>
    <t>統合中分類 (106部門)</t>
    <rPh sb="0" eb="2">
      <t>トウゴウ</t>
    </rPh>
    <rPh sb="2" eb="3">
      <t>ナカ</t>
    </rPh>
    <rPh sb="3" eb="5">
      <t>ブンルイ</t>
    </rPh>
    <rPh sb="10" eb="12">
      <t>ブモン</t>
    </rPh>
    <phoneticPr fontId="7"/>
  </si>
  <si>
    <t>家計外消費支出（行）</t>
    <rPh sb="0" eb="2">
      <t>カケイ</t>
    </rPh>
    <rPh sb="2" eb="3">
      <t>ガイ</t>
    </rPh>
    <rPh sb="3" eb="5">
      <t>ショウヒ</t>
    </rPh>
    <rPh sb="5" eb="7">
      <t>シシュツ</t>
    </rPh>
    <rPh sb="8" eb="9">
      <t>ギョウ</t>
    </rPh>
    <phoneticPr fontId="4"/>
  </si>
  <si>
    <t>雇用者所得</t>
    <rPh sb="0" eb="3">
      <t>コヨウシャ</t>
    </rPh>
    <rPh sb="3" eb="5">
      <t>ショトク</t>
    </rPh>
    <phoneticPr fontId="4"/>
  </si>
  <si>
    <t>営業余剰</t>
    <rPh sb="0" eb="2">
      <t>エイギョウ</t>
    </rPh>
    <rPh sb="2" eb="4">
      <t>ヨジョウ</t>
    </rPh>
    <phoneticPr fontId="4" alignment="distributed"/>
  </si>
  <si>
    <t>資本減耗引当</t>
    <rPh sb="0" eb="2">
      <t>シホン</t>
    </rPh>
    <rPh sb="2" eb="4">
      <t>ゲンモウ</t>
    </rPh>
    <rPh sb="4" eb="6">
      <t>ヒキアテ</t>
    </rPh>
    <phoneticPr fontId="4"/>
  </si>
  <si>
    <t>資本減耗引当（社会資本等減耗分）</t>
    <rPh sb="0" eb="2">
      <t>シホン</t>
    </rPh>
    <rPh sb="2" eb="4">
      <t>ゲンモウ</t>
    </rPh>
    <rPh sb="4" eb="6">
      <t>ヒキアテ</t>
    </rPh>
    <rPh sb="7" eb="9">
      <t>シャカイ</t>
    </rPh>
    <rPh sb="9" eb="11">
      <t>シホン</t>
    </rPh>
    <rPh sb="11" eb="12">
      <t>トウ</t>
    </rPh>
    <rPh sb="12" eb="14">
      <t>ゲンモウ</t>
    </rPh>
    <rPh sb="14" eb="15">
      <t>ブン</t>
    </rPh>
    <phoneticPr fontId="4"/>
  </si>
  <si>
    <t>間接税（関税・輸入品商品税を除く。）</t>
    <rPh sb="0" eb="3">
      <t>カンセツゼイ</t>
    </rPh>
    <rPh sb="4" eb="6">
      <t>カンゼイ</t>
    </rPh>
    <rPh sb="7" eb="9">
      <t>ユニュウ</t>
    </rPh>
    <rPh sb="9" eb="10">
      <t>ヒン</t>
    </rPh>
    <rPh sb="10" eb="12">
      <t>ショウヒン</t>
    </rPh>
    <rPh sb="12" eb="13">
      <t>ゼイ</t>
    </rPh>
    <rPh sb="14" eb="15">
      <t>ノゾ</t>
    </rPh>
    <phoneticPr fontId="4"/>
  </si>
  <si>
    <t>（控除）経常補助金</t>
    <rPh sb="1" eb="3">
      <t>コウジョ</t>
    </rPh>
    <rPh sb="4" eb="6">
      <t>ケイジョウ</t>
    </rPh>
    <rPh sb="6" eb="9">
      <t>ホジョキン</t>
    </rPh>
    <phoneticPr fontId="4" alignment="distributed"/>
  </si>
  <si>
    <t>ダブルデフレーション調整項</t>
    <rPh sb="10" eb="12">
      <t>チョウセイ</t>
    </rPh>
    <rPh sb="12" eb="13">
      <t>コウ</t>
    </rPh>
    <phoneticPr fontId="2"/>
  </si>
  <si>
    <t>粗付加価値部門計</t>
    <rPh sb="0" eb="1">
      <t>ソ</t>
    </rPh>
    <rPh sb="1" eb="3">
      <t>フカ</t>
    </rPh>
    <rPh sb="3" eb="5">
      <t>カチ</t>
    </rPh>
    <rPh sb="5" eb="7">
      <t>ブモン</t>
    </rPh>
    <rPh sb="7" eb="8">
      <t>ケイ</t>
    </rPh>
    <phoneticPr fontId="4"/>
  </si>
  <si>
    <t>国内生産額</t>
    <rPh sb="0" eb="1">
      <t>コク</t>
    </rPh>
    <rPh sb="2" eb="5">
      <t>セイサンガク</t>
    </rPh>
    <phoneticPr fontId="4"/>
  </si>
  <si>
    <t>産業分類</t>
    <rPh sb="0" eb="2">
      <t>サンギョウ</t>
    </rPh>
    <rPh sb="2" eb="4">
      <t>ブンルイ</t>
    </rPh>
    <phoneticPr fontId="3"/>
  </si>
  <si>
    <t>A.売上
(収入）金額</t>
    <rPh sb="2" eb="4">
      <t>ウリアゲ</t>
    </rPh>
    <rPh sb="6" eb="8">
      <t>シュウニュウ</t>
    </rPh>
    <rPh sb="9" eb="11">
      <t>キンガク</t>
    </rPh>
    <phoneticPr fontId="3"/>
  </si>
  <si>
    <t>B.（費用）
売上原価</t>
    <rPh sb="3" eb="5">
      <t>ヒヨウ</t>
    </rPh>
    <rPh sb="7" eb="9">
      <t>ウリアゲ</t>
    </rPh>
    <rPh sb="9" eb="11">
      <t>ゲンカ</t>
    </rPh>
    <phoneticPr fontId="3"/>
  </si>
  <si>
    <t>C=A-B
粗利</t>
    <rPh sb="6" eb="8">
      <t>アラリ</t>
    </rPh>
    <phoneticPr fontId="3"/>
  </si>
  <si>
    <t>売上金額に対する粗利率</t>
    <rPh sb="0" eb="2">
      <t>ウリアゲ</t>
    </rPh>
    <rPh sb="2" eb="4">
      <t>キンガク</t>
    </rPh>
    <rPh sb="5" eb="6">
      <t>タイ</t>
    </rPh>
    <rPh sb="8" eb="10">
      <t>アラリ</t>
    </rPh>
    <rPh sb="10" eb="11">
      <t>リツ</t>
    </rPh>
    <phoneticPr fontId="3"/>
  </si>
  <si>
    <t>百万円</t>
    <rPh sb="0" eb="3">
      <t>ヒャクマンエン</t>
    </rPh>
    <phoneticPr fontId="3"/>
  </si>
  <si>
    <t>千円</t>
    <rPh sb="0" eb="2">
      <t>センエン</t>
    </rPh>
    <phoneticPr fontId="3"/>
  </si>
  <si>
    <t xml:space="preserve"> ■ 卸小売業は、販売額（売上額）から仕入額を引いた粗利が、生産額となります。</t>
    <rPh sb="3" eb="4">
      <t>オロシ</t>
    </rPh>
    <rPh sb="4" eb="5">
      <t>コ</t>
    </rPh>
    <rPh sb="5" eb="6">
      <t>ウ</t>
    </rPh>
    <rPh sb="6" eb="7">
      <t>ギョウ</t>
    </rPh>
    <rPh sb="9" eb="11">
      <t>ハンバイ</t>
    </rPh>
    <rPh sb="11" eb="12">
      <t>ガク</t>
    </rPh>
    <rPh sb="13" eb="15">
      <t>ウリアゲ</t>
    </rPh>
    <rPh sb="15" eb="16">
      <t>ガク</t>
    </rPh>
    <rPh sb="19" eb="21">
      <t>シイレ</t>
    </rPh>
    <rPh sb="21" eb="22">
      <t>ガク</t>
    </rPh>
    <rPh sb="23" eb="24">
      <t>ヒ</t>
    </rPh>
    <rPh sb="26" eb="28">
      <t>アラリ</t>
    </rPh>
    <rPh sb="30" eb="33">
      <t>セイサンガク</t>
    </rPh>
    <phoneticPr fontId="4"/>
  </si>
  <si>
    <t xml:space="preserve"> □ 販売額しか分からない場合は、以下の方法で粗利を計算してください。</t>
    <rPh sb="3" eb="5">
      <t>ハンバイ</t>
    </rPh>
    <rPh sb="5" eb="6">
      <t>ガク</t>
    </rPh>
    <phoneticPr fontId="4"/>
  </si>
  <si>
    <t>②　①で特定した産業分類の売上額（販売額）欄に売上額を千円単位で入力します。</t>
    <rPh sb="4" eb="6">
      <t>トクテイ</t>
    </rPh>
    <rPh sb="8" eb="10">
      <t>サンギョウ</t>
    </rPh>
    <rPh sb="10" eb="12">
      <t>ブンルイ</t>
    </rPh>
    <rPh sb="13" eb="15">
      <t>ウリアゲ</t>
    </rPh>
    <rPh sb="15" eb="16">
      <t>ガク</t>
    </rPh>
    <rPh sb="17" eb="19">
      <t>ハンバイ</t>
    </rPh>
    <rPh sb="19" eb="20">
      <t>ガク</t>
    </rPh>
    <rPh sb="21" eb="22">
      <t>ラン</t>
    </rPh>
    <rPh sb="23" eb="25">
      <t>ウリアゲ</t>
    </rPh>
    <rPh sb="25" eb="26">
      <t>ガク</t>
    </rPh>
    <rPh sb="27" eb="29">
      <t>センエン</t>
    </rPh>
    <rPh sb="29" eb="31">
      <t>タンイ</t>
    </rPh>
    <rPh sb="32" eb="34">
      <t>ニュウリョク</t>
    </rPh>
    <phoneticPr fontId="4"/>
  </si>
  <si>
    <t>③　②で入力した右隣のセルに、粗利が自動計算されます。</t>
    <rPh sb="4" eb="6">
      <t>ニュウリョク</t>
    </rPh>
    <rPh sb="8" eb="10">
      <t>ミギドナリ</t>
    </rPh>
    <rPh sb="15" eb="17">
      <t>アラリ</t>
    </rPh>
    <rPh sb="18" eb="20">
      <t>ジドウ</t>
    </rPh>
    <rPh sb="20" eb="22">
      <t>ケイサン</t>
    </rPh>
    <phoneticPr fontId="4"/>
  </si>
  <si>
    <t>④　③の粗利を、入力シートの「511 商業」の生産額欄に入力します。</t>
    <rPh sb="4" eb="5">
      <t>アラ</t>
    </rPh>
    <rPh sb="5" eb="6">
      <t>リ</t>
    </rPh>
    <rPh sb="8" eb="10">
      <t>ニュウリョク</t>
    </rPh>
    <rPh sb="19" eb="21">
      <t>ショウギョウ</t>
    </rPh>
    <rPh sb="23" eb="25">
      <t>セイサン</t>
    </rPh>
    <rPh sb="25" eb="26">
      <t>ガク</t>
    </rPh>
    <rPh sb="26" eb="27">
      <t>ラン</t>
    </rPh>
    <rPh sb="28" eb="30">
      <t>ニュウリョク</t>
    </rPh>
    <phoneticPr fontId="4"/>
  </si>
  <si>
    <t>粗利計</t>
    <rPh sb="0" eb="2">
      <t>アラリ</t>
    </rPh>
    <rPh sb="2" eb="3">
      <t>ケイ</t>
    </rPh>
    <phoneticPr fontId="3"/>
  </si>
  <si>
    <t>令和３年経済センサス活動調査　企業等に関する集計</t>
    <rPh sb="0" eb="2">
      <t>レイワ</t>
    </rPh>
    <rPh sb="3" eb="4">
      <t>ネン</t>
    </rPh>
    <rPh sb="4" eb="6">
      <t>ケイザイ</t>
    </rPh>
    <rPh sb="10" eb="12">
      <t>カツドウ</t>
    </rPh>
    <rPh sb="12" eb="14">
      <t>チョウサ</t>
    </rPh>
    <rPh sb="15" eb="17">
      <t>キギョウ</t>
    </rPh>
    <rPh sb="17" eb="18">
      <t>トウ</t>
    </rPh>
    <rPh sb="19" eb="20">
      <t>カン</t>
    </rPh>
    <rPh sb="22" eb="24">
      <t>シュウケイ</t>
    </rPh>
    <phoneticPr fontId="3"/>
  </si>
  <si>
    <t>資料　令和３年経済センサス‐活動調査　企業等に関する集計－産業横断的集計－経理事項等</t>
    <rPh sb="0" eb="2">
      <t>シリョウ</t>
    </rPh>
    <phoneticPr fontId="3"/>
  </si>
  <si>
    <t>第１表　企業産業(小分類)、単一・複数(2区分)別企業等数、事業所数、従業者数、売上（収入）金額、費用総額～（h2_001.xlsx)</t>
    <phoneticPr fontId="3"/>
  </si>
  <si>
    <t xml:space="preserve">  106部門分類</t>
    <rPh sb="5" eb="7">
      <t>ブモン</t>
    </rPh>
    <rPh sb="7" eb="9">
      <t>ブンルイ</t>
    </rPh>
    <phoneticPr fontId="4"/>
  </si>
  <si>
    <t>埼玉県
部門分類（106部門）</t>
    <rPh sb="0" eb="3">
      <t>サイタマケン</t>
    </rPh>
    <rPh sb="4" eb="6">
      <t>ブモン</t>
    </rPh>
    <rPh sb="6" eb="8">
      <t>ブンルイ</t>
    </rPh>
    <rPh sb="12" eb="14">
      <t>ブモン</t>
    </rPh>
    <phoneticPr fontId="7"/>
  </si>
  <si>
    <t>事務用品</t>
    <rPh sb="0" eb="2">
      <t>ジム</t>
    </rPh>
    <rPh sb="2" eb="4">
      <t>ヨウヒン</t>
    </rPh>
    <phoneticPr fontId="4" alignment="distributed"/>
  </si>
  <si>
    <t>分類不明</t>
    <rPh sb="0" eb="2">
      <t>ブンルイ</t>
    </rPh>
    <rPh sb="2" eb="4">
      <t>フメイ</t>
    </rPh>
    <phoneticPr fontId="4" alignment="distributed"/>
  </si>
  <si>
    <t>住宅賃貸料（帰属家賃）</t>
    <rPh sb="0" eb="2">
      <t>ジュウタク</t>
    </rPh>
    <rPh sb="2" eb="5">
      <t>チンタイリョウ</t>
    </rPh>
    <rPh sb="6" eb="8">
      <t>キゾク</t>
    </rPh>
    <rPh sb="8" eb="10">
      <t>ヤチン</t>
    </rPh>
    <phoneticPr fontId="4" alignment="distributed"/>
  </si>
  <si>
    <t>自家輸送</t>
    <rPh sb="0" eb="2">
      <t>ジカ</t>
    </rPh>
    <rPh sb="2" eb="4">
      <t>ユソウ</t>
    </rPh>
    <phoneticPr fontId="4" alignment="distributed"/>
  </si>
  <si>
    <t>106部門分類</t>
    <rPh sb="3" eb="5">
      <t>ブモン</t>
    </rPh>
    <rPh sb="5" eb="7">
      <t>ブンルイ</t>
    </rPh>
    <phoneticPr fontId="7"/>
  </si>
  <si>
    <t>生　産</t>
    <rPh sb="0" eb="1">
      <t>ナマ</t>
    </rPh>
    <rPh sb="2" eb="3">
      <t>サン</t>
    </rPh>
    <phoneticPr fontId="4"/>
  </si>
  <si>
    <t>土地造成</t>
    <rPh sb="0" eb="2">
      <t>トチ</t>
    </rPh>
    <rPh sb="2" eb="4">
      <t>ゾウセイ</t>
    </rPh>
    <phoneticPr fontId="7"/>
  </si>
  <si>
    <t>工場建築</t>
    <rPh sb="0" eb="2">
      <t>コウジョウ</t>
    </rPh>
    <rPh sb="2" eb="4">
      <t>ケンチク</t>
    </rPh>
    <phoneticPr fontId="7"/>
  </si>
  <si>
    <t>設備投資</t>
    <rPh sb="0" eb="2">
      <t>セツビ</t>
    </rPh>
    <rPh sb="2" eb="4">
      <t>トウシ</t>
    </rPh>
    <phoneticPr fontId="7"/>
  </si>
  <si>
    <t>生産</t>
    <rPh sb="0" eb="2">
      <t>セイサン</t>
    </rPh>
    <phoneticPr fontId="7"/>
  </si>
  <si>
    <t xml:space="preserve"> × 中間投入率  　× 粗付加価値率</t>
    <rPh sb="3" eb="5">
      <t>チュウカン</t>
    </rPh>
    <rPh sb="5" eb="7">
      <t>トウニュウ</t>
    </rPh>
    <rPh sb="7" eb="8">
      <t>リツ</t>
    </rPh>
    <rPh sb="13" eb="14">
      <t>ソ</t>
    </rPh>
    <rPh sb="14" eb="16">
      <t>フカ</t>
    </rPh>
    <rPh sb="16" eb="18">
      <t>カチ</t>
    </rPh>
    <rPh sb="18" eb="19">
      <t>リツ</t>
    </rPh>
    <phoneticPr fontId="7"/>
  </si>
  <si>
    <t xml:space="preserve"> × 固定資本マトリックス</t>
    <rPh sb="3" eb="5">
      <t>コテイ</t>
    </rPh>
    <rPh sb="5" eb="7">
      <t>シホン</t>
    </rPh>
    <phoneticPr fontId="7"/>
  </si>
  <si>
    <t>設備投資の部門別内訳</t>
    <rPh sb="0" eb="2">
      <t>セツビ</t>
    </rPh>
    <rPh sb="2" eb="4">
      <t>トウシ</t>
    </rPh>
    <rPh sb="5" eb="7">
      <t>ブモン</t>
    </rPh>
    <rPh sb="7" eb="8">
      <t>ベツ</t>
    </rPh>
    <rPh sb="8" eb="10">
      <t>ウチワケ</t>
    </rPh>
    <phoneticPr fontId="4"/>
  </si>
  <si>
    <t>中間投入額（原材料）</t>
    <rPh sb="0" eb="2">
      <t>チュウカン</t>
    </rPh>
    <rPh sb="2" eb="4">
      <t>トウニュウ</t>
    </rPh>
    <rPh sb="4" eb="5">
      <t>ガク</t>
    </rPh>
    <rPh sb="6" eb="9">
      <t>ゲンザイリョウ</t>
    </rPh>
    <phoneticPr fontId="4"/>
  </si>
  <si>
    <t>　粗付加価値額</t>
    <rPh sb="1" eb="2">
      <t>ソ</t>
    </rPh>
    <rPh sb="2" eb="4">
      <t>フカ</t>
    </rPh>
    <rPh sb="4" eb="6">
      <t>カチ</t>
    </rPh>
    <rPh sb="6" eb="7">
      <t>ガク</t>
    </rPh>
    <phoneticPr fontId="4"/>
  </si>
  <si>
    <t>営業余剰</t>
    <rPh sb="0" eb="2">
      <t>エイギョウ</t>
    </rPh>
    <rPh sb="2" eb="4">
      <t>ヨジョウ</t>
    </rPh>
    <phoneticPr fontId="4"/>
  </si>
  <si>
    <t xml:space="preserve"> × 県内自給率</t>
    <rPh sb="5" eb="8">
      <t>ジキュウリツ</t>
    </rPh>
    <phoneticPr fontId="7"/>
  </si>
  <si>
    <t xml:space="preserve"> × 県内自給率（100%）</t>
    <rPh sb="5" eb="8">
      <t>ジキュウリツ</t>
    </rPh>
    <phoneticPr fontId="7"/>
  </si>
  <si>
    <t>県内産（直接効果）</t>
    <rPh sb="0" eb="2">
      <t>ケンナイ</t>
    </rPh>
    <rPh sb="2" eb="3">
      <t>サン</t>
    </rPh>
    <rPh sb="4" eb="6">
      <t>チョクセツ</t>
    </rPh>
    <rPh sb="6" eb="8">
      <t>コウカ</t>
    </rPh>
    <phoneticPr fontId="4"/>
  </si>
  <si>
    <t>県外産</t>
    <rPh sb="2" eb="3">
      <t>サン</t>
    </rPh>
    <phoneticPr fontId="4"/>
  </si>
  <si>
    <t>県内産</t>
    <rPh sb="0" eb="2">
      <t>ケンナイ</t>
    </rPh>
    <rPh sb="2" eb="3">
      <t>サン</t>
    </rPh>
    <phoneticPr fontId="4"/>
  </si>
  <si>
    <t xml:space="preserve">  ÷ ﾃﾞﾌﾚｰﾀ</t>
    <phoneticPr fontId="4"/>
  </si>
  <si>
    <t xml:space="preserve"> ÷ ﾃﾞﾌﾚｰﾀ</t>
    <phoneticPr fontId="4"/>
  </si>
  <si>
    <t>　　　　　÷ ﾃﾞﾌﾚｰﾀ</t>
    <phoneticPr fontId="4"/>
  </si>
  <si>
    <t>物価調整</t>
    <rPh sb="0" eb="2">
      <t>ブッカ</t>
    </rPh>
    <rPh sb="2" eb="4">
      <t>チョウセイ</t>
    </rPh>
    <phoneticPr fontId="4"/>
  </si>
  <si>
    <t xml:space="preserve"> × 逆行列係数</t>
    <rPh sb="3" eb="6">
      <t>ギャクギョウレツ</t>
    </rPh>
    <rPh sb="6" eb="8">
      <t>ケイスウ</t>
    </rPh>
    <phoneticPr fontId="7"/>
  </si>
  <si>
    <t>－ 直接効果</t>
    <phoneticPr fontId="4"/>
  </si>
  <si>
    <t xml:space="preserve"> × 所得率</t>
    <rPh sb="3" eb="5">
      <t>ショトク</t>
    </rPh>
    <rPh sb="5" eb="6">
      <t>リツ</t>
    </rPh>
    <phoneticPr fontId="7"/>
  </si>
  <si>
    <t>　　　  　× ﾃﾞﾌﾚｰﾀ</t>
    <phoneticPr fontId="4"/>
  </si>
  <si>
    <t>× ﾃﾞﾌﾚｰﾀ</t>
    <phoneticPr fontId="4"/>
  </si>
  <si>
    <t xml:space="preserve"> × 県民所得係数</t>
    <rPh sb="5" eb="7">
      <t>ショトク</t>
    </rPh>
    <rPh sb="7" eb="9">
      <t>ケイスウ</t>
    </rPh>
    <phoneticPr fontId="4"/>
  </si>
  <si>
    <t>所得増加額（県内在住者）</t>
    <rPh sb="0" eb="2">
      <t>ショトク</t>
    </rPh>
    <rPh sb="2" eb="4">
      <t>ゾウカ</t>
    </rPh>
    <rPh sb="4" eb="5">
      <t>ガク</t>
    </rPh>
    <rPh sb="8" eb="11">
      <t>ザイジュウシャ</t>
    </rPh>
    <phoneticPr fontId="4"/>
  </si>
  <si>
    <t xml:space="preserve"> × 消費転換係数</t>
    <rPh sb="3" eb="5">
      <t>ショウヒ</t>
    </rPh>
    <rPh sb="5" eb="7">
      <t>テンカン</t>
    </rPh>
    <rPh sb="7" eb="9">
      <t>ケイスウ</t>
    </rPh>
    <phoneticPr fontId="7"/>
  </si>
  <si>
    <t>消費増加額（県内産）</t>
    <rPh sb="0" eb="2">
      <t>ショウヒ</t>
    </rPh>
    <rPh sb="2" eb="4">
      <t>ゾウカ</t>
    </rPh>
    <rPh sb="4" eb="5">
      <t>ガク</t>
    </rPh>
    <rPh sb="8" eb="9">
      <t>サン</t>
    </rPh>
    <phoneticPr fontId="4"/>
  </si>
  <si>
    <t>　　　    　× ﾃﾞﾌﾚｰﾀ</t>
    <phoneticPr fontId="4"/>
  </si>
  <si>
    <t>　　　  　　× ﾃﾞﾌﾚｰﾀ</t>
    <phoneticPr fontId="4"/>
  </si>
  <si>
    <t>　　　 　　 × ﾃﾞﾌﾚｰﾀ</t>
    <phoneticPr fontId="4"/>
  </si>
  <si>
    <t>　　　　　土地造成費</t>
    <rPh sb="5" eb="7">
      <t>トチ</t>
    </rPh>
    <rPh sb="7" eb="9">
      <t>ゾウセイ</t>
    </rPh>
    <rPh sb="9" eb="10">
      <t>ヒ</t>
    </rPh>
    <phoneticPr fontId="4"/>
  </si>
  <si>
    <t>　　　　　工場建築費</t>
    <rPh sb="5" eb="7">
      <t>コウジョウ</t>
    </rPh>
    <rPh sb="7" eb="10">
      <t>ケンチクヒ</t>
    </rPh>
    <phoneticPr fontId="4"/>
  </si>
  <si>
    <t>　　　　　生産額</t>
    <rPh sb="5" eb="8">
      <t>セイサンガク</t>
    </rPh>
    <phoneticPr fontId="4"/>
  </si>
  <si>
    <t>　　　　  ＋ 第２次間接効果</t>
    <rPh sb="8" eb="9">
      <t>ダイ</t>
    </rPh>
    <rPh sb="10" eb="11">
      <t>ジ</t>
    </rPh>
    <rPh sb="11" eb="13">
      <t>カンセツ</t>
    </rPh>
    <rPh sb="13" eb="15">
      <t>コウカ</t>
    </rPh>
    <phoneticPr fontId="4"/>
  </si>
  <si>
    <t>　　　　　　総合効果÷建築費</t>
    <rPh sb="6" eb="8">
      <t>ソウゴウ</t>
    </rPh>
    <rPh sb="8" eb="10">
      <t>コウカ</t>
    </rPh>
    <rPh sb="12" eb="13">
      <t>チク</t>
    </rPh>
    <rPh sb="13" eb="14">
      <t>ヒ</t>
    </rPh>
    <phoneticPr fontId="4"/>
  </si>
  <si>
    <t>　　　　　　総合効果÷設備投資額（県内産）</t>
    <rPh sb="6" eb="8">
      <t>ソウゴウ</t>
    </rPh>
    <rPh sb="8" eb="10">
      <t>コウカ</t>
    </rPh>
    <rPh sb="11" eb="13">
      <t>セツビ</t>
    </rPh>
    <rPh sb="13" eb="15">
      <t>トウシ</t>
    </rPh>
    <rPh sb="15" eb="16">
      <t>ガク</t>
    </rPh>
    <rPh sb="17" eb="18">
      <t>ケン</t>
    </rPh>
    <rPh sb="18" eb="19">
      <t>ナイ</t>
    </rPh>
    <rPh sb="19" eb="20">
      <t>サン</t>
    </rPh>
    <phoneticPr fontId="4"/>
  </si>
  <si>
    <t>　雇用誘発人数</t>
    <rPh sb="1" eb="3">
      <t>コヨウ</t>
    </rPh>
    <rPh sb="3" eb="5">
      <t>ユウハツ</t>
    </rPh>
    <rPh sb="5" eb="7">
      <t>ニンズウ</t>
    </rPh>
    <phoneticPr fontId="4"/>
  </si>
  <si>
    <t>　労働誘発人数</t>
    <rPh sb="1" eb="3">
      <t>ロウドウ</t>
    </rPh>
    <rPh sb="3" eb="5">
      <t>ユウハツ</t>
    </rPh>
    <rPh sb="5" eb="7">
      <t>ニンズウ</t>
    </rPh>
    <phoneticPr fontId="4"/>
  </si>
  <si>
    <t>誘発倍率</t>
    <rPh sb="0" eb="2">
      <t>ユウハツ</t>
    </rPh>
    <rPh sb="2" eb="4">
      <t>バイリツ</t>
    </rPh>
    <phoneticPr fontId="4"/>
  </si>
  <si>
    <t>（うち直接効果</t>
    <rPh sb="3" eb="5">
      <t>チョクセツ</t>
    </rPh>
    <rPh sb="5" eb="7">
      <t>コウカ</t>
    </rPh>
    <phoneticPr fontId="4"/>
  </si>
  <si>
    <t>）</t>
    <phoneticPr fontId="3"/>
  </si>
  <si>
    <t>　対直接効果</t>
    <rPh sb="1" eb="2">
      <t>タイ</t>
    </rPh>
    <rPh sb="2" eb="4">
      <t>チョクセツ</t>
    </rPh>
    <rPh sb="4" eb="6">
      <t>コウカ</t>
    </rPh>
    <phoneticPr fontId="4"/>
  </si>
  <si>
    <t>2020年価格に変換</t>
    <rPh sb="4" eb="5">
      <t>ネン</t>
    </rPh>
    <rPh sb="5" eb="7">
      <t>カカク</t>
    </rPh>
    <rPh sb="8" eb="10">
      <t>ヘンカン</t>
    </rPh>
    <phoneticPr fontId="4"/>
  </si>
  <si>
    <t>2020年</t>
    <rPh sb="4" eb="5">
      <t>ネン</t>
    </rPh>
    <phoneticPr fontId="4"/>
  </si>
  <si>
    <t>2020年価格に変換</t>
    <rPh sb="5" eb="7">
      <t>カカク</t>
    </rPh>
    <rPh sb="8" eb="10">
      <t>ヘンカン</t>
    </rPh>
    <phoneticPr fontId="4"/>
  </si>
  <si>
    <t>雇用誘発人数
(うち直接効果)</t>
    <rPh sb="0" eb="2">
      <t>コヨウ</t>
    </rPh>
    <rPh sb="2" eb="4">
      <t>ユウハツ</t>
    </rPh>
    <rPh sb="4" eb="6">
      <t>ニンズウ</t>
    </rPh>
    <rPh sb="10" eb="12">
      <t>チョクセツ</t>
    </rPh>
    <rPh sb="12" eb="14">
      <t>コウカ</t>
    </rPh>
    <phoneticPr fontId="4"/>
  </si>
  <si>
    <t>■　報告書の表示単位を選択してください</t>
    <rPh sb="2" eb="5">
      <t>ホウコクショ</t>
    </rPh>
    <rPh sb="6" eb="8">
      <t>ヒョウジ</t>
    </rPh>
    <rPh sb="8" eb="10">
      <t>タンイ</t>
    </rPh>
    <rPh sb="11" eb="13">
      <t>センタク</t>
    </rPh>
    <phoneticPr fontId="4"/>
  </si>
  <si>
    <t>■　報告書に日付を表示しますか。</t>
    <rPh sb="2" eb="5">
      <t>ホウコクショ</t>
    </rPh>
    <rPh sb="6" eb="8">
      <t>ヒヅケ</t>
    </rPh>
    <rPh sb="9" eb="11">
      <t>ヒョウジ</t>
    </rPh>
    <phoneticPr fontId="4"/>
  </si>
  <si>
    <t>●埼玉県産業連関表（2020年表）　106部門</t>
    <rPh sb="1" eb="4">
      <t>サイタマケン</t>
    </rPh>
    <rPh sb="4" eb="6">
      <t>サンギョウ</t>
    </rPh>
    <rPh sb="6" eb="8">
      <t>レンカン</t>
    </rPh>
    <rPh sb="8" eb="9">
      <t>ヒョウ</t>
    </rPh>
    <rPh sb="14" eb="15">
      <t>ネン</t>
    </rPh>
    <rPh sb="15" eb="16">
      <t>ヒョウ</t>
    </rPh>
    <rPh sb="21" eb="23">
      <t>ブモン</t>
    </rPh>
    <phoneticPr fontId="4"/>
  </si>
  <si>
    <t>■　波及効果上位20部門の部門分類を選択してください。</t>
    <rPh sb="2" eb="4">
      <t>ハキュウ</t>
    </rPh>
    <rPh sb="4" eb="6">
      <t>コウカ</t>
    </rPh>
    <rPh sb="6" eb="8">
      <t>ジョウイ</t>
    </rPh>
    <rPh sb="10" eb="12">
      <t>ブモン</t>
    </rPh>
    <rPh sb="13" eb="15">
      <t>ブモン</t>
    </rPh>
    <rPh sb="15" eb="17">
      <t>ブンルイ</t>
    </rPh>
    <rPh sb="18" eb="20">
      <t>センタク</t>
    </rPh>
    <phoneticPr fontId="3"/>
  </si>
  <si>
    <t>統合中分類（106部門）</t>
    <rPh sb="0" eb="2">
      <t>トウゴウ</t>
    </rPh>
    <rPh sb="2" eb="5">
      <t>チュウブンルイ</t>
    </rPh>
    <rPh sb="9" eb="11">
      <t>ブモン</t>
    </rPh>
    <phoneticPr fontId="4"/>
  </si>
  <si>
    <t>統合小分類
（183部門）</t>
    <rPh sb="0" eb="2">
      <t>トウゴウ</t>
    </rPh>
    <rPh sb="2" eb="5">
      <t>ショウブンルイ</t>
    </rPh>
    <rPh sb="10" eb="12">
      <t>ブモン</t>
    </rPh>
    <phoneticPr fontId="4"/>
  </si>
  <si>
    <t>用品
事務</t>
    <rPh sb="0" eb="2">
      <t>ヨウヒン</t>
    </rPh>
    <rPh sb="3" eb="5">
      <t>ジム</t>
    </rPh>
    <phoneticPr fontId="4"/>
  </si>
  <si>
    <t>不明
分類</t>
    <rPh sb="0" eb="2">
      <t>フメイ</t>
    </rPh>
    <rPh sb="3" eb="5">
      <t>ブンルイ</t>
    </rPh>
    <phoneticPr fontId="4"/>
  </si>
  <si>
    <t>製品
石油石炭</t>
    <rPh sb="0" eb="2">
      <t>セイヒン</t>
    </rPh>
    <rPh sb="3" eb="5">
      <t>セキユ</t>
    </rPh>
    <rPh sb="5" eb="6">
      <t>イシ</t>
    </rPh>
    <phoneticPr fontId="4"/>
  </si>
  <si>
    <t>獣医業</t>
    <rPh sb="0" eb="3">
      <t>ジュウイギョウ</t>
    </rPh>
    <phoneticPr fontId="3"/>
  </si>
  <si>
    <t>獣医業</t>
    <phoneticPr fontId="3"/>
  </si>
  <si>
    <t>電気</t>
    <rPh sb="0" eb="2">
      <t>デンキ</t>
    </rPh>
    <phoneticPr fontId="4"/>
  </si>
  <si>
    <t>ガス製造工場、ガス供給所、ガス事業所、地域冷暖房業、蒸気供給業</t>
    <rPh sb="2" eb="4">
      <t>セイゾウ</t>
    </rPh>
    <rPh sb="4" eb="6">
      <t>コウバ</t>
    </rPh>
    <rPh sb="9" eb="11">
      <t>キョウキュウ</t>
    </rPh>
    <rPh sb="11" eb="12">
      <t>ジョ</t>
    </rPh>
    <rPh sb="15" eb="18">
      <t>ジギョウショ</t>
    </rPh>
    <phoneticPr fontId="4"/>
  </si>
  <si>
    <t>水運・航空輸送</t>
    <phoneticPr fontId="4"/>
  </si>
  <si>
    <t>砂利・採石</t>
    <phoneticPr fontId="4"/>
  </si>
  <si>
    <t>なめし革・革製品・毛皮（革製履物を除く。）</t>
  </si>
  <si>
    <t>サービス用・娯楽用機器</t>
  </si>
  <si>
    <t>通信機器</t>
  </si>
  <si>
    <t>道路貨物輸送（自家輸送を除く。）</t>
  </si>
  <si>
    <t>物品賃貸業（貸自動車業を除く。）</t>
    <phoneticPr fontId="3"/>
  </si>
  <si>
    <t>板ガラス、安全ガラス、複層ガラス、ガラス短繊維フェルト、ガラス短繊維ボード、ガラス長繊維ロービング、光ファイバ（素線）、カーブミラー、自動車ガラス、鏡、フラスコ、ビーカー、試験管、薬瓶、シリンダ、シャーレ、花瓶、金魚鉢、灰皿、文鎮、グラス、醤油差し、果物皿、紅茶ポット、レンズ、信号用ガラス、タイル、風鈴、ネームプレート</t>
    <rPh sb="0" eb="1">
      <t>イタ</t>
    </rPh>
    <rPh sb="5" eb="7">
      <t>アンゼン</t>
    </rPh>
    <rPh sb="11" eb="13">
      <t>フクソウ</t>
    </rPh>
    <phoneticPr fontId="4"/>
  </si>
  <si>
    <t>セメント、生コンクリート、電柱、杭、雨水ます、漁礁、水槽、タイル風呂、マンホールふた、板、浄化槽、テトラポッド、とうろう、土台、橋げた、まくら木、U字溝、遠心力鉄筋コンクリート管、ヒューム管、積ブロック、法止めブロック、ボックスカルバート、L字溝、点字ブロック、人造大理石、煙突、石綿スレートかわら、セメントかわら</t>
    <phoneticPr fontId="4"/>
  </si>
  <si>
    <t>その他の鉱業</t>
    <phoneticPr fontId="3"/>
  </si>
  <si>
    <t>鋳鍛造品（鉄）</t>
    <phoneticPr fontId="3"/>
  </si>
  <si>
    <t>乗用車・その他の自動車</t>
    <phoneticPr fontId="4"/>
  </si>
  <si>
    <t>道路輸送（自家輸送を除く。）</t>
    <phoneticPr fontId="4"/>
  </si>
  <si>
    <r>
      <t>冷凍調理食品、レトルト食品、インスタント食品、惣菜、弁当製造小売、がんもどき、納豆、豆腐、粉末ジュース、ゆば、春雨、こぶ茶、麦茶　</t>
    </r>
    <r>
      <rPr>
        <sz val="9"/>
        <color theme="9" tint="-0.249977111117893"/>
        <rFont val="游ゴシック Medium"/>
        <family val="3"/>
        <charset val="128"/>
      </rPr>
      <t>※B級グルメの出店は「672 飲食サービス」</t>
    </r>
    <rPh sb="0" eb="2">
      <t>レイトウ</t>
    </rPh>
    <rPh sb="2" eb="4">
      <t>チョウリ</t>
    </rPh>
    <rPh sb="4" eb="6">
      <t>ショクヒン</t>
    </rPh>
    <rPh sb="11" eb="13">
      <t>ショクヒン</t>
    </rPh>
    <rPh sb="20" eb="22">
      <t>ショクヒン</t>
    </rPh>
    <rPh sb="23" eb="25">
      <t>ソウザイ</t>
    </rPh>
    <rPh sb="26" eb="28">
      <t>ベントウ</t>
    </rPh>
    <rPh sb="28" eb="30">
      <t>セイゾウ</t>
    </rPh>
    <rPh sb="30" eb="32">
      <t>コウ</t>
    </rPh>
    <rPh sb="39" eb="41">
      <t>ナットウ</t>
    </rPh>
    <rPh sb="42" eb="44">
      <t>トウフ</t>
    </rPh>
    <rPh sb="45" eb="47">
      <t>フンマツ</t>
    </rPh>
    <rPh sb="55" eb="57">
      <t>ハルサメ</t>
    </rPh>
    <rPh sb="60" eb="61">
      <t>チャ</t>
    </rPh>
    <rPh sb="62" eb="64">
      <t>ムギチャ</t>
    </rPh>
    <rPh sb="67" eb="68">
      <t>キュウ</t>
    </rPh>
    <rPh sb="72" eb="74">
      <t>シュッテン</t>
    </rPh>
    <rPh sb="80" eb="82">
      <t>インショク</t>
    </rPh>
    <phoneticPr fontId="4"/>
  </si>
  <si>
    <t>物価調整等で、毎年、二重線で囲まれた係数（企業立地シート）を更新します。</t>
    <rPh sb="0" eb="2">
      <t>ブッカ</t>
    </rPh>
    <rPh sb="2" eb="4">
      <t>チョウセイ</t>
    </rPh>
    <rPh sb="4" eb="5">
      <t>トウ</t>
    </rPh>
    <rPh sb="7" eb="9">
      <t>マイトシ</t>
    </rPh>
    <rPh sb="10" eb="13">
      <t>ニジュウセン</t>
    </rPh>
    <rPh sb="14" eb="15">
      <t>カコ</t>
    </rPh>
    <rPh sb="18" eb="20">
      <t>ケイスウ</t>
    </rPh>
    <rPh sb="30" eb="32">
      <t>コウシン</t>
    </rPh>
    <phoneticPr fontId="4"/>
  </si>
  <si>
    <t xml:space="preserve"> </t>
    <phoneticPr fontId="3"/>
  </si>
  <si>
    <t>間接税（関税・輸入品商品税を除く。）</t>
    <rPh sb="0" eb="3">
      <t>カンセツゼイ</t>
    </rPh>
    <rPh sb="4" eb="6">
      <t>カンゼイ</t>
    </rPh>
    <rPh sb="7" eb="9">
      <t>ユニュウ</t>
    </rPh>
    <rPh sb="9" eb="10">
      <t>ヒン</t>
    </rPh>
    <rPh sb="10" eb="12">
      <t>ショウヒン</t>
    </rPh>
    <rPh sb="12" eb="13">
      <t>ゼイ</t>
    </rPh>
    <rPh sb="14" eb="15">
      <t>ノゾ</t>
    </rPh>
    <phoneticPr fontId="9"/>
  </si>
  <si>
    <t>電気・ガス・熱供給</t>
    <rPh sb="0" eb="2">
      <t>デンキ</t>
    </rPh>
    <phoneticPr fontId="3"/>
  </si>
  <si>
    <t>電気・ガス・熱供給</t>
    <rPh sb="0" eb="2">
      <t>デンキ</t>
    </rPh>
    <rPh sb="6" eb="9">
      <t>ネツキョウキュウ</t>
    </rPh>
    <phoneticPr fontId="4"/>
  </si>
  <si>
    <t>情報通信</t>
    <rPh sb="0" eb="2">
      <t>ジョウホウ</t>
    </rPh>
    <rPh sb="2" eb="4">
      <t>ツウシン</t>
    </rPh>
    <phoneticPr fontId="4"/>
  </si>
  <si>
    <t>有機化学工業製品
（石油化学系基礎製品・合成樹脂を除く。）</t>
    <phoneticPr fontId="4"/>
  </si>
  <si>
    <t>化学最終製品
（医薬品を除く。）</t>
    <phoneticPr fontId="3"/>
  </si>
  <si>
    <t>乗用車・トラック・バス・その他の自動車</t>
    <rPh sb="0" eb="3">
      <t>ジョウヨウシャ</t>
    </rPh>
    <phoneticPr fontId="4"/>
  </si>
  <si>
    <t>飼料・有機質肥料（別掲を除く。）</t>
    <phoneticPr fontId="3"/>
  </si>
  <si>
    <t>かぼちゃ、ピーマン、トマト、なす、はくさい、ねぎ、きゅうり、いちご、メロン、すいか、さといも、だいこん、キャベツ、ほうれん草、みつば、しゅんぎく、にんにく、たけのこ、れんこん、ごぼう、にんじん、もやし</t>
    <rPh sb="61" eb="62">
      <t>ソウ</t>
    </rPh>
    <phoneticPr fontId="4"/>
  </si>
  <si>
    <t>みかん、りんご、もも、パイン、バナナ、レモン、グレープフルーツ、キウイフルーツ、ぶどう、はっさく、梨、栗</t>
    <rPh sb="49" eb="50">
      <t>ナシ</t>
    </rPh>
    <rPh sb="51" eb="52">
      <t>クリ</t>
    </rPh>
    <phoneticPr fontId="4"/>
  </si>
  <si>
    <t>牧草、種苗、花、芝、桑、葉たばこ、綿花、こうぞ、みつまた</t>
    <rPh sb="0" eb="2">
      <t>ボクソウ</t>
    </rPh>
    <rPh sb="3" eb="5">
      <t>シュビョウ</t>
    </rPh>
    <rPh sb="6" eb="7">
      <t>ハナ</t>
    </rPh>
    <rPh sb="8" eb="9">
      <t>シバ</t>
    </rPh>
    <rPh sb="10" eb="11">
      <t>クワ</t>
    </rPh>
    <rPh sb="12" eb="13">
      <t>ハ</t>
    </rPh>
    <rPh sb="17" eb="19">
      <t>メンカ</t>
    </rPh>
    <phoneticPr fontId="4"/>
  </si>
  <si>
    <t>砂・砂利・玉石の掘採</t>
    <rPh sb="0" eb="1">
      <t>スナ</t>
    </rPh>
    <rPh sb="2" eb="4">
      <t>ジャリ</t>
    </rPh>
    <rPh sb="5" eb="7">
      <t>タマイシ</t>
    </rPh>
    <rPh sb="8" eb="9">
      <t>ホ</t>
    </rPh>
    <rPh sb="9" eb="10">
      <t>サイ</t>
    </rPh>
    <phoneticPr fontId="4"/>
  </si>
  <si>
    <t>帽子、ネクタイ、ハンカチ、スカーフ、マフラー、繊維製履物、毛皮製衣服、なめし革製衣服</t>
    <rPh sb="0" eb="2">
      <t>ボウシ</t>
    </rPh>
    <rPh sb="23" eb="25">
      <t>センイ</t>
    </rPh>
    <rPh sb="25" eb="26">
      <t>セイ</t>
    </rPh>
    <rPh sb="26" eb="28">
      <t>ハキモノ</t>
    </rPh>
    <rPh sb="29" eb="31">
      <t>ケガワ</t>
    </rPh>
    <rPh sb="31" eb="32">
      <t>セイ</t>
    </rPh>
    <rPh sb="32" eb="34">
      <t>イフク</t>
    </rPh>
    <rPh sb="38" eb="39">
      <t>カワ</t>
    </rPh>
    <rPh sb="39" eb="40">
      <t>セイ</t>
    </rPh>
    <rPh sb="40" eb="42">
      <t>イフク</t>
    </rPh>
    <phoneticPr fontId="4"/>
  </si>
  <si>
    <t>地下足袋、ゴム底布靴、スリッパ、総ゴム靴、プラスチック製履物（サンダル、草履、運動靴）、コンベヤゴムベルト、ゴムホース、水まくら、手術用手袋、消しゴム、ゴムバンド、ゴムガス管、ゴムテープ、エアマットレス、サック、吸着盤、ふた、栓、潜水服、卓球用ラバー、TVゴム足</t>
    <phoneticPr fontId="4"/>
  </si>
  <si>
    <t>砕石、石材、電解板、炭素繊維、炭素棒、黒鉛るつぼ、特殊炭素製品、研磨材、ほうろう鉄器、人造宝石、ロックウール、電極、と石、研磨布紙、再生骨材、石工品、七宝製品</t>
    <rPh sb="12" eb="14">
      <t>センイ</t>
    </rPh>
    <rPh sb="15" eb="18">
      <t>タンソボウ</t>
    </rPh>
    <rPh sb="19" eb="21">
      <t>コクエン</t>
    </rPh>
    <rPh sb="63" eb="64">
      <t>ヌノ</t>
    </rPh>
    <rPh sb="66" eb="68">
      <t>サイセイ</t>
    </rPh>
    <rPh sb="68" eb="70">
      <t>コツザイ</t>
    </rPh>
    <rPh sb="71" eb="73">
      <t>セッコウ</t>
    </rPh>
    <rPh sb="73" eb="74">
      <t>ヒン</t>
    </rPh>
    <phoneticPr fontId="4"/>
  </si>
  <si>
    <t>エレベータ（家庭用含む）、エスカレータ、クレーン、コンベヤ</t>
    <rPh sb="6" eb="9">
      <t>カテイヨウ</t>
    </rPh>
    <rPh sb="9" eb="10">
      <t>フク</t>
    </rPh>
    <phoneticPr fontId="4"/>
  </si>
  <si>
    <t>冷凍庫、冷却塔、冷蔵装置、凍結装置、製氷装置、除湿機（民生用除く）</t>
    <rPh sb="0" eb="3">
      <t>レイトウコ</t>
    </rPh>
    <rPh sb="4" eb="7">
      <t>レイキャクトウ</t>
    </rPh>
    <rPh sb="8" eb="10">
      <t>レイゾウ</t>
    </rPh>
    <rPh sb="10" eb="12">
      <t>ソウチ</t>
    </rPh>
    <rPh sb="13" eb="15">
      <t>トウケツ</t>
    </rPh>
    <rPh sb="15" eb="17">
      <t>ソウチ</t>
    </rPh>
    <rPh sb="18" eb="20">
      <t>セイヒョウ</t>
    </rPh>
    <rPh sb="20" eb="22">
      <t>ソウチ</t>
    </rPh>
    <rPh sb="23" eb="26">
      <t>ジョシツキ</t>
    </rPh>
    <rPh sb="27" eb="30">
      <t>ミンセイヨウ</t>
    </rPh>
    <rPh sb="30" eb="31">
      <t>ノゾ</t>
    </rPh>
    <phoneticPr fontId="4"/>
  </si>
  <si>
    <t>耕うん機、トラクタ、噴霧機、田植機、脱穀機、農業用乾燥機、コンバイン、稲麦刈取機</t>
    <rPh sb="0" eb="4">
      <t>コウウンキ</t>
    </rPh>
    <rPh sb="10" eb="12">
      <t>フンム</t>
    </rPh>
    <rPh sb="12" eb="13">
      <t>キ</t>
    </rPh>
    <rPh sb="14" eb="16">
      <t>タウエ</t>
    </rPh>
    <rPh sb="16" eb="17">
      <t>キ</t>
    </rPh>
    <rPh sb="18" eb="21">
      <t>ダッコクキ</t>
    </rPh>
    <rPh sb="22" eb="25">
      <t>ノウギョウヨウ</t>
    </rPh>
    <rPh sb="25" eb="28">
      <t>カンソウキ</t>
    </rPh>
    <rPh sb="35" eb="36">
      <t>イネ</t>
    </rPh>
    <rPh sb="36" eb="37">
      <t>ムギ</t>
    </rPh>
    <rPh sb="37" eb="39">
      <t>カリトリ</t>
    </rPh>
    <rPh sb="39" eb="40">
      <t>キ</t>
    </rPh>
    <phoneticPr fontId="4"/>
  </si>
  <si>
    <t>電話機、交換機、インターホン、ファクシミリ、テレビ会議電話装置、モデム、携帯電話、PHS、カーナビ、ラジオ・TV放送装置、携帯用通信装置、GPS、ETC、ラジオ・TV受信装置、交通信号保安装置、火災報知設備、防犯警備装置、発光信号装置、ガス警報機</t>
    <rPh sb="0" eb="3">
      <t>デンワキ</t>
    </rPh>
    <rPh sb="4" eb="6">
      <t>コウカン</t>
    </rPh>
    <rPh sb="6" eb="7">
      <t>キ</t>
    </rPh>
    <rPh sb="25" eb="27">
      <t>カイギ</t>
    </rPh>
    <rPh sb="27" eb="29">
      <t>デンワ</t>
    </rPh>
    <rPh sb="29" eb="31">
      <t>ソウチ</t>
    </rPh>
    <rPh sb="36" eb="38">
      <t>ケイタイ</t>
    </rPh>
    <rPh sb="38" eb="40">
      <t>デンワ</t>
    </rPh>
    <rPh sb="56" eb="58">
      <t>ホウソウ</t>
    </rPh>
    <rPh sb="58" eb="60">
      <t>ソウチ</t>
    </rPh>
    <rPh sb="61" eb="64">
      <t>ケイタイヨウ</t>
    </rPh>
    <rPh sb="64" eb="66">
      <t>ツウシン</t>
    </rPh>
    <rPh sb="66" eb="68">
      <t>ソウチ</t>
    </rPh>
    <rPh sb="83" eb="85">
      <t>ジュシン</t>
    </rPh>
    <rPh sb="85" eb="87">
      <t>ソウチ</t>
    </rPh>
    <rPh sb="88" eb="90">
      <t>コウツウ</t>
    </rPh>
    <rPh sb="90" eb="92">
      <t>シンゴウ</t>
    </rPh>
    <rPh sb="92" eb="94">
      <t>ホアン</t>
    </rPh>
    <rPh sb="94" eb="96">
      <t>ソウチ</t>
    </rPh>
    <rPh sb="97" eb="99">
      <t>カサイ</t>
    </rPh>
    <rPh sb="99" eb="101">
      <t>ホウチ</t>
    </rPh>
    <rPh sb="101" eb="103">
      <t>セツビ</t>
    </rPh>
    <rPh sb="104" eb="106">
      <t>ボウハン</t>
    </rPh>
    <rPh sb="106" eb="108">
      <t>ケイビ</t>
    </rPh>
    <rPh sb="108" eb="110">
      <t>ソウチ</t>
    </rPh>
    <rPh sb="111" eb="113">
      <t>ハッコウ</t>
    </rPh>
    <rPh sb="113" eb="115">
      <t>シンゴウ</t>
    </rPh>
    <rPh sb="115" eb="117">
      <t>ソウチ</t>
    </rPh>
    <phoneticPr fontId="4"/>
  </si>
  <si>
    <t>普通乗用車、小型乗用車、軽乗用車、小型バス、大型バス、軽トラック、小型トラック、普通トラック、医療保健車、衛生車、ガソリンタンク車、キャンピングカー、救急車、給水車、工作車、ごみ収集車、コンクリートミキサー車、散水車、車両運搬車、消防車、除雪車、スノーモービル、タンクローリー、バキュームカー、放送宣伝車、郵便車、霊きゅう車、冷凍・冷蔵車</t>
    <rPh sb="0" eb="2">
      <t>フツウ</t>
    </rPh>
    <rPh sb="2" eb="5">
      <t>ジョウヨウシャ</t>
    </rPh>
    <rPh sb="6" eb="8">
      <t>コガタ</t>
    </rPh>
    <rPh sb="8" eb="11">
      <t>ジョウヨウシャ</t>
    </rPh>
    <rPh sb="12" eb="13">
      <t>ケイ</t>
    </rPh>
    <rPh sb="13" eb="15">
      <t>ジョウヨウ</t>
    </rPh>
    <rPh sb="15" eb="16">
      <t>シャ</t>
    </rPh>
    <phoneticPr fontId="4"/>
  </si>
  <si>
    <t>外航海運業（旅客・貨物）、沿海海運・河川水運・湖沼水運業（旅客・貨物）、港湾旅客業、港湾運送業、港湾荷役業、はしけ運送業、いかだ運送業、航空旅客・貨物輸送、航空機による薬剤散布・写真撮影・宣伝広告・魚群探見</t>
    <rPh sb="0" eb="2">
      <t>ガイコウ</t>
    </rPh>
    <rPh sb="2" eb="4">
      <t>カイウン</t>
    </rPh>
    <rPh sb="4" eb="5">
      <t>ギョウ</t>
    </rPh>
    <rPh sb="6" eb="8">
      <t>リョキャク</t>
    </rPh>
    <rPh sb="9" eb="11">
      <t>カモツ</t>
    </rPh>
    <phoneticPr fontId="4"/>
  </si>
  <si>
    <t>電話、電信、電報、携帯電話、PHS、無線、ISP、IX業、IDC業、携帯電話取扱店、サーバ・ハウジング・サービス</t>
    <rPh sb="0" eb="2">
      <t>デンワ</t>
    </rPh>
    <rPh sb="3" eb="5">
      <t>デンシン</t>
    </rPh>
    <rPh sb="6" eb="8">
      <t>デンポウ</t>
    </rPh>
    <rPh sb="9" eb="11">
      <t>ケイタイ</t>
    </rPh>
    <rPh sb="11" eb="13">
      <t>デンワ</t>
    </rPh>
    <rPh sb="18" eb="20">
      <t>ムセン</t>
    </rPh>
    <rPh sb="27" eb="28">
      <t>ギョウ</t>
    </rPh>
    <rPh sb="32" eb="33">
      <t>ギョウ</t>
    </rPh>
    <rPh sb="34" eb="36">
      <t>ケイタイ</t>
    </rPh>
    <rPh sb="36" eb="38">
      <t>デンワ</t>
    </rPh>
    <rPh sb="38" eb="40">
      <t>トリアツカイ</t>
    </rPh>
    <rPh sb="40" eb="41">
      <t>テン</t>
    </rPh>
    <phoneticPr fontId="4"/>
  </si>
  <si>
    <t>建物サービス（ビルサービス業、ビルメンテナンス業、ビル清掃業、床磨き業、ガラスふき業、煙突掃除業、住宅消毒業、害虫駆除業）、法律事務所、特許事務所、公証人役場、司法書士事務所、公認会計士事務所、税理士事務所、設計監督業、建物設計製図業、建設コンサルタント業、測量業、地質調査、労働派遣サービス、速記業、あて名書業、複写業、マイクロ写真業、商品検査業、生糸検査所、民営職業紹介所、警備業、ディスプレイ業、パーティ請負業、温泉供給業、デザイン業、経営コンサルタント業、機械設計業、行政書士、不動産鑑定士、土地家屋調査士、医療事務、司会、通訳</t>
    <rPh sb="0" eb="2">
      <t>タテモノ</t>
    </rPh>
    <rPh sb="13" eb="14">
      <t>ギョウ</t>
    </rPh>
    <rPh sb="23" eb="24">
      <t>ギョウ</t>
    </rPh>
    <rPh sb="27" eb="30">
      <t>セイソウギョウ</t>
    </rPh>
    <rPh sb="31" eb="32">
      <t>ユカ</t>
    </rPh>
    <rPh sb="32" eb="33">
      <t>ミガ</t>
    </rPh>
    <rPh sb="34" eb="35">
      <t>ギョウ</t>
    </rPh>
    <rPh sb="41" eb="42">
      <t>ギョウ</t>
    </rPh>
    <rPh sb="43" eb="45">
      <t>エントツ</t>
    </rPh>
    <rPh sb="45" eb="47">
      <t>ソウジ</t>
    </rPh>
    <rPh sb="47" eb="48">
      <t>ギョウ</t>
    </rPh>
    <rPh sb="49" eb="51">
      <t>ジュウタク</t>
    </rPh>
    <rPh sb="51" eb="53">
      <t>ショウドク</t>
    </rPh>
    <rPh sb="53" eb="54">
      <t>ギョウ</t>
    </rPh>
    <rPh sb="55" eb="57">
      <t>ガイチュウ</t>
    </rPh>
    <rPh sb="57" eb="59">
      <t>クジョ</t>
    </rPh>
    <rPh sb="59" eb="60">
      <t>ギョウ</t>
    </rPh>
    <rPh sb="62" eb="64">
      <t>ホウリツ</t>
    </rPh>
    <rPh sb="64" eb="66">
      <t>ジム</t>
    </rPh>
    <rPh sb="66" eb="67">
      <t>ショ</t>
    </rPh>
    <rPh sb="68" eb="70">
      <t>トッキョ</t>
    </rPh>
    <rPh sb="70" eb="72">
      <t>ジム</t>
    </rPh>
    <rPh sb="72" eb="73">
      <t>ショ</t>
    </rPh>
    <rPh sb="74" eb="75">
      <t>コウ</t>
    </rPh>
    <rPh sb="75" eb="77">
      <t>ショウニン</t>
    </rPh>
    <rPh sb="77" eb="79">
      <t>ヤクバ</t>
    </rPh>
    <rPh sb="80" eb="82">
      <t>シホウ</t>
    </rPh>
    <rPh sb="82" eb="84">
      <t>ショシ</t>
    </rPh>
    <rPh sb="84" eb="86">
      <t>ジム</t>
    </rPh>
    <rPh sb="86" eb="87">
      <t>ショ</t>
    </rPh>
    <rPh sb="88" eb="90">
      <t>コウニン</t>
    </rPh>
    <rPh sb="90" eb="92">
      <t>カイケイ</t>
    </rPh>
    <rPh sb="92" eb="93">
      <t>シ</t>
    </rPh>
    <rPh sb="93" eb="95">
      <t>ジム</t>
    </rPh>
    <rPh sb="95" eb="96">
      <t>ショ</t>
    </rPh>
    <rPh sb="97" eb="100">
      <t>ゼイリシ</t>
    </rPh>
    <rPh sb="100" eb="102">
      <t>ジム</t>
    </rPh>
    <rPh sb="102" eb="103">
      <t>ショ</t>
    </rPh>
    <rPh sb="104" eb="106">
      <t>セッケイ</t>
    </rPh>
    <rPh sb="106" eb="108">
      <t>カントク</t>
    </rPh>
    <rPh sb="108" eb="109">
      <t>ギョウ</t>
    </rPh>
    <rPh sb="110" eb="112">
      <t>タテモノ</t>
    </rPh>
    <rPh sb="112" eb="114">
      <t>セッケイ</t>
    </rPh>
    <rPh sb="114" eb="116">
      <t>セイズ</t>
    </rPh>
    <rPh sb="116" eb="117">
      <t>ギョウ</t>
    </rPh>
    <rPh sb="118" eb="120">
      <t>ケンセツ</t>
    </rPh>
    <rPh sb="127" eb="128">
      <t>ギョウ</t>
    </rPh>
    <rPh sb="129" eb="131">
      <t>ソクリョウ</t>
    </rPh>
    <rPh sb="131" eb="132">
      <t>ギョウ</t>
    </rPh>
    <rPh sb="133" eb="135">
      <t>チシツ</t>
    </rPh>
    <rPh sb="135" eb="137">
      <t>チョウサ</t>
    </rPh>
    <rPh sb="138" eb="140">
      <t>ロウドウ</t>
    </rPh>
    <rPh sb="140" eb="142">
      <t>ハケン</t>
    </rPh>
    <rPh sb="147" eb="149">
      <t>ソッキ</t>
    </rPh>
    <rPh sb="149" eb="150">
      <t>ギョウ</t>
    </rPh>
    <rPh sb="153" eb="154">
      <t>ナ</t>
    </rPh>
    <rPh sb="154" eb="155">
      <t>カ</t>
    </rPh>
    <rPh sb="155" eb="156">
      <t>ギョウ</t>
    </rPh>
    <rPh sb="157" eb="159">
      <t>フクシャ</t>
    </rPh>
    <rPh sb="159" eb="160">
      <t>ギョウ</t>
    </rPh>
    <rPh sb="165" eb="167">
      <t>シャシン</t>
    </rPh>
    <rPh sb="167" eb="168">
      <t>ギョウ</t>
    </rPh>
    <rPh sb="169" eb="171">
      <t>ショウヒン</t>
    </rPh>
    <rPh sb="171" eb="173">
      <t>ケンサ</t>
    </rPh>
    <rPh sb="173" eb="174">
      <t>ギョウ</t>
    </rPh>
    <rPh sb="175" eb="177">
      <t>キイト</t>
    </rPh>
    <rPh sb="177" eb="179">
      <t>ケンサ</t>
    </rPh>
    <rPh sb="179" eb="180">
      <t>ジョ</t>
    </rPh>
    <rPh sb="181" eb="183">
      <t>ミンエイ</t>
    </rPh>
    <rPh sb="183" eb="185">
      <t>ショクギョウ</t>
    </rPh>
    <rPh sb="185" eb="187">
      <t>ショウカイ</t>
    </rPh>
    <rPh sb="187" eb="188">
      <t>ジョ</t>
    </rPh>
    <rPh sb="189" eb="191">
      <t>ケイビ</t>
    </rPh>
    <rPh sb="191" eb="192">
      <t>ギョウ</t>
    </rPh>
    <rPh sb="199" eb="200">
      <t>ギョウ</t>
    </rPh>
    <rPh sb="205" eb="207">
      <t>ウケオイ</t>
    </rPh>
    <rPh sb="207" eb="208">
      <t>ギョウ</t>
    </rPh>
    <rPh sb="209" eb="211">
      <t>オンセン</t>
    </rPh>
    <rPh sb="211" eb="213">
      <t>キョウキュウ</t>
    </rPh>
    <rPh sb="213" eb="214">
      <t>ギョウ</t>
    </rPh>
    <rPh sb="219" eb="220">
      <t>ギョウ</t>
    </rPh>
    <rPh sb="221" eb="223">
      <t>ケイエイ</t>
    </rPh>
    <rPh sb="230" eb="231">
      <t>ギョウ</t>
    </rPh>
    <rPh sb="232" eb="234">
      <t>キカイ</t>
    </rPh>
    <rPh sb="234" eb="236">
      <t>セッケイ</t>
    </rPh>
    <rPh sb="236" eb="237">
      <t>ギョウ</t>
    </rPh>
    <rPh sb="238" eb="240">
      <t>ギョウセイ</t>
    </rPh>
    <rPh sb="240" eb="242">
      <t>ショシ</t>
    </rPh>
    <rPh sb="243" eb="246">
      <t>フドウサン</t>
    </rPh>
    <rPh sb="246" eb="249">
      <t>カンテイシ</t>
    </rPh>
    <rPh sb="250" eb="252">
      <t>トチ</t>
    </rPh>
    <rPh sb="252" eb="254">
      <t>カオク</t>
    </rPh>
    <rPh sb="254" eb="256">
      <t>チョウサ</t>
    </rPh>
    <rPh sb="256" eb="257">
      <t>シ</t>
    </rPh>
    <rPh sb="258" eb="260">
      <t>イリョウ</t>
    </rPh>
    <rPh sb="260" eb="262">
      <t>ジム</t>
    </rPh>
    <rPh sb="263" eb="265">
      <t>シカイ</t>
    </rPh>
    <rPh sb="266" eb="268">
      <t>ツウヤク</t>
    </rPh>
    <phoneticPr fontId="4"/>
  </si>
  <si>
    <r>
      <t>さとうきび、コーヒー豆、ホップ、茶（生葉）、そば、あわ、きび、菜種、ごま　</t>
    </r>
    <r>
      <rPr>
        <sz val="9"/>
        <color theme="9" tint="-0.249977111117893"/>
        <rFont val="游ゴシック Medium"/>
        <family val="3"/>
        <charset val="128"/>
      </rPr>
      <t>※きのこは「015 林業」</t>
    </r>
    <rPh sb="10" eb="11">
      <t>マメ</t>
    </rPh>
    <rPh sb="16" eb="17">
      <t>チャ</t>
    </rPh>
    <rPh sb="18" eb="19">
      <t>ナマ</t>
    </rPh>
    <rPh sb="19" eb="20">
      <t>ハ</t>
    </rPh>
    <rPh sb="31" eb="33">
      <t>ナタネ</t>
    </rPh>
    <phoneticPr fontId="4"/>
  </si>
  <si>
    <r>
      <rPr>
        <sz val="9"/>
        <rFont val="游ゴシック Medium"/>
        <family val="3"/>
        <charset val="128"/>
      </rPr>
      <t>カントリーエレベーター、ライスセンター、種付け　</t>
    </r>
    <r>
      <rPr>
        <sz val="9"/>
        <color theme="9" tint="-0.249977111117893"/>
        <rFont val="游ゴシック Medium"/>
        <family val="3"/>
        <charset val="128"/>
      </rPr>
      <t>※造園業・植木業は「679 その他の対個人サービス」</t>
    </r>
    <r>
      <rPr>
        <sz val="9"/>
        <color rgb="FFFF0000"/>
        <rFont val="游ゴシック Medium"/>
        <family val="3"/>
        <charset val="128"/>
      </rPr>
      <t>、</t>
    </r>
    <r>
      <rPr>
        <sz val="9"/>
        <color theme="9" tint="-0.249977111117893"/>
        <rFont val="游ゴシック Medium"/>
        <family val="3"/>
        <charset val="128"/>
      </rPr>
      <t>獣医業は「675 獣医業」</t>
    </r>
    <rPh sb="25" eb="28">
      <t>ゾウエンギョウ</t>
    </rPh>
    <rPh sb="26" eb="28">
      <t>ウエキ</t>
    </rPh>
    <rPh sb="28" eb="29">
      <t>ギョウ</t>
    </rPh>
    <rPh sb="37" eb="38">
      <t>タ</t>
    </rPh>
    <rPh sb="39" eb="40">
      <t>タイ</t>
    </rPh>
    <rPh sb="40" eb="42">
      <t>コジン</t>
    </rPh>
    <phoneticPr fontId="4"/>
  </si>
  <si>
    <r>
      <t>砂糖、でん粉、サラダ油、マーガリン、水あめ、マヨネーズ、味噌、めんつゆ、酢、ケチャップ、香辛料、即席カレー、お茶漬け、ふりかけ類　</t>
    </r>
    <r>
      <rPr>
        <sz val="9"/>
        <color theme="9" tint="-0.249977111117893"/>
        <rFont val="游ゴシック Medium"/>
        <family val="3"/>
        <charset val="128"/>
      </rPr>
      <t>※塩は「202 無機化学工業製品」</t>
    </r>
    <rPh sb="0" eb="2">
      <t>サトウ</t>
    </rPh>
    <rPh sb="5" eb="6">
      <t>プン</t>
    </rPh>
    <rPh sb="10" eb="11">
      <t>アブラ</t>
    </rPh>
    <rPh sb="18" eb="19">
      <t>ミズ</t>
    </rPh>
    <rPh sb="28" eb="30">
      <t>ミソ</t>
    </rPh>
    <rPh sb="36" eb="37">
      <t>ス</t>
    </rPh>
    <rPh sb="44" eb="47">
      <t>コウシンリョウ</t>
    </rPh>
    <rPh sb="48" eb="50">
      <t>ソクセキ</t>
    </rPh>
    <rPh sb="55" eb="57">
      <t>チャヅ</t>
    </rPh>
    <rPh sb="63" eb="64">
      <t>ルイ</t>
    </rPh>
    <rPh sb="66" eb="67">
      <t>シオ</t>
    </rPh>
    <rPh sb="73" eb="75">
      <t>ムキ</t>
    </rPh>
    <rPh sb="75" eb="77">
      <t>カガク</t>
    </rPh>
    <rPh sb="77" eb="79">
      <t>コウギョウ</t>
    </rPh>
    <rPh sb="79" eb="81">
      <t>セイヒン</t>
    </rPh>
    <phoneticPr fontId="4"/>
  </si>
  <si>
    <r>
      <rPr>
        <sz val="9"/>
        <rFont val="游ゴシック Medium"/>
        <family val="3"/>
        <charset val="128"/>
      </rPr>
      <t>清酒、ビール、ウィスキー、ワイン、ブランデー、焼酎、果実酒　</t>
    </r>
    <r>
      <rPr>
        <sz val="9"/>
        <color theme="9" tint="-0.249977111117893"/>
        <rFont val="游ゴシック Medium"/>
        <family val="3"/>
        <charset val="128"/>
      </rPr>
      <t>※甘酒は「111 食料品」</t>
    </r>
    <rPh sb="0" eb="2">
      <t>セイシュ</t>
    </rPh>
    <rPh sb="23" eb="25">
      <t>ショウチュウ</t>
    </rPh>
    <rPh sb="26" eb="28">
      <t>カジツ</t>
    </rPh>
    <rPh sb="28" eb="29">
      <t>シュ</t>
    </rPh>
    <rPh sb="31" eb="32">
      <t>アマ</t>
    </rPh>
    <rPh sb="32" eb="33">
      <t>サケ</t>
    </rPh>
    <rPh sb="39" eb="42">
      <t>ショクリョウヒン</t>
    </rPh>
    <phoneticPr fontId="4"/>
  </si>
  <si>
    <r>
      <rPr>
        <sz val="9"/>
        <rFont val="游ゴシック Medium"/>
        <family val="3"/>
        <charset val="128"/>
      </rPr>
      <t>緑茶飲料、麦茶飲料、コーヒー、清涼飲料、製氷、ミネラルウォーター、野菜ジュース　</t>
    </r>
    <r>
      <rPr>
        <sz val="9"/>
        <color theme="9" tint="-0.249977111117893"/>
        <rFont val="游ゴシック Medium"/>
        <family val="3"/>
        <charset val="128"/>
      </rPr>
      <t>※ココア、濃縮果汁・天然果汁は「111 食料品」</t>
    </r>
    <rPh sb="0" eb="2">
      <t>リョクチャ</t>
    </rPh>
    <rPh sb="2" eb="4">
      <t>インリョウ</t>
    </rPh>
    <rPh sb="5" eb="7">
      <t>ムギチャ</t>
    </rPh>
    <rPh sb="7" eb="9">
      <t>インリョウ</t>
    </rPh>
    <rPh sb="15" eb="17">
      <t>セイリョウ</t>
    </rPh>
    <rPh sb="17" eb="19">
      <t>インリョウ</t>
    </rPh>
    <rPh sb="20" eb="22">
      <t>セイヒョウ</t>
    </rPh>
    <rPh sb="33" eb="35">
      <t>ヤサイ</t>
    </rPh>
    <rPh sb="45" eb="47">
      <t>ノウシュク</t>
    </rPh>
    <rPh sb="47" eb="49">
      <t>カジュウ</t>
    </rPh>
    <rPh sb="50" eb="52">
      <t>テンネン</t>
    </rPh>
    <rPh sb="52" eb="54">
      <t>カジュウ</t>
    </rPh>
    <rPh sb="60" eb="63">
      <t>ショクリョウヒン</t>
    </rPh>
    <phoneticPr fontId="4"/>
  </si>
  <si>
    <r>
      <rPr>
        <sz val="9"/>
        <rFont val="游ゴシック Medium"/>
        <family val="3"/>
        <charset val="128"/>
      </rPr>
      <t>シーツ、タオルケット、じゅうたん、タフテッドカーペット、床マット（繊維製）、毛布、帆布製品（テント）、カーテン、テーブルクロス、ふとん、まくら、クッション、ガーゼ、包帯、脱脂綿、ばんそうこう（布製）、衛生マスク、三角きん、眼帯、綿棒</t>
    </r>
    <r>
      <rPr>
        <sz val="9"/>
        <color rgb="FFFF0000"/>
        <rFont val="游ゴシック Medium"/>
        <family val="3"/>
        <charset val="128"/>
      </rPr>
      <t>　</t>
    </r>
    <r>
      <rPr>
        <sz val="9"/>
        <color theme="9" tint="-0.249977111117893"/>
        <rFont val="游ゴシック Medium"/>
        <family val="3"/>
        <charset val="128"/>
      </rPr>
      <t>※縫いぐるみは「391 その他の製造工業製品」</t>
    </r>
    <rPh sb="28" eb="29">
      <t>ユカ</t>
    </rPh>
    <rPh sb="33" eb="35">
      <t>センイ</t>
    </rPh>
    <rPh sb="35" eb="36">
      <t>セイ</t>
    </rPh>
    <rPh sb="38" eb="40">
      <t>モウフ</t>
    </rPh>
    <rPh sb="41" eb="42">
      <t>ホ</t>
    </rPh>
    <rPh sb="42" eb="43">
      <t>ヌノ</t>
    </rPh>
    <rPh sb="43" eb="45">
      <t>セイヒン</t>
    </rPh>
    <rPh sb="82" eb="84">
      <t>ホウタイ</t>
    </rPh>
    <rPh sb="85" eb="88">
      <t>ダッシメン</t>
    </rPh>
    <rPh sb="96" eb="98">
      <t>ヌノセイ</t>
    </rPh>
    <rPh sb="100" eb="102">
      <t>エイセイ</t>
    </rPh>
    <rPh sb="106" eb="108">
      <t>サンカク</t>
    </rPh>
    <rPh sb="111" eb="113">
      <t>ガンタイ</t>
    </rPh>
    <rPh sb="114" eb="116">
      <t>メンボウ</t>
    </rPh>
    <rPh sb="118" eb="119">
      <t>ヌ</t>
    </rPh>
    <rPh sb="131" eb="132">
      <t>ホカ</t>
    </rPh>
    <rPh sb="133" eb="135">
      <t>セイゾウ</t>
    </rPh>
    <rPh sb="135" eb="137">
      <t>コウギョウ</t>
    </rPh>
    <rPh sb="137" eb="139">
      <t>セイヒン</t>
    </rPh>
    <phoneticPr fontId="4"/>
  </si>
  <si>
    <r>
      <rPr>
        <sz val="9"/>
        <rFont val="游ゴシック Medium"/>
        <family val="3"/>
        <charset val="128"/>
      </rPr>
      <t>カレンダー・缶詰ラベル・広告・紙幣等の印刷、製版、製本　</t>
    </r>
    <r>
      <rPr>
        <sz val="9"/>
        <color theme="9" tint="-0.249977111117893"/>
        <rFont val="游ゴシック Medium"/>
        <family val="3"/>
        <charset val="128"/>
      </rPr>
      <t>※書籍・雑誌・新聞の出版は「595 映像・音声・文字情報制作」</t>
    </r>
    <rPh sb="6" eb="8">
      <t>カンヅメ</t>
    </rPh>
    <rPh sb="12" eb="14">
      <t>コウコク</t>
    </rPh>
    <rPh sb="15" eb="17">
      <t>シヘイ</t>
    </rPh>
    <rPh sb="17" eb="18">
      <t>トウ</t>
    </rPh>
    <rPh sb="19" eb="21">
      <t>インサツ</t>
    </rPh>
    <rPh sb="22" eb="24">
      <t>セイハン</t>
    </rPh>
    <rPh sb="25" eb="27">
      <t>セイホン</t>
    </rPh>
    <rPh sb="29" eb="31">
      <t>ショセキ</t>
    </rPh>
    <rPh sb="32" eb="34">
      <t>ザッシ</t>
    </rPh>
    <rPh sb="35" eb="37">
      <t>シンブン</t>
    </rPh>
    <rPh sb="38" eb="40">
      <t>シュッパン</t>
    </rPh>
    <rPh sb="46" eb="48">
      <t>エイゾウ</t>
    </rPh>
    <rPh sb="49" eb="51">
      <t>オンセイ</t>
    </rPh>
    <rPh sb="52" eb="54">
      <t>モジ</t>
    </rPh>
    <rPh sb="54" eb="56">
      <t>ジョウホウ</t>
    </rPh>
    <rPh sb="56" eb="58">
      <t>セイサク</t>
    </rPh>
    <phoneticPr fontId="4"/>
  </si>
  <si>
    <r>
      <t>農薬、除草剤、殺虫剤　</t>
    </r>
    <r>
      <rPr>
        <sz val="9"/>
        <color theme="9" tint="-0.249977111117893"/>
        <rFont val="游ゴシック Medium"/>
        <family val="3"/>
        <charset val="128"/>
      </rPr>
      <t>※家庭用の殺虫剤等は「207 医薬品」</t>
    </r>
    <rPh sb="0" eb="2">
      <t>ノウヤク</t>
    </rPh>
    <rPh sb="3" eb="6">
      <t>ジョソウザイ</t>
    </rPh>
    <rPh sb="7" eb="9">
      <t>サッチュウ</t>
    </rPh>
    <rPh sb="9" eb="10">
      <t>ザイ</t>
    </rPh>
    <rPh sb="12" eb="15">
      <t>カテイヨウ</t>
    </rPh>
    <rPh sb="16" eb="19">
      <t>サッチュウザイ</t>
    </rPh>
    <rPh sb="19" eb="20">
      <t>トウ</t>
    </rPh>
    <rPh sb="26" eb="29">
      <t>イヤクヒン</t>
    </rPh>
    <phoneticPr fontId="4"/>
  </si>
  <si>
    <r>
      <t>プラスチック製（ビニル袋、シート、IDカード、いすカバー、カーテン、自動車カバー、テーブルカバー、テント、粘着テープ、風呂敷、帽子、レインコート、ワッペン、板、棒、管、ホース、雨とい、スポンジ、断熱材（発泡製品）、発泡スチロール、カップラーメン容器、畳床、自動車ダッシュボード、ホイールキャップ、プッシュボタン、ネジ、家庭用風呂、浄化槽、パイプ、コンテナ、安全帽、海上用ブイ、カラーコーン、ヘルメット、納豆容器、薬瓶、水筒、洗剤・シャンプー容器、灯油缶、哺乳瓶、飲料容器、マヨネーズ容器、かご、箱、おけ、植木鉢、コップ、皿、食器、蠅たたき、洗濯ばさみ、風呂ふた、ようじ、レモン絞り器、キャッシュカード、消しゴム、人工芝、つり革、トイレ、歯ブラシ柄、ビニルテープ、湯たんぽ、まな板、ゴミ箱、ラッピングフィルム）　</t>
    </r>
    <r>
      <rPr>
        <sz val="9"/>
        <color theme="9" tint="-0.249977111117893"/>
        <rFont val="游ゴシック Medium"/>
        <family val="3"/>
        <charset val="128"/>
      </rPr>
      <t>※プラスチック製履物は「222 ゴム製品」</t>
    </r>
    <rPh sb="6" eb="7">
      <t>セイ</t>
    </rPh>
    <rPh sb="11" eb="12">
      <t>フクロ</t>
    </rPh>
    <rPh sb="34" eb="37">
      <t>ジドウシャ</t>
    </rPh>
    <rPh sb="53" eb="55">
      <t>ネンチャク</t>
    </rPh>
    <rPh sb="59" eb="62">
      <t>フロシキ</t>
    </rPh>
    <rPh sb="63" eb="65">
      <t>ボウシ</t>
    </rPh>
    <rPh sb="78" eb="79">
      <t>イタ</t>
    </rPh>
    <rPh sb="80" eb="81">
      <t>ボウ</t>
    </rPh>
    <rPh sb="82" eb="83">
      <t>カン</t>
    </rPh>
    <rPh sb="88" eb="89">
      <t>アメ</t>
    </rPh>
    <rPh sb="97" eb="100">
      <t>ダンネツザイ</t>
    </rPh>
    <rPh sb="101" eb="103">
      <t>ハッポウ</t>
    </rPh>
    <rPh sb="103" eb="105">
      <t>セイヒン</t>
    </rPh>
    <rPh sb="107" eb="109">
      <t>ハッポウ</t>
    </rPh>
    <rPh sb="122" eb="124">
      <t>ヨウキ</t>
    </rPh>
    <rPh sb="125" eb="126">
      <t>タタミ</t>
    </rPh>
    <rPh sb="126" eb="127">
      <t>ユカ</t>
    </rPh>
    <rPh sb="128" eb="131">
      <t>ジドウシャ</t>
    </rPh>
    <rPh sb="159" eb="162">
      <t>カテイヨウ</t>
    </rPh>
    <rPh sb="162" eb="164">
      <t>フロ</t>
    </rPh>
    <rPh sb="165" eb="168">
      <t>ジョウカソウ</t>
    </rPh>
    <rPh sb="178" eb="180">
      <t>アンゼン</t>
    </rPh>
    <rPh sb="180" eb="181">
      <t>ボウ</t>
    </rPh>
    <rPh sb="182" eb="185">
      <t>カイジョウヨウ</t>
    </rPh>
    <rPh sb="201" eb="203">
      <t>ナットウ</t>
    </rPh>
    <rPh sb="203" eb="205">
      <t>ヨウキ</t>
    </rPh>
    <rPh sb="206" eb="207">
      <t>クスリ</t>
    </rPh>
    <rPh sb="207" eb="208">
      <t>ビン</t>
    </rPh>
    <rPh sb="209" eb="211">
      <t>スイトウ</t>
    </rPh>
    <rPh sb="212" eb="214">
      <t>センザイ</t>
    </rPh>
    <rPh sb="220" eb="222">
      <t>ヨウキ</t>
    </rPh>
    <rPh sb="223" eb="225">
      <t>トウユ</t>
    </rPh>
    <rPh sb="225" eb="226">
      <t>カン</t>
    </rPh>
    <rPh sb="227" eb="229">
      <t>ホニュウ</t>
    </rPh>
    <rPh sb="229" eb="230">
      <t>ビン</t>
    </rPh>
    <rPh sb="231" eb="233">
      <t>インリョウ</t>
    </rPh>
    <rPh sb="233" eb="235">
      <t>ヨウキ</t>
    </rPh>
    <rPh sb="241" eb="243">
      <t>ヨウキ</t>
    </rPh>
    <rPh sb="247" eb="248">
      <t>ハコ</t>
    </rPh>
    <rPh sb="252" eb="255">
      <t>ウエキバチ</t>
    </rPh>
    <rPh sb="260" eb="261">
      <t>サラ</t>
    </rPh>
    <rPh sb="262" eb="264">
      <t>ショッキ</t>
    </rPh>
    <rPh sb="265" eb="266">
      <t>ハエ</t>
    </rPh>
    <rPh sb="270" eb="272">
      <t>センタク</t>
    </rPh>
    <rPh sb="276" eb="278">
      <t>フロ</t>
    </rPh>
    <rPh sb="288" eb="289">
      <t>シボ</t>
    </rPh>
    <rPh sb="290" eb="291">
      <t>キ</t>
    </rPh>
    <rPh sb="301" eb="302">
      <t>ケ</t>
    </rPh>
    <rPh sb="306" eb="308">
      <t>ジンコウ</t>
    </rPh>
    <rPh sb="308" eb="309">
      <t>シバ</t>
    </rPh>
    <rPh sb="312" eb="313">
      <t>カワ</t>
    </rPh>
    <rPh sb="318" eb="319">
      <t>ハ</t>
    </rPh>
    <rPh sb="322" eb="323">
      <t>エ</t>
    </rPh>
    <rPh sb="331" eb="332">
      <t>ユ</t>
    </rPh>
    <rPh sb="338" eb="339">
      <t>イタ</t>
    </rPh>
    <rPh sb="342" eb="343">
      <t>バコ</t>
    </rPh>
    <rPh sb="362" eb="363">
      <t>セイ</t>
    </rPh>
    <rPh sb="363" eb="365">
      <t>ハキモノ</t>
    </rPh>
    <rPh sb="373" eb="375">
      <t>セイヒン</t>
    </rPh>
    <phoneticPr fontId="4"/>
  </si>
  <si>
    <r>
      <t>なめし革、ベルト、ランドセル、財布、ハンドバッグ、馬具、むち、腕時計革バンド　</t>
    </r>
    <r>
      <rPr>
        <sz val="9"/>
        <color theme="9" tint="-0.249977111117893"/>
        <rFont val="游ゴシック Medium"/>
        <family val="3"/>
        <charset val="128"/>
      </rPr>
      <t>※革製のグローブは「391 その他の製造工業製品」</t>
    </r>
    <rPh sb="3" eb="4">
      <t>カワ</t>
    </rPh>
    <rPh sb="15" eb="17">
      <t>サイフ</t>
    </rPh>
    <rPh sb="25" eb="27">
      <t>バグ</t>
    </rPh>
    <rPh sb="31" eb="32">
      <t>ウデ</t>
    </rPh>
    <rPh sb="32" eb="34">
      <t>ドケイ</t>
    </rPh>
    <rPh sb="34" eb="35">
      <t>カワ</t>
    </rPh>
    <rPh sb="40" eb="42">
      <t>カワセイ</t>
    </rPh>
    <rPh sb="55" eb="56">
      <t>ホカ</t>
    </rPh>
    <rPh sb="57" eb="59">
      <t>セイゾウ</t>
    </rPh>
    <rPh sb="59" eb="61">
      <t>コウギョウ</t>
    </rPh>
    <rPh sb="61" eb="63">
      <t>セイヒン</t>
    </rPh>
    <phoneticPr fontId="4"/>
  </si>
  <si>
    <r>
      <rPr>
        <sz val="9"/>
        <rFont val="游ゴシック Medium"/>
        <family val="3"/>
        <charset val="128"/>
      </rPr>
      <t>医療用機械器具・装置、病院用器具・装置、歯科用機械器具・装置、動物用医療機械器具、医療用品、歯科材料　</t>
    </r>
    <r>
      <rPr>
        <sz val="9"/>
        <color theme="9" tint="-0.249977111117893"/>
        <rFont val="游ゴシック Medium"/>
        <family val="3"/>
        <charset val="128"/>
      </rPr>
      <t>※医療用のX線装置、電子応用装置及びレーザー用装置は、「333 電子応用装置・電気計測器」</t>
    </r>
    <rPh sb="0" eb="3">
      <t>イリョウヨウ</t>
    </rPh>
    <rPh sb="3" eb="5">
      <t>キカイ</t>
    </rPh>
    <rPh sb="5" eb="7">
      <t>キグ</t>
    </rPh>
    <rPh sb="8" eb="10">
      <t>ソウチ</t>
    </rPh>
    <rPh sb="11" eb="14">
      <t>ビョウインヨウ</t>
    </rPh>
    <rPh sb="14" eb="16">
      <t>キグ</t>
    </rPh>
    <rPh sb="17" eb="19">
      <t>ソウチ</t>
    </rPh>
    <rPh sb="20" eb="22">
      <t>シカ</t>
    </rPh>
    <rPh sb="22" eb="23">
      <t>ヨウ</t>
    </rPh>
    <rPh sb="23" eb="25">
      <t>キカイ</t>
    </rPh>
    <rPh sb="25" eb="27">
      <t>キグ</t>
    </rPh>
    <rPh sb="28" eb="30">
      <t>ソウチ</t>
    </rPh>
    <rPh sb="31" eb="34">
      <t>ドウブツヨウ</t>
    </rPh>
    <rPh sb="34" eb="36">
      <t>イリョウ</t>
    </rPh>
    <rPh sb="36" eb="38">
      <t>キカイ</t>
    </rPh>
    <rPh sb="38" eb="40">
      <t>キグ</t>
    </rPh>
    <rPh sb="41" eb="43">
      <t>イリョウ</t>
    </rPh>
    <rPh sb="43" eb="45">
      <t>ヨウヒン</t>
    </rPh>
    <rPh sb="46" eb="48">
      <t>シカ</t>
    </rPh>
    <rPh sb="48" eb="50">
      <t>ザイリョウ</t>
    </rPh>
    <rPh sb="52" eb="55">
      <t>イリョウヨウ</t>
    </rPh>
    <rPh sb="57" eb="58">
      <t>セン</t>
    </rPh>
    <rPh sb="58" eb="60">
      <t>ソウチ</t>
    </rPh>
    <rPh sb="61" eb="63">
      <t>デンシ</t>
    </rPh>
    <rPh sb="63" eb="65">
      <t>オウヨウ</t>
    </rPh>
    <rPh sb="65" eb="67">
      <t>ソウチ</t>
    </rPh>
    <rPh sb="67" eb="68">
      <t>オヨ</t>
    </rPh>
    <rPh sb="73" eb="74">
      <t>ヨウ</t>
    </rPh>
    <rPh sb="74" eb="76">
      <t>ソウチ</t>
    </rPh>
    <rPh sb="83" eb="85">
      <t>デンシ</t>
    </rPh>
    <rPh sb="85" eb="87">
      <t>オウヨウ</t>
    </rPh>
    <rPh sb="87" eb="89">
      <t>ソウチ</t>
    </rPh>
    <rPh sb="90" eb="92">
      <t>デンキ</t>
    </rPh>
    <rPh sb="92" eb="95">
      <t>ケイソクキ</t>
    </rPh>
    <phoneticPr fontId="4"/>
  </si>
  <si>
    <r>
      <t>LEDランプ、超小型電動機（３W未満）、SDメモリカード、メモリスティック、カセットテープ・ビデオテープ（録音録画用）、CD・DVD・BD・MO（録音録画用）、光磁気ディスク、抵抗器、コンデンサ、トランス、スイッチ、コネクタ、磁気ヘッド、小型モータ（超音波モータ、サーボモータ）、リレー　</t>
    </r>
    <r>
      <rPr>
        <sz val="9"/>
        <color theme="9" tint="-0.249977111117893"/>
        <rFont val="游ゴシック Medium"/>
        <family val="3"/>
        <charset val="128"/>
      </rPr>
      <t>※記録済のCD・DVD・テープは「391 その他の製造工業製品」</t>
    </r>
    <rPh sb="7" eb="8">
      <t>チョウ</t>
    </rPh>
    <rPh sb="8" eb="10">
      <t>コガタ</t>
    </rPh>
    <rPh sb="10" eb="13">
      <t>デンドウキ</t>
    </rPh>
    <rPh sb="16" eb="18">
      <t>ミマン</t>
    </rPh>
    <phoneticPr fontId="4"/>
  </si>
  <si>
    <r>
      <t>電球（一般電球、自動車用電球、紫外線ランプ、蛍光ランプ、クリスマスツリー用電球、水銀灯、写真閃光用電球、信号用電球）、電気照明器具（白熱電灯器具、蛍光灯器具、水銀灯器具、ヘッドライト、サーチライト）、電池（マンガン乾電池、アルカリマンガン乾電池、鉛蓄電池、リチウムイオン蓄電池、自動車用バッテリー）、太陽電池、導入線、ニクロム線、電球口金、リードフレーム、シリコンウエハ、フィラメント、永久磁石、取付具　</t>
    </r>
    <r>
      <rPr>
        <sz val="9"/>
        <color theme="9" tint="-0.249977111117893"/>
        <rFont val="游ゴシック Medium"/>
        <family val="3"/>
        <charset val="128"/>
      </rPr>
      <t>※LEDランプは、「329 その他の電子部品」</t>
    </r>
    <rPh sb="0" eb="2">
      <t>デンキュウ</t>
    </rPh>
    <rPh sb="3" eb="5">
      <t>イッパン</t>
    </rPh>
    <rPh sb="5" eb="7">
      <t>デンキュウ</t>
    </rPh>
    <rPh sb="8" eb="12">
      <t>ジドウシャヨウ</t>
    </rPh>
    <rPh sb="12" eb="14">
      <t>デンキュウ</t>
    </rPh>
    <rPh sb="15" eb="18">
      <t>シガイセン</t>
    </rPh>
    <rPh sb="22" eb="24">
      <t>ケイコウ</t>
    </rPh>
    <rPh sb="36" eb="37">
      <t>ヨウ</t>
    </rPh>
    <rPh sb="37" eb="39">
      <t>デンキュウ</t>
    </rPh>
    <rPh sb="40" eb="43">
      <t>スイギントウ</t>
    </rPh>
    <rPh sb="44" eb="46">
      <t>シャシン</t>
    </rPh>
    <rPh sb="46" eb="48">
      <t>センコウ</t>
    </rPh>
    <rPh sb="48" eb="49">
      <t>ヨウ</t>
    </rPh>
    <rPh sb="49" eb="51">
      <t>デンキュウ</t>
    </rPh>
    <rPh sb="52" eb="55">
      <t>シンゴウヨウ</t>
    </rPh>
    <rPh sb="55" eb="57">
      <t>デンキュウ</t>
    </rPh>
    <rPh sb="59" eb="61">
      <t>デンキ</t>
    </rPh>
    <rPh sb="61" eb="63">
      <t>ショウメイ</t>
    </rPh>
    <rPh sb="63" eb="65">
      <t>キグ</t>
    </rPh>
    <rPh sb="66" eb="68">
      <t>ハクネツ</t>
    </rPh>
    <rPh sb="68" eb="70">
      <t>デントウ</t>
    </rPh>
    <rPh sb="70" eb="72">
      <t>キグ</t>
    </rPh>
    <rPh sb="73" eb="76">
      <t>ケイコウトウ</t>
    </rPh>
    <rPh sb="76" eb="78">
      <t>キグ</t>
    </rPh>
    <rPh sb="79" eb="82">
      <t>スイギントウ</t>
    </rPh>
    <rPh sb="82" eb="84">
      <t>キグ</t>
    </rPh>
    <rPh sb="100" eb="102">
      <t>デンチ</t>
    </rPh>
    <rPh sb="107" eb="110">
      <t>カンデンチ</t>
    </rPh>
    <rPh sb="119" eb="122">
      <t>カンデンチ</t>
    </rPh>
    <rPh sb="123" eb="124">
      <t>ナマリ</t>
    </rPh>
    <rPh sb="124" eb="127">
      <t>チクデンチ</t>
    </rPh>
    <rPh sb="135" eb="138">
      <t>チクデンチ</t>
    </rPh>
    <rPh sb="139" eb="143">
      <t>ジドウシャヨウ</t>
    </rPh>
    <rPh sb="150" eb="152">
      <t>タイヨウ</t>
    </rPh>
    <rPh sb="152" eb="154">
      <t>デンチ</t>
    </rPh>
    <rPh sb="155" eb="157">
      <t>ドウニュウ</t>
    </rPh>
    <rPh sb="157" eb="158">
      <t>セン</t>
    </rPh>
    <rPh sb="163" eb="164">
      <t>セン</t>
    </rPh>
    <rPh sb="165" eb="167">
      <t>デンキュウ</t>
    </rPh>
    <rPh sb="167" eb="168">
      <t>クチ</t>
    </rPh>
    <rPh sb="168" eb="169">
      <t>キン</t>
    </rPh>
    <rPh sb="193" eb="195">
      <t>エイキュウ</t>
    </rPh>
    <rPh sb="195" eb="197">
      <t>ジシャク</t>
    </rPh>
    <rPh sb="198" eb="200">
      <t>トリツケ</t>
    </rPh>
    <rPh sb="200" eb="201">
      <t>グ</t>
    </rPh>
    <rPh sb="218" eb="219">
      <t>ホカ</t>
    </rPh>
    <rPh sb="220" eb="222">
      <t>デンシ</t>
    </rPh>
    <rPh sb="222" eb="224">
      <t>ブヒン</t>
    </rPh>
    <phoneticPr fontId="4"/>
  </si>
  <si>
    <r>
      <rPr>
        <sz val="9"/>
        <rFont val="游ゴシック Medium"/>
        <family val="3"/>
        <charset val="128"/>
      </rPr>
      <t>自動車車体、荷台、ガソリンエンジン、ディーゼルエンジン、油ポンプ、エアークリーナ、エンジンギア、オイルフィルタ、カムシャフト、キャブレーター、吸気弁、クランクケース、サーモスタット、シリンダ、燃料タンク、排気弁、ラジエータ、冷却ファン、ピストン、ロッド、駆動軸、クラッチ、減速機、ハンドル、ホイール、車軸、トランスミッション、オイルブレーキ装置、サスペンション、エアータンク、ブレーキ、クラクション、窓枠部分、サッシ、消音器、ドア、ボンネット、マフラー、ワイパー、ドアロック、バンパ、カーエアコン、座席、カーライター、バックミラー、方向指示器、アクセル、窓ガラス開閉装置　</t>
    </r>
    <r>
      <rPr>
        <sz val="9"/>
        <color theme="9" tint="-0.249977111117893"/>
        <rFont val="游ゴシック Medium"/>
        <family val="3"/>
        <charset val="128"/>
      </rPr>
      <t>※シートベルトは「391 その他の製造工業製品」、窓ガラスは「251 ガラス・ガラス製品」、タイヤは「222 ゴム製品」、スピードメータは「311 業務用機械」、エアバッグは「391 その他の製造工業製品」</t>
    </r>
    <rPh sb="0" eb="3">
      <t>ジドウシャ</t>
    </rPh>
    <rPh sb="3" eb="5">
      <t>シャタイ</t>
    </rPh>
    <rPh sb="6" eb="8">
      <t>ニダイ</t>
    </rPh>
    <rPh sb="28" eb="29">
      <t>ユ</t>
    </rPh>
    <rPh sb="71" eb="74">
      <t>キュウキベン</t>
    </rPh>
    <rPh sb="96" eb="98">
      <t>ネンリョウ</t>
    </rPh>
    <rPh sb="102" eb="104">
      <t>ハイキ</t>
    </rPh>
    <rPh sb="104" eb="105">
      <t>ベン</t>
    </rPh>
    <rPh sb="112" eb="114">
      <t>レイキャク</t>
    </rPh>
    <rPh sb="127" eb="129">
      <t>クドウ</t>
    </rPh>
    <rPh sb="129" eb="130">
      <t>ジク</t>
    </rPh>
    <rPh sb="136" eb="138">
      <t>ゲンソク</t>
    </rPh>
    <rPh sb="138" eb="139">
      <t>キ</t>
    </rPh>
    <rPh sb="150" eb="152">
      <t>シャジク</t>
    </rPh>
    <rPh sb="170" eb="172">
      <t>ソウチ</t>
    </rPh>
    <rPh sb="200" eb="202">
      <t>マドワク</t>
    </rPh>
    <rPh sb="202" eb="204">
      <t>ブブン</t>
    </rPh>
    <rPh sb="209" eb="212">
      <t>ショウオンキ</t>
    </rPh>
    <rPh sb="249" eb="251">
      <t>ザセキ</t>
    </rPh>
    <rPh sb="266" eb="268">
      <t>ホウコウ</t>
    </rPh>
    <rPh sb="268" eb="271">
      <t>シジキ</t>
    </rPh>
    <rPh sb="277" eb="278">
      <t>マド</t>
    </rPh>
    <rPh sb="281" eb="283">
      <t>カイヘイ</t>
    </rPh>
    <rPh sb="283" eb="285">
      <t>ソウチ</t>
    </rPh>
    <rPh sb="301" eb="302">
      <t>ホカ</t>
    </rPh>
    <rPh sb="303" eb="305">
      <t>セイゾウ</t>
    </rPh>
    <rPh sb="305" eb="307">
      <t>コウギョウ</t>
    </rPh>
    <rPh sb="307" eb="309">
      <t>セイヒン</t>
    </rPh>
    <rPh sb="311" eb="312">
      <t>マド</t>
    </rPh>
    <rPh sb="328" eb="330">
      <t>セイヒン</t>
    </rPh>
    <rPh sb="343" eb="345">
      <t>セイヒン</t>
    </rPh>
    <rPh sb="380" eb="381">
      <t>ホカ</t>
    </rPh>
    <rPh sb="382" eb="384">
      <t>セイゾウ</t>
    </rPh>
    <rPh sb="384" eb="386">
      <t>コウギョウ</t>
    </rPh>
    <rPh sb="386" eb="388">
      <t>セイヒン</t>
    </rPh>
    <phoneticPr fontId="4"/>
  </si>
  <si>
    <r>
      <t>時計、楽器（ピアノ、ギター、エレクトーン、オルガン、打楽器、管楽器、三味線、琴、琵琶、尺八、カスタネット、ハーモニカ、シンセサイザー）、レコード、CD・DVD・テープ（記録済）、プリベイドカード、テレビゲーム用（CD・DVD）、万年筆、シャープペンシル、ボールペン、鉛筆、クレヨン、絵具、毛筆、クレパス、ポスターカラー、スタンプ台、印章、印肉、目盛のない定規、コンパス、そろばん、のり、筆箱、穴あけ器、鉛筆削り、製図器、クリップ、黒板ふき、墨汁、千枚通し、下敷、ホッチキス、かつら、貴金属製（ガスライター、カップ、洋食器、ナイフ、フォーク、スプーン、靴べら、皿、花瓶、カフスボタン）、イヤリング、キーホルダ、におい袋、バッジ、くし、ブローチ、ネックレス、ネクタイピン、造花、荒縄、ござ、しめなわ、畳、俵、麦わら帽子、機関銃、魚雷、迫撃砲、ピストル、戦車、地雷、弾丸、漆器製（家具・台所・食器）、うちわ、ちょうちん、歯ブラシ、ほうき、はたき、モップ、傘、マッチ、看板、地球儀、魔法瓶、エアバッグ、チャイルドシート、いかだ、はしご　</t>
    </r>
    <r>
      <rPr>
        <sz val="9"/>
        <color theme="9" tint="-0.249977111117893"/>
        <rFont val="游ゴシック Medium"/>
        <family val="3"/>
        <charset val="128"/>
      </rPr>
      <t>※無記録のCD・DVD・テープは「329 その他の電子部品」</t>
    </r>
    <rPh sb="0" eb="2">
      <t>トケイ</t>
    </rPh>
    <rPh sb="3" eb="5">
      <t>ガッキ</t>
    </rPh>
    <rPh sb="26" eb="29">
      <t>ダガッキ</t>
    </rPh>
    <rPh sb="30" eb="33">
      <t>カンガッキ</t>
    </rPh>
    <rPh sb="34" eb="37">
      <t>シャミセン</t>
    </rPh>
    <rPh sb="38" eb="39">
      <t>コト</t>
    </rPh>
    <rPh sb="40" eb="42">
      <t>ビワ</t>
    </rPh>
    <rPh sb="43" eb="45">
      <t>シャクハチ</t>
    </rPh>
    <rPh sb="84" eb="86">
      <t>キロク</t>
    </rPh>
    <rPh sb="86" eb="87">
      <t>スミ</t>
    </rPh>
    <rPh sb="104" eb="105">
      <t>ヨウ</t>
    </rPh>
    <rPh sb="114" eb="117">
      <t>マンネンヒツ</t>
    </rPh>
    <rPh sb="133" eb="135">
      <t>エンピツ</t>
    </rPh>
    <rPh sb="141" eb="143">
      <t>エノグ</t>
    </rPh>
    <rPh sb="144" eb="146">
      <t>モウヒツ</t>
    </rPh>
    <rPh sb="164" eb="165">
      <t>ダイ</t>
    </rPh>
    <rPh sb="166" eb="168">
      <t>インショウ</t>
    </rPh>
    <rPh sb="169" eb="170">
      <t>イン</t>
    </rPh>
    <rPh sb="170" eb="171">
      <t>ニク</t>
    </rPh>
    <rPh sb="172" eb="174">
      <t>メモリ</t>
    </rPh>
    <rPh sb="177" eb="179">
      <t>ジョウギ</t>
    </rPh>
    <rPh sb="193" eb="195">
      <t>フデバコ</t>
    </rPh>
    <rPh sb="196" eb="197">
      <t>アナ</t>
    </rPh>
    <rPh sb="199" eb="200">
      <t>キ</t>
    </rPh>
    <rPh sb="201" eb="203">
      <t>エンピツ</t>
    </rPh>
    <rPh sb="203" eb="204">
      <t>ケズ</t>
    </rPh>
    <rPh sb="206" eb="208">
      <t>セイズ</t>
    </rPh>
    <rPh sb="208" eb="209">
      <t>キ</t>
    </rPh>
    <rPh sb="215" eb="217">
      <t>コクバン</t>
    </rPh>
    <rPh sb="220" eb="222">
      <t>ボクジュウ</t>
    </rPh>
    <rPh sb="223" eb="225">
      <t>センマイ</t>
    </rPh>
    <rPh sb="225" eb="226">
      <t>トオ</t>
    </rPh>
    <rPh sb="228" eb="230">
      <t>シタジ</t>
    </rPh>
    <rPh sb="241" eb="242">
      <t>キ</t>
    </rPh>
    <rPh sb="242" eb="245">
      <t>キンゾクセイ</t>
    </rPh>
    <rPh sb="257" eb="260">
      <t>ヨウショッキ</t>
    </rPh>
    <rPh sb="275" eb="276">
      <t>クツ</t>
    </rPh>
    <rPh sb="279" eb="280">
      <t>サラ</t>
    </rPh>
    <rPh sb="281" eb="283">
      <t>カビン</t>
    </rPh>
    <rPh sb="307" eb="308">
      <t>フクロ</t>
    </rPh>
    <rPh sb="334" eb="336">
      <t>ゾウカ</t>
    </rPh>
    <rPh sb="337" eb="339">
      <t>アラナワ</t>
    </rPh>
    <rPh sb="348" eb="349">
      <t>タタミ</t>
    </rPh>
    <rPh sb="350" eb="351">
      <t>タワラ</t>
    </rPh>
    <rPh sb="352" eb="353">
      <t>ムギ</t>
    </rPh>
    <rPh sb="355" eb="357">
      <t>ボウシ</t>
    </rPh>
    <rPh sb="358" eb="361">
      <t>キカンジュウ</t>
    </rPh>
    <rPh sb="362" eb="364">
      <t>ギョライ</t>
    </rPh>
    <rPh sb="365" eb="368">
      <t>ハクゲキホウ</t>
    </rPh>
    <rPh sb="374" eb="376">
      <t>センシャ</t>
    </rPh>
    <rPh sb="377" eb="379">
      <t>ジライ</t>
    </rPh>
    <rPh sb="380" eb="382">
      <t>ダンガン</t>
    </rPh>
    <rPh sb="383" eb="384">
      <t>ウルシ</t>
    </rPh>
    <rPh sb="384" eb="385">
      <t>キ</t>
    </rPh>
    <rPh sb="385" eb="386">
      <t>セイ</t>
    </rPh>
    <rPh sb="387" eb="389">
      <t>カグ</t>
    </rPh>
    <rPh sb="390" eb="392">
      <t>ダイドコロ</t>
    </rPh>
    <rPh sb="393" eb="395">
      <t>ショッキ</t>
    </rPh>
    <rPh sb="407" eb="408">
      <t>ハ</t>
    </rPh>
    <rPh sb="424" eb="425">
      <t>カサ</t>
    </rPh>
    <rPh sb="430" eb="432">
      <t>カンバン</t>
    </rPh>
    <rPh sb="433" eb="436">
      <t>チキュウギ</t>
    </rPh>
    <rPh sb="437" eb="440">
      <t>マホウビン</t>
    </rPh>
    <rPh sb="465" eb="466">
      <t>ム</t>
    </rPh>
    <rPh sb="466" eb="468">
      <t>キロク</t>
    </rPh>
    <rPh sb="487" eb="488">
      <t>ホカ</t>
    </rPh>
    <rPh sb="489" eb="491">
      <t>デンシ</t>
    </rPh>
    <rPh sb="491" eb="493">
      <t>ブヒン</t>
    </rPh>
    <phoneticPr fontId="4"/>
  </si>
  <si>
    <r>
      <rPr>
        <sz val="9"/>
        <rFont val="游ゴシック Medium"/>
        <family val="3"/>
        <charset val="128"/>
      </rPr>
      <t>自動車、自動車部品、オートバイ、自転車、食料品、飲料、たばこ、医薬品、化粧品、洗面用品、織物、衣料、履物、革製品、家庭用品、金物類、塗料、ガラス等の小売、通信販売　</t>
    </r>
    <r>
      <rPr>
        <sz val="9"/>
        <color theme="9" tint="-0.249977111117893"/>
        <rFont val="游ゴシック Medium"/>
        <family val="3"/>
        <charset val="128"/>
      </rPr>
      <t>※弁当の製造小売は「111 食料品」</t>
    </r>
    <rPh sb="0" eb="3">
      <t>ジドウシャ</t>
    </rPh>
    <rPh sb="4" eb="7">
      <t>ジドウシャ</t>
    </rPh>
    <rPh sb="7" eb="9">
      <t>ブヒン</t>
    </rPh>
    <rPh sb="16" eb="19">
      <t>ジテンシャ</t>
    </rPh>
    <rPh sb="20" eb="23">
      <t>ショクリョウヒン</t>
    </rPh>
    <rPh sb="24" eb="26">
      <t>インリョウ</t>
    </rPh>
    <rPh sb="31" eb="34">
      <t>イヤクヒン</t>
    </rPh>
    <rPh sb="35" eb="38">
      <t>ケショウヒン</t>
    </rPh>
    <rPh sb="39" eb="41">
      <t>センメン</t>
    </rPh>
    <rPh sb="41" eb="43">
      <t>ヨウヒン</t>
    </rPh>
    <rPh sb="44" eb="46">
      <t>オリモノ</t>
    </rPh>
    <rPh sb="47" eb="49">
      <t>イリョウ</t>
    </rPh>
    <rPh sb="50" eb="52">
      <t>ハキモノ</t>
    </rPh>
    <rPh sb="53" eb="54">
      <t>カワ</t>
    </rPh>
    <rPh sb="54" eb="56">
      <t>セイヒン</t>
    </rPh>
    <rPh sb="57" eb="59">
      <t>カテイ</t>
    </rPh>
    <rPh sb="59" eb="61">
      <t>ヨウヒン</t>
    </rPh>
    <rPh sb="62" eb="64">
      <t>カナモノ</t>
    </rPh>
    <rPh sb="64" eb="65">
      <t>ルイ</t>
    </rPh>
    <rPh sb="66" eb="68">
      <t>トリョウ</t>
    </rPh>
    <rPh sb="72" eb="73">
      <t>トウ</t>
    </rPh>
    <rPh sb="74" eb="76">
      <t>コウリ</t>
    </rPh>
    <rPh sb="77" eb="79">
      <t>ツウシン</t>
    </rPh>
    <rPh sb="79" eb="81">
      <t>ハンバイ</t>
    </rPh>
    <rPh sb="83" eb="85">
      <t>ベントウ</t>
    </rPh>
    <rPh sb="86" eb="88">
      <t>セイゾウ</t>
    </rPh>
    <rPh sb="88" eb="90">
      <t>コウ</t>
    </rPh>
    <rPh sb="96" eb="99">
      <t>ショクリョウヒン</t>
    </rPh>
    <phoneticPr fontId="4"/>
  </si>
  <si>
    <r>
      <rPr>
        <sz val="9"/>
        <rFont val="游ゴシック Medium"/>
        <family val="3"/>
        <charset val="128"/>
      </rPr>
      <t>貸店舗、貸ビル、貸会議室、貸倉庫、不動産代理仲介、不動産管理業　</t>
    </r>
    <r>
      <rPr>
        <sz val="9"/>
        <color theme="9" tint="-0.249977111117893"/>
        <rFont val="游ゴシック Medium"/>
        <family val="3"/>
        <charset val="128"/>
      </rPr>
      <t>※駐車場業は「578 運輸附帯サービス」、文化会館や県民会館の会議室の使用料の場合は「659 他に分類されない会員制団体」、スーパーアリーナや埼玉スタジアムの会場借上料の場合は「674 娯楽サービス」</t>
    </r>
    <rPh sb="0" eb="1">
      <t>カシ</t>
    </rPh>
    <rPh sb="1" eb="3">
      <t>テンポ</t>
    </rPh>
    <rPh sb="4" eb="5">
      <t>カ</t>
    </rPh>
    <rPh sb="8" eb="9">
      <t>カシ</t>
    </rPh>
    <rPh sb="9" eb="12">
      <t>カイギシツ</t>
    </rPh>
    <rPh sb="13" eb="14">
      <t>カシ</t>
    </rPh>
    <rPh sb="14" eb="16">
      <t>ソウコ</t>
    </rPh>
    <rPh sb="17" eb="20">
      <t>フドウサン</t>
    </rPh>
    <rPh sb="20" eb="22">
      <t>ダイリ</t>
    </rPh>
    <rPh sb="22" eb="24">
      <t>チュウカイ</t>
    </rPh>
    <rPh sb="25" eb="28">
      <t>フドウサン</t>
    </rPh>
    <rPh sb="28" eb="30">
      <t>カンリ</t>
    </rPh>
    <rPh sb="30" eb="31">
      <t>ギョウ</t>
    </rPh>
    <rPh sb="33" eb="36">
      <t>チュウシャジョウ</t>
    </rPh>
    <rPh sb="36" eb="37">
      <t>ギョウ</t>
    </rPh>
    <rPh sb="43" eb="45">
      <t>ウンユ</t>
    </rPh>
    <rPh sb="45" eb="46">
      <t>フ</t>
    </rPh>
    <rPh sb="53" eb="55">
      <t>ブンカ</t>
    </rPh>
    <rPh sb="55" eb="57">
      <t>カイカン</t>
    </rPh>
    <rPh sb="58" eb="60">
      <t>ケンミン</t>
    </rPh>
    <rPh sb="60" eb="62">
      <t>カイカン</t>
    </rPh>
    <rPh sb="63" eb="66">
      <t>カイギシツ</t>
    </rPh>
    <rPh sb="67" eb="69">
      <t>シヨウ</t>
    </rPh>
    <rPh sb="69" eb="70">
      <t>リョウ</t>
    </rPh>
    <rPh sb="71" eb="73">
      <t>バアイ</t>
    </rPh>
    <rPh sb="79" eb="80">
      <t>タ</t>
    </rPh>
    <rPh sb="81" eb="83">
      <t>ブンルイ</t>
    </rPh>
    <rPh sb="87" eb="90">
      <t>カイインセイ</t>
    </rPh>
    <rPh sb="90" eb="92">
      <t>ダンタイ</t>
    </rPh>
    <rPh sb="103" eb="105">
      <t>サイタマ</t>
    </rPh>
    <rPh sb="111" eb="113">
      <t>カイジョウ</t>
    </rPh>
    <rPh sb="113" eb="115">
      <t>カリア</t>
    </rPh>
    <rPh sb="115" eb="116">
      <t>リョウ</t>
    </rPh>
    <rPh sb="117" eb="119">
      <t>バアイ</t>
    </rPh>
    <rPh sb="125" eb="127">
      <t>ゴラク</t>
    </rPh>
    <phoneticPr fontId="4"/>
  </si>
  <si>
    <r>
      <rPr>
        <sz val="9"/>
        <rFont val="游ゴシック Medium"/>
        <family val="3"/>
        <charset val="128"/>
      </rPr>
      <t>バス、ハイヤー、タクシー、軽車両による旅客輸送　</t>
    </r>
    <r>
      <rPr>
        <sz val="9"/>
        <color theme="9" tint="-0.249977111117893"/>
        <rFont val="游ゴシック Medium"/>
        <family val="3"/>
        <charset val="128"/>
      </rPr>
      <t>※自動車運転代行業は「679　その他の対個人サービス」</t>
    </r>
    <rPh sb="13" eb="14">
      <t>ケイ</t>
    </rPh>
    <rPh sb="14" eb="16">
      <t>シャリョウ</t>
    </rPh>
    <rPh sb="19" eb="21">
      <t>リョキャク</t>
    </rPh>
    <rPh sb="21" eb="23">
      <t>ユソウ</t>
    </rPh>
    <rPh sb="25" eb="28">
      <t>ジドウシャ</t>
    </rPh>
    <rPh sb="28" eb="30">
      <t>ウンテン</t>
    </rPh>
    <rPh sb="30" eb="32">
      <t>ダイコウ</t>
    </rPh>
    <rPh sb="32" eb="33">
      <t>ギョウ</t>
    </rPh>
    <rPh sb="41" eb="42">
      <t>ホカ</t>
    </rPh>
    <rPh sb="43" eb="44">
      <t>タイ</t>
    </rPh>
    <rPh sb="44" eb="46">
      <t>コジン</t>
    </rPh>
    <phoneticPr fontId="4"/>
  </si>
  <si>
    <r>
      <rPr>
        <sz val="9"/>
        <rFont val="游ゴシック Medium"/>
        <family val="3"/>
        <charset val="128"/>
      </rPr>
      <t>野積倉庫、サイロ倉庫、タンク倉庫、トランクルーム、冷蔵倉庫、水面倉庫、農業協同組合倉庫　</t>
    </r>
    <r>
      <rPr>
        <sz val="9"/>
        <color theme="9" tint="-0.249977111117893"/>
        <rFont val="游ゴシック Medium"/>
        <family val="3"/>
        <charset val="128"/>
      </rPr>
      <t>※コインロッカーは「679 その他の対個人サービス」</t>
    </r>
    <rPh sb="0" eb="1">
      <t>ノ</t>
    </rPh>
    <rPh sb="1" eb="2">
      <t>ツ</t>
    </rPh>
    <rPh sb="2" eb="4">
      <t>ソウコ</t>
    </rPh>
    <rPh sb="8" eb="10">
      <t>ソウコ</t>
    </rPh>
    <rPh sb="14" eb="16">
      <t>ソウコ</t>
    </rPh>
    <rPh sb="25" eb="27">
      <t>レイゾウ</t>
    </rPh>
    <rPh sb="27" eb="29">
      <t>ソウコ</t>
    </rPh>
    <rPh sb="30" eb="32">
      <t>スイメン</t>
    </rPh>
    <rPh sb="32" eb="34">
      <t>ソウコ</t>
    </rPh>
    <rPh sb="35" eb="37">
      <t>ノウギョウ</t>
    </rPh>
    <rPh sb="37" eb="39">
      <t>キョウドウ</t>
    </rPh>
    <rPh sb="39" eb="41">
      <t>クミアイ</t>
    </rPh>
    <rPh sb="41" eb="43">
      <t>ソウコ</t>
    </rPh>
    <rPh sb="60" eb="61">
      <t>ホカ</t>
    </rPh>
    <rPh sb="62" eb="63">
      <t>タイ</t>
    </rPh>
    <rPh sb="63" eb="65">
      <t>コジン</t>
    </rPh>
    <phoneticPr fontId="4"/>
  </si>
  <si>
    <r>
      <t>駐車場業、有料道路、自動車ターミナル、水運施設管理、検数業、検量業、運輸鑑定業、水先案内人、サルベージ業、海難救助業、航空管理、航空交通管制、機内飲食物売上、旅行業、運送代理店、旅行代理店　</t>
    </r>
    <r>
      <rPr>
        <sz val="9"/>
        <color theme="9" tint="-0.249977111117893"/>
        <rFont val="游ゴシック Medium"/>
        <family val="3"/>
        <charset val="128"/>
      </rPr>
      <t>※公安委員会の設置するパーキングメーターは「611 公務」、レンタカーは「661 物品賃貸サービス」</t>
    </r>
    <rPh sb="0" eb="3">
      <t>チュウシャジョウ</t>
    </rPh>
    <rPh sb="3" eb="4">
      <t>ギョウ</t>
    </rPh>
    <rPh sb="5" eb="7">
      <t>ユウリョウ</t>
    </rPh>
    <rPh sb="7" eb="9">
      <t>ドウロ</t>
    </rPh>
    <rPh sb="10" eb="13">
      <t>ジドウシャ</t>
    </rPh>
    <rPh sb="19" eb="21">
      <t>スイウン</t>
    </rPh>
    <rPh sb="21" eb="23">
      <t>シセツ</t>
    </rPh>
    <rPh sb="23" eb="25">
      <t>カンリ</t>
    </rPh>
    <rPh sb="26" eb="27">
      <t>ケン</t>
    </rPh>
    <rPh sb="27" eb="28">
      <t>スウ</t>
    </rPh>
    <rPh sb="28" eb="29">
      <t>ギョウ</t>
    </rPh>
    <rPh sb="30" eb="32">
      <t>ケンリョウ</t>
    </rPh>
    <rPh sb="32" eb="33">
      <t>ギョウ</t>
    </rPh>
    <rPh sb="34" eb="36">
      <t>ウンユ</t>
    </rPh>
    <rPh sb="36" eb="38">
      <t>カンテイ</t>
    </rPh>
    <rPh sb="38" eb="39">
      <t>ギョウ</t>
    </rPh>
    <rPh sb="40" eb="42">
      <t>ミズサキ</t>
    </rPh>
    <rPh sb="42" eb="45">
      <t>アンナイニン</t>
    </rPh>
    <rPh sb="51" eb="52">
      <t>ギョウ</t>
    </rPh>
    <rPh sb="53" eb="55">
      <t>カイナン</t>
    </rPh>
    <rPh sb="55" eb="57">
      <t>キュウジョ</t>
    </rPh>
    <rPh sb="57" eb="58">
      <t>ギョウ</t>
    </rPh>
    <rPh sb="59" eb="61">
      <t>コウクウ</t>
    </rPh>
    <rPh sb="61" eb="63">
      <t>カンリ</t>
    </rPh>
    <rPh sb="64" eb="66">
      <t>コウクウ</t>
    </rPh>
    <rPh sb="66" eb="68">
      <t>コウツウ</t>
    </rPh>
    <rPh sb="68" eb="70">
      <t>カンセイ</t>
    </rPh>
    <rPh sb="71" eb="73">
      <t>キナイ</t>
    </rPh>
    <rPh sb="73" eb="76">
      <t>インショクブツ</t>
    </rPh>
    <rPh sb="76" eb="78">
      <t>ウリアゲ</t>
    </rPh>
    <rPh sb="79" eb="82">
      <t>リョコウギョウ</t>
    </rPh>
    <rPh sb="83" eb="85">
      <t>ウンソウ</t>
    </rPh>
    <rPh sb="85" eb="88">
      <t>ダイリテン</t>
    </rPh>
    <rPh sb="89" eb="91">
      <t>リョコウ</t>
    </rPh>
    <rPh sb="91" eb="93">
      <t>ダイリ</t>
    </rPh>
    <rPh sb="93" eb="94">
      <t>テン</t>
    </rPh>
    <rPh sb="96" eb="98">
      <t>コウアン</t>
    </rPh>
    <rPh sb="98" eb="100">
      <t>イイン</t>
    </rPh>
    <rPh sb="100" eb="101">
      <t>カイ</t>
    </rPh>
    <rPh sb="102" eb="104">
      <t>セッチ</t>
    </rPh>
    <rPh sb="121" eb="123">
      <t>コウム</t>
    </rPh>
    <rPh sb="136" eb="138">
      <t>ブッピン</t>
    </rPh>
    <rPh sb="138" eb="140">
      <t>チンタイ</t>
    </rPh>
    <phoneticPr fontId="4"/>
  </si>
  <si>
    <r>
      <t>アプリケーション・サービス・プロバイダ、電子認証、情報ネットワーク・セキュリティ・サービス、ポータルサイト運営　</t>
    </r>
    <r>
      <rPr>
        <sz val="9"/>
        <color theme="9" tint="-0.249977111117893"/>
        <rFont val="游ゴシック Medium"/>
        <family val="3"/>
        <charset val="128"/>
      </rPr>
      <t>※ネットバンキングは「531 金融・保険」、ネット広告業は「662 広告」</t>
    </r>
    <rPh sb="20" eb="22">
      <t>デンシ</t>
    </rPh>
    <rPh sb="22" eb="24">
      <t>ニンショウ</t>
    </rPh>
    <rPh sb="25" eb="27">
      <t>ジョウホウ</t>
    </rPh>
    <rPh sb="53" eb="55">
      <t>ウンエイ</t>
    </rPh>
    <rPh sb="71" eb="73">
      <t>キンユウ</t>
    </rPh>
    <rPh sb="74" eb="76">
      <t>ホケン</t>
    </rPh>
    <rPh sb="81" eb="83">
      <t>コウコク</t>
    </rPh>
    <rPh sb="83" eb="84">
      <t>ギョウ</t>
    </rPh>
    <rPh sb="90" eb="92">
      <t>コウコク</t>
    </rPh>
    <phoneticPr fontId="4"/>
  </si>
  <si>
    <r>
      <rPr>
        <sz val="9"/>
        <rFont val="游ゴシック Medium"/>
        <family val="3"/>
        <charset val="128"/>
      </rPr>
      <t>農業機械器具賃貸業、医療機械器具賃貸業、金属工作機械賃貸業、自動販売機賃貸業、陳列棚賃貸業、土木機械器具賃貸業、パワーショベル賃貸業、建設用クレーン賃貸業、電子計算機賃貸業、複写機賃貸業、会計機械賃貸業、スポーツ用品賃貸業、スケート靴賃貸業、貸自転車業、貸テント業、貸ヨット業、貸モーターボート業、映写機賃貸業、映画フィルム賃貸業、レンタルビデオ業、貸本屋、貸楽器屋、貸衣裳業、貸ふとん業、貸植木業</t>
    </r>
    <r>
      <rPr>
        <sz val="9"/>
        <color rgb="FFFF0000"/>
        <rFont val="游ゴシック Medium"/>
        <family val="3"/>
        <charset val="128"/>
      </rPr>
      <t>　</t>
    </r>
    <r>
      <rPr>
        <sz val="9"/>
        <color theme="9" tint="-0.249977111117893"/>
        <rFont val="游ゴシック Medium"/>
        <family val="3"/>
        <charset val="128"/>
      </rPr>
      <t>※貸おしぼり業、貸モップ業は「673 洗濯・理容・美容・浴場業」</t>
    </r>
    <rPh sb="0" eb="2">
      <t>ノウギョウ</t>
    </rPh>
    <rPh sb="2" eb="4">
      <t>キカイ</t>
    </rPh>
    <rPh sb="4" eb="6">
      <t>キグ</t>
    </rPh>
    <rPh sb="6" eb="9">
      <t>チンタイギョウ</t>
    </rPh>
    <rPh sb="10" eb="12">
      <t>イリョウ</t>
    </rPh>
    <rPh sb="12" eb="14">
      <t>キカイ</t>
    </rPh>
    <rPh sb="14" eb="16">
      <t>キグ</t>
    </rPh>
    <rPh sb="16" eb="19">
      <t>チンタイギョウ</t>
    </rPh>
    <rPh sb="20" eb="22">
      <t>キンゾク</t>
    </rPh>
    <rPh sb="22" eb="24">
      <t>コウサク</t>
    </rPh>
    <rPh sb="24" eb="26">
      <t>キカイ</t>
    </rPh>
    <rPh sb="26" eb="29">
      <t>チンタイギョウ</t>
    </rPh>
    <rPh sb="30" eb="32">
      <t>ジドウ</t>
    </rPh>
    <rPh sb="32" eb="35">
      <t>ハンバイキ</t>
    </rPh>
    <rPh sb="35" eb="38">
      <t>チンタイギョウ</t>
    </rPh>
    <rPh sb="39" eb="42">
      <t>チンレツダナ</t>
    </rPh>
    <rPh sb="42" eb="45">
      <t>チンタイギョウ</t>
    </rPh>
    <rPh sb="46" eb="48">
      <t>ドボク</t>
    </rPh>
    <rPh sb="48" eb="50">
      <t>キカイ</t>
    </rPh>
    <rPh sb="50" eb="52">
      <t>キグ</t>
    </rPh>
    <rPh sb="52" eb="55">
      <t>チンタイギョウ</t>
    </rPh>
    <rPh sb="63" eb="66">
      <t>チンタイギョウ</t>
    </rPh>
    <rPh sb="67" eb="70">
      <t>ケンセツヨウ</t>
    </rPh>
    <rPh sb="74" eb="77">
      <t>チンタイギョウ</t>
    </rPh>
    <rPh sb="78" eb="80">
      <t>デンシ</t>
    </rPh>
    <rPh sb="80" eb="83">
      <t>ケイサンキ</t>
    </rPh>
    <rPh sb="83" eb="86">
      <t>チンタイギョウ</t>
    </rPh>
    <rPh sb="87" eb="90">
      <t>フクシャキ</t>
    </rPh>
    <rPh sb="90" eb="93">
      <t>チンタイギョウ</t>
    </rPh>
    <rPh sb="94" eb="96">
      <t>カイケイ</t>
    </rPh>
    <rPh sb="96" eb="98">
      <t>キカイ</t>
    </rPh>
    <rPh sb="98" eb="101">
      <t>チンタイギョウ</t>
    </rPh>
    <rPh sb="106" eb="108">
      <t>ヨウヒン</t>
    </rPh>
    <rPh sb="108" eb="111">
      <t>チンタイギョウ</t>
    </rPh>
    <rPh sb="116" eb="117">
      <t>グツ</t>
    </rPh>
    <rPh sb="117" eb="120">
      <t>チンタイギョウ</t>
    </rPh>
    <rPh sb="121" eb="122">
      <t>カシ</t>
    </rPh>
    <rPh sb="122" eb="125">
      <t>ジテンシャ</t>
    </rPh>
    <rPh sb="125" eb="126">
      <t>ギョウ</t>
    </rPh>
    <rPh sb="127" eb="128">
      <t>カシ</t>
    </rPh>
    <rPh sb="131" eb="132">
      <t>ギョウ</t>
    </rPh>
    <rPh sb="133" eb="134">
      <t>カシ</t>
    </rPh>
    <rPh sb="137" eb="138">
      <t>ギョウ</t>
    </rPh>
    <rPh sb="139" eb="140">
      <t>カシ</t>
    </rPh>
    <rPh sb="147" eb="148">
      <t>ギョウ</t>
    </rPh>
    <rPh sb="149" eb="152">
      <t>エイシャキ</t>
    </rPh>
    <rPh sb="152" eb="155">
      <t>チンタイギョウ</t>
    </rPh>
    <rPh sb="156" eb="158">
      <t>エイガ</t>
    </rPh>
    <rPh sb="162" eb="165">
      <t>チンタイギョウ</t>
    </rPh>
    <rPh sb="173" eb="174">
      <t>ギョウ</t>
    </rPh>
    <rPh sb="175" eb="176">
      <t>カシ</t>
    </rPh>
    <rPh sb="176" eb="177">
      <t>ホン</t>
    </rPh>
    <rPh sb="177" eb="178">
      <t>ヤ</t>
    </rPh>
    <rPh sb="179" eb="180">
      <t>カシ</t>
    </rPh>
    <rPh sb="180" eb="182">
      <t>ガッキ</t>
    </rPh>
    <rPh sb="182" eb="183">
      <t>ヤ</t>
    </rPh>
    <rPh sb="184" eb="185">
      <t>カシ</t>
    </rPh>
    <rPh sb="185" eb="187">
      <t>イショウ</t>
    </rPh>
    <rPh sb="187" eb="188">
      <t>ギョウ</t>
    </rPh>
    <rPh sb="189" eb="190">
      <t>カシ</t>
    </rPh>
    <rPh sb="193" eb="194">
      <t>ギョウ</t>
    </rPh>
    <rPh sb="195" eb="196">
      <t>カシ</t>
    </rPh>
    <rPh sb="196" eb="198">
      <t>ウエキ</t>
    </rPh>
    <rPh sb="198" eb="199">
      <t>ギョウ</t>
    </rPh>
    <rPh sb="201" eb="202">
      <t>カシ</t>
    </rPh>
    <rPh sb="206" eb="207">
      <t>ギョウ</t>
    </rPh>
    <rPh sb="208" eb="209">
      <t>カシ</t>
    </rPh>
    <rPh sb="212" eb="213">
      <t>ギョウ</t>
    </rPh>
    <rPh sb="219" eb="221">
      <t>センタク</t>
    </rPh>
    <rPh sb="222" eb="224">
      <t>リヨウ</t>
    </rPh>
    <rPh sb="225" eb="227">
      <t>ビヨウ</t>
    </rPh>
    <rPh sb="228" eb="230">
      <t>ヨクジョウ</t>
    </rPh>
    <rPh sb="230" eb="231">
      <t>ギョウ</t>
    </rPh>
    <phoneticPr fontId="4"/>
  </si>
  <si>
    <t>・保険
金融</t>
    <rPh sb="1" eb="3">
      <t>ホケン</t>
    </rPh>
    <phoneticPr fontId="4"/>
  </si>
  <si>
    <t>　倉庫の建設に関しては土地造成費や建設費（工場建築費の欄に入力）を入力してください。</t>
    <phoneticPr fontId="4"/>
  </si>
  <si>
    <t>　また、自家用の倉庫として建設した場合は、生産額は発生しませんが、営業用の倉庫として建設した場合は、料金徴収料が生産額となります。</t>
    <phoneticPr fontId="4"/>
  </si>
  <si>
    <t>物価調整は、毎年行っており、8月末頃に更新する予定です。</t>
    <rPh sb="0" eb="2">
      <t>ブッカ</t>
    </rPh>
    <rPh sb="2" eb="4">
      <t>チョウセイ</t>
    </rPh>
    <rPh sb="6" eb="8">
      <t>マイトシ</t>
    </rPh>
    <rPh sb="8" eb="9">
      <t>オコナ</t>
    </rPh>
    <rPh sb="15" eb="16">
      <t>ガツ</t>
    </rPh>
    <rPh sb="16" eb="17">
      <t>マツ</t>
    </rPh>
    <rPh sb="17" eb="18">
      <t>ゴロ</t>
    </rPh>
    <rPh sb="19" eb="21">
      <t>コウシン</t>
    </rPh>
    <rPh sb="23" eb="25">
      <t>ヨテイ</t>
    </rPh>
    <phoneticPr fontId="4"/>
  </si>
  <si>
    <t>　　なお、卸小売業の場合は販売額（売上額）が生産額になる訳ではなく、粗利(販売額－仕入額)が生産額となります。</t>
    <rPh sb="5" eb="6">
      <t>オロシ</t>
    </rPh>
    <rPh sb="6" eb="9">
      <t>コウリギョウ</t>
    </rPh>
    <rPh sb="8" eb="9">
      <t>ギョウ</t>
    </rPh>
    <rPh sb="10" eb="12">
      <t>バアイ</t>
    </rPh>
    <rPh sb="13" eb="15">
      <t>ハンバイ</t>
    </rPh>
    <rPh sb="15" eb="16">
      <t>ガク</t>
    </rPh>
    <rPh sb="17" eb="19">
      <t>ウリアゲ</t>
    </rPh>
    <rPh sb="19" eb="20">
      <t>ガク</t>
    </rPh>
    <rPh sb="22" eb="25">
      <t>セイサンガク</t>
    </rPh>
    <rPh sb="28" eb="29">
      <t>ワケ</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</si>
</sst>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00000;[Red]\-#,##0.000000"/>
    <numFmt numFmtId="177" formatCode="000"/>
    <numFmt numFmtId="178" formatCode="0000&quot;年&quot;"/>
    <numFmt numFmtId="179" formatCode="#,##0.0000;[Red]\-#,##0.0000"/>
    <numFmt numFmtId="180" formatCode="0.000000"/>
    <numFmt numFmtId="181" formatCode="&quot;【H&quot;00&quot;】&quot;"/>
    <numFmt numFmtId="182" formatCode="#,##0.0;[Red]\-#,##0.0"/>
    <numFmt numFmtId="183" formatCode="0.000000_ "/>
    <numFmt numFmtId="184" formatCode="00"/>
    <numFmt numFmtId="185" formatCode="[$-411]ggge&quot;年&quot;m&quot;月&quot;d&quot;日&quot;;@"/>
    <numFmt numFmtId="186" formatCode="\(0.0\)"/>
    <numFmt numFmtId="187" formatCode="#,##0_ "/>
    <numFmt numFmtId="188" formatCode="#,##0.000_ "/>
    <numFmt numFmtId="189" formatCode="0.0&quot;人&quot;"/>
  </numFmts>
  <fonts count="41">
    <font>
      <sz val="11"/>
      <color theme="1"/>
      <name val="ＭＳ Ｐゴシック"/>
      <family val="2"/>
      <charset val="128"/>
    </font>
    <font>
      <sz val="11"/>
      <color theme="1"/>
      <name val="ＭＳ Ｐゴシック"/>
      <family val="2"/>
      <charset val="128"/>
    </font>
    <font>
      <sz val="11"/>
      <color theme="0"/>
      <name val="ＭＳ Ｐゴシック"/>
      <family val="2"/>
      <charset val="128"/>
    </font>
    <font>
      <sz val="6"/>
      <name val="ＭＳ Ｐゴシック"/>
      <family val="2"/>
      <charset val="128"/>
    </font>
    <font>
      <sz val="6"/>
      <name val="Arial Unicode MS"/>
      <family val="2"/>
      <charset val="128"/>
    </font>
    <font>
      <sz val="11"/>
      <color theme="1"/>
      <name val="游ゴシック"/>
      <family val="3"/>
      <charset val="128"/>
      <scheme val="minor"/>
    </font>
    <font>
      <sz val="11"/>
      <name val="ＭＳ Ｐゴシック"/>
      <family val="3"/>
      <charset val="128"/>
    </font>
    <font>
      <sz val="6"/>
      <name val="ＭＳ Ｐゴシック"/>
      <family val="3"/>
      <charset val="128"/>
    </font>
    <font>
      <sz val="9"/>
      <color theme="1"/>
      <name val="Arial Unicode MS"/>
      <family val="3"/>
      <charset val="128"/>
    </font>
    <font>
      <sz val="6"/>
      <name val="游ゴシック"/>
      <family val="2"/>
      <charset val="128"/>
      <scheme val="minor"/>
    </font>
    <font>
      <sz val="11"/>
      <name val="Arial Narrow"/>
      <family val="2"/>
    </font>
    <font>
      <u/>
      <sz val="9.9"/>
      <color theme="10"/>
      <name val="Arial Unicode MS"/>
      <family val="3"/>
      <charset val="128"/>
    </font>
    <font>
      <sz val="16"/>
      <color theme="1"/>
      <name val="ＭＳ Ｐゴシック"/>
      <family val="3"/>
      <charset val="128"/>
    </font>
    <font>
      <sz val="16"/>
      <color theme="1"/>
      <name val="Arial Narrow"/>
      <family val="2"/>
    </font>
    <font>
      <sz val="11"/>
      <color theme="1"/>
      <name val="游ゴシック Medium"/>
      <family val="3"/>
      <charset val="128"/>
    </font>
    <font>
      <b/>
      <i/>
      <sz val="10"/>
      <color theme="1"/>
      <name val="游ゴシック Medium"/>
      <family val="3"/>
      <charset val="128"/>
    </font>
    <font>
      <sz val="10"/>
      <color theme="1"/>
      <name val="游ゴシック Medium"/>
      <family val="3"/>
      <charset val="128"/>
    </font>
    <font>
      <b/>
      <sz val="10"/>
      <color rgb="FF002060"/>
      <name val="游ゴシック Medium"/>
      <family val="3"/>
      <charset val="128"/>
    </font>
    <font>
      <sz val="10"/>
      <color rgb="FFFF0000"/>
      <name val="游ゴシック Medium"/>
      <family val="3"/>
      <charset val="128"/>
    </font>
    <font>
      <u/>
      <sz val="10"/>
      <color theme="10"/>
      <name val="游ゴシック Medium"/>
      <family val="3"/>
      <charset val="128"/>
    </font>
    <font>
      <b/>
      <sz val="12"/>
      <color theme="1"/>
      <name val="游ゴシック Medium"/>
      <family val="3"/>
      <charset val="128"/>
    </font>
    <font>
      <sz val="11"/>
      <name val="游ゴシック Medium"/>
      <family val="3"/>
      <charset val="128"/>
    </font>
    <font>
      <sz val="10"/>
      <name val="游ゴシック Medium"/>
      <family val="3"/>
      <charset val="128"/>
    </font>
    <font>
      <sz val="12"/>
      <color theme="1"/>
      <name val="游ゴシック Medium"/>
      <family val="3"/>
      <charset val="128"/>
    </font>
    <font>
      <sz val="11"/>
      <color theme="0"/>
      <name val="游ゴシック Medium"/>
      <family val="3"/>
      <charset val="128"/>
    </font>
    <font>
      <sz val="11"/>
      <color indexed="8"/>
      <name val="游ゴシック Medium"/>
      <family val="3"/>
      <charset val="128"/>
    </font>
    <font>
      <sz val="10"/>
      <color theme="0"/>
      <name val="游ゴシック Medium"/>
      <family val="3"/>
      <charset val="128"/>
    </font>
    <font>
      <sz val="10"/>
      <color indexed="8"/>
      <name val="游ゴシック Medium"/>
      <family val="3"/>
      <charset val="128"/>
    </font>
    <font>
      <sz val="8"/>
      <color theme="1"/>
      <name val="BIZ UDPゴシック"/>
      <family val="3"/>
      <charset val="128"/>
    </font>
    <font>
      <sz val="12"/>
      <color theme="0"/>
      <name val="Arial Narrow"/>
      <family val="2"/>
    </font>
    <font>
      <sz val="9"/>
      <color indexed="81"/>
      <name val="BIZ UDPゴシック"/>
      <family val="3"/>
      <charset val="128"/>
    </font>
    <font>
      <sz val="9"/>
      <color theme="1"/>
      <name val="游ゴシック Medium"/>
      <family val="3"/>
      <charset val="128"/>
    </font>
    <font>
      <sz val="8"/>
      <color theme="1"/>
      <name val="游ゴシック Medium"/>
      <family val="3"/>
      <charset val="128"/>
    </font>
    <font>
      <b/>
      <sz val="10"/>
      <color rgb="FF7030A0"/>
      <name val="游ゴシック Medium"/>
      <family val="3"/>
      <charset val="128"/>
    </font>
    <font>
      <sz val="8"/>
      <color theme="0"/>
      <name val="BIZ UDPゴシック"/>
      <family val="3"/>
      <charset val="128"/>
    </font>
    <font>
      <sz val="9"/>
      <name val="游ゴシック Medium"/>
      <family val="3"/>
      <charset val="128"/>
    </font>
    <font>
      <sz val="9"/>
      <color theme="9" tint="-0.249977111117893"/>
      <name val="游ゴシック Medium"/>
      <family val="3"/>
      <charset val="128"/>
    </font>
    <font>
      <sz val="9"/>
      <color rgb="FFFF0000"/>
      <name val="游ゴシック Medium"/>
      <family val="3"/>
      <charset val="128"/>
    </font>
    <font>
      <sz val="6"/>
      <color theme="0"/>
      <name val="BIZ UDPゴシック"/>
      <family val="3"/>
      <charset val="128"/>
    </font>
    <font>
      <sz val="7"/>
      <color theme="0"/>
      <name val="BIZ UDPゴシック"/>
      <family val="3"/>
      <charset val="128"/>
    </font>
    <font>
      <sz val="9"/>
      <color theme="0"/>
      <name val="BIZ UDPゴシック"/>
      <family val="3"/>
      <charset val="128"/>
    </font>
  </fonts>
  <fills count="31">
    <fill>
      <patternFill patternType="none"/>
    </fill>
    <fill>
      <patternFill patternType="gray125"/>
    </fill>
    <fill>
      <patternFill patternType="solid">
        <fgColor rgb="FFFFCC66"/>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rgb="FFFF0000"/>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9" tint="-0.499984740745262"/>
        <bgColor indexed="64"/>
      </patternFill>
    </fill>
    <fill>
      <patternFill patternType="solid">
        <fgColor theme="8" tint="0.79998168889431442"/>
        <bgColor indexed="64"/>
      </patternFill>
    </fill>
    <fill>
      <patternFill patternType="solid">
        <fgColor rgb="FF002060"/>
        <bgColor indexed="64"/>
      </patternFill>
    </fill>
    <fill>
      <patternFill patternType="solid">
        <fgColor rgb="FFCCCCFF"/>
        <bgColor indexed="64"/>
      </patternFill>
    </fill>
    <fill>
      <patternFill patternType="solid">
        <fgColor theme="8" tint="0.39994506668294322"/>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rgb="FFFF9900"/>
        <bgColor indexed="64"/>
      </patternFill>
    </fill>
    <fill>
      <patternFill patternType="solid">
        <fgColor theme="2" tint="-0.749992370372631"/>
        <bgColor indexed="64"/>
      </patternFill>
    </fill>
    <fill>
      <patternFill patternType="solid">
        <fgColor theme="0"/>
        <bgColor indexed="64"/>
      </patternFill>
    </fill>
    <fill>
      <patternFill patternType="solid">
        <fgColor theme="8" tint="0.59999389629810485"/>
        <bgColor indexed="64"/>
      </patternFill>
    </fill>
    <fill>
      <patternFill patternType="solid">
        <fgColor theme="2"/>
        <bgColor indexed="64"/>
      </patternFill>
    </fill>
    <fill>
      <patternFill patternType="solid">
        <fgColor theme="5" tint="-0.249977111117893"/>
        <bgColor indexed="64"/>
      </patternFill>
    </fill>
    <fill>
      <patternFill patternType="solid">
        <fgColor theme="8" tint="-0.249977111117893"/>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rgb="FFFFFF99"/>
        <bgColor indexed="64"/>
      </patternFill>
    </fill>
    <fill>
      <patternFill patternType="solid">
        <fgColor rgb="FFFFFF00"/>
        <bgColor indexed="64"/>
      </patternFill>
    </fill>
    <fill>
      <patternFill patternType="solid">
        <fgColor theme="9" tint="0.79998168889431442"/>
        <bgColor indexed="64"/>
      </patternFill>
    </fill>
    <fill>
      <patternFill patternType="solid">
        <fgColor theme="1"/>
        <bgColor indexed="64"/>
      </patternFill>
    </fill>
    <fill>
      <patternFill patternType="solid">
        <fgColor theme="9" tint="0.39997558519241921"/>
        <bgColor indexed="64"/>
      </patternFill>
    </fill>
  </fills>
  <borders count="206">
    <border>
      <left/>
      <right/>
      <top/>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double">
        <color theme="1"/>
      </left>
      <right/>
      <top style="double">
        <color theme="1"/>
      </top>
      <bottom/>
      <diagonal/>
    </border>
    <border>
      <left/>
      <right/>
      <top style="double">
        <color theme="1"/>
      </top>
      <bottom/>
      <diagonal/>
    </border>
    <border>
      <left/>
      <right/>
      <top style="double">
        <color theme="1"/>
      </top>
      <bottom style="thin">
        <color theme="0"/>
      </bottom>
      <diagonal/>
    </border>
    <border>
      <left/>
      <right/>
      <top style="double">
        <color theme="1"/>
      </top>
      <bottom style="thin">
        <color indexed="64"/>
      </bottom>
      <diagonal/>
    </border>
    <border>
      <left/>
      <right style="double">
        <color theme="1"/>
      </right>
      <top style="double">
        <color theme="1"/>
      </top>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diagonal/>
    </border>
    <border>
      <left style="double">
        <color theme="1"/>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double">
        <color theme="1"/>
      </right>
      <top/>
      <bottom/>
      <diagonal/>
    </border>
    <border>
      <left style="thin">
        <color indexed="64"/>
      </left>
      <right style="thin">
        <color indexed="64"/>
      </right>
      <top/>
      <bottom/>
      <diagonal/>
    </border>
    <border>
      <left/>
      <right style="thin">
        <color theme="0"/>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bottom style="hair">
        <color auto="1"/>
      </bottom>
      <diagonal/>
    </border>
    <border>
      <left style="thin">
        <color auto="1"/>
      </left>
      <right style="thin">
        <color auto="1"/>
      </right>
      <top style="hair">
        <color auto="1"/>
      </top>
      <bottom style="thin">
        <color auto="1"/>
      </bottom>
      <diagonal/>
    </border>
    <border>
      <left style="thin">
        <color theme="0"/>
      </left>
      <right style="thin">
        <color theme="0"/>
      </right>
      <top/>
      <bottom/>
      <diagonal/>
    </border>
    <border>
      <left style="thin">
        <color theme="0"/>
      </left>
      <right style="thin">
        <color theme="0"/>
      </right>
      <top/>
      <bottom style="thin">
        <color theme="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double">
        <color theme="1"/>
      </left>
      <right/>
      <top/>
      <bottom style="double">
        <color theme="1"/>
      </bottom>
      <diagonal/>
    </border>
    <border>
      <left/>
      <right/>
      <top/>
      <bottom style="double">
        <color theme="1"/>
      </bottom>
      <diagonal/>
    </border>
    <border>
      <left/>
      <right style="double">
        <color theme="1"/>
      </right>
      <top/>
      <bottom style="double">
        <color theme="1"/>
      </bottom>
      <diagonal/>
    </border>
    <border>
      <left style="thin">
        <color rgb="FFFF0000"/>
      </left>
      <right style="thin">
        <color rgb="FFFF0000"/>
      </right>
      <top style="thin">
        <color rgb="FFFF0000"/>
      </top>
      <bottom style="thin">
        <color rgb="FFFF0000"/>
      </bottom>
      <diagonal/>
    </border>
    <border>
      <left style="thin">
        <color rgb="FFFF0000"/>
      </left>
      <right style="thin">
        <color rgb="FFFF0000"/>
      </right>
      <top style="thin">
        <color rgb="FFFF0000"/>
      </top>
      <bottom style="hair">
        <color rgb="FFFF0000"/>
      </bottom>
      <diagonal/>
    </border>
    <border>
      <left style="thin">
        <color rgb="FFFF0000"/>
      </left>
      <right style="thin">
        <color rgb="FFFF0000"/>
      </right>
      <top/>
      <bottom style="thin">
        <color rgb="FFFF0000"/>
      </bottom>
      <diagonal/>
    </border>
    <border>
      <left style="thin">
        <color rgb="FFFF0000"/>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hair">
        <color rgb="FFFF0000"/>
      </bottom>
      <diagonal/>
    </border>
    <border>
      <left/>
      <right style="thin">
        <color rgb="FFFF0000"/>
      </right>
      <top/>
      <bottom style="hair">
        <color rgb="FFFF0000"/>
      </bottom>
      <diagonal/>
    </border>
    <border>
      <left style="thin">
        <color rgb="FFFF0000"/>
      </left>
      <right style="thin">
        <color rgb="FFFF0000"/>
      </right>
      <top style="hair">
        <color rgb="FFFF0000"/>
      </top>
      <bottom style="hair">
        <color rgb="FFFF0000"/>
      </bottom>
      <diagonal/>
    </border>
    <border>
      <left style="thin">
        <color rgb="FFFF0000"/>
      </left>
      <right/>
      <top style="hair">
        <color rgb="FFFF0000"/>
      </top>
      <bottom style="hair">
        <color rgb="FFFF0000"/>
      </bottom>
      <diagonal/>
    </border>
    <border>
      <left style="thin">
        <color rgb="FFFF0000"/>
      </left>
      <right style="thin">
        <color rgb="FFFF0000"/>
      </right>
      <top style="hair">
        <color rgb="FFFF0000"/>
      </top>
      <bottom/>
      <diagonal/>
    </border>
    <border>
      <left style="thin">
        <color rgb="FFFF0000"/>
      </left>
      <right/>
      <top style="hair">
        <color rgb="FFFF0000"/>
      </top>
      <bottom/>
      <diagonal/>
    </border>
    <border>
      <left style="thin">
        <color rgb="FFFF0000"/>
      </left>
      <right/>
      <top style="thin">
        <color rgb="FFFF0000"/>
      </top>
      <bottom style="thin">
        <color rgb="FFFF0000"/>
      </bottom>
      <diagonal/>
    </border>
    <border>
      <left/>
      <right/>
      <top/>
      <bottom style="hair">
        <color rgb="FFFF0000"/>
      </bottom>
      <diagonal/>
    </border>
    <border>
      <left/>
      <right style="thin">
        <color rgb="FFFF0000"/>
      </right>
      <top style="hair">
        <color rgb="FFFF0000"/>
      </top>
      <bottom style="hair">
        <color rgb="FFFF0000"/>
      </bottom>
      <diagonal/>
    </border>
    <border>
      <left style="thin">
        <color rgb="FFFF0000"/>
      </left>
      <right style="thin">
        <color rgb="FFFF0000"/>
      </right>
      <top style="hair">
        <color rgb="FFFF0000"/>
      </top>
      <bottom style="thin">
        <color rgb="FFFF0000"/>
      </bottom>
      <diagonal/>
    </border>
    <border>
      <left/>
      <right style="thin">
        <color rgb="FFFF0000"/>
      </right>
      <top style="thin">
        <color rgb="FFFF0000"/>
      </top>
      <bottom style="thin">
        <color rgb="FFFF0000"/>
      </bottom>
      <diagonal/>
    </border>
    <border>
      <left/>
      <right/>
      <top style="thin">
        <color rgb="FFFF0000"/>
      </top>
      <bottom style="thin">
        <color rgb="FFFF0000"/>
      </bottom>
      <diagonal/>
    </border>
    <border>
      <left style="thin">
        <color rgb="FFFF0000"/>
      </left>
      <right style="thin">
        <color rgb="FFFF0000"/>
      </right>
      <top/>
      <bottom style="hair">
        <color rgb="FFFF0000"/>
      </bottom>
      <diagonal/>
    </border>
    <border>
      <left style="thin">
        <color rgb="FF002060"/>
      </left>
      <right style="thin">
        <color rgb="FF002060"/>
      </right>
      <top style="thin">
        <color rgb="FF002060"/>
      </top>
      <bottom style="thin">
        <color rgb="FF002060"/>
      </bottom>
      <diagonal/>
    </border>
    <border>
      <left style="thin">
        <color rgb="FF002060"/>
      </left>
      <right style="thin">
        <color rgb="FF002060"/>
      </right>
      <top style="thin">
        <color rgb="FF002060"/>
      </top>
      <bottom style="hair">
        <color rgb="FF002060"/>
      </bottom>
      <diagonal/>
    </border>
    <border>
      <left style="thin">
        <color rgb="FF002060"/>
      </left>
      <right style="thin">
        <color rgb="FF002060"/>
      </right>
      <top style="hair">
        <color rgb="FF002060"/>
      </top>
      <bottom style="hair">
        <color rgb="FF002060"/>
      </bottom>
      <diagonal/>
    </border>
    <border>
      <left style="thin">
        <color rgb="FF002060"/>
      </left>
      <right style="thin">
        <color rgb="FF002060"/>
      </right>
      <top style="hair">
        <color rgb="FF002060"/>
      </top>
      <bottom style="thin">
        <color rgb="FF002060"/>
      </bottom>
      <diagonal/>
    </border>
    <border>
      <left style="thin">
        <color rgb="FF002060"/>
      </left>
      <right style="thin">
        <color rgb="FF002060"/>
      </right>
      <top/>
      <bottom style="hair">
        <color rgb="FF002060"/>
      </bottom>
      <diagonal/>
    </border>
    <border>
      <left style="thin">
        <color rgb="FF002060"/>
      </left>
      <right/>
      <top style="thin">
        <color rgb="FF002060"/>
      </top>
      <bottom/>
      <diagonal/>
    </border>
    <border>
      <left/>
      <right style="thin">
        <color rgb="FF002060"/>
      </right>
      <top style="thin">
        <color rgb="FF002060"/>
      </top>
      <bottom/>
      <diagonal/>
    </border>
    <border>
      <left style="thin">
        <color rgb="FF002060"/>
      </left>
      <right/>
      <top/>
      <bottom/>
      <diagonal/>
    </border>
    <border>
      <left/>
      <right style="thin">
        <color rgb="FF002060"/>
      </right>
      <top/>
      <bottom/>
      <diagonal/>
    </border>
    <border>
      <left style="thin">
        <color rgb="FF002060"/>
      </left>
      <right/>
      <top/>
      <bottom style="hair">
        <color rgb="FF002060"/>
      </bottom>
      <diagonal/>
    </border>
    <border>
      <left/>
      <right style="thin">
        <color rgb="FF002060"/>
      </right>
      <top/>
      <bottom style="hair">
        <color rgb="FF002060"/>
      </bottom>
      <diagonal/>
    </border>
    <border>
      <left style="thin">
        <color rgb="FF002060"/>
      </left>
      <right style="thin">
        <color rgb="FF002060"/>
      </right>
      <top/>
      <bottom/>
      <diagonal/>
    </border>
    <border>
      <left style="thin">
        <color rgb="FF002060"/>
      </left>
      <right/>
      <top/>
      <bottom style="thin">
        <color rgb="FF002060"/>
      </bottom>
      <diagonal/>
    </border>
    <border>
      <left style="thin">
        <color rgb="FF002060"/>
      </left>
      <right/>
      <top style="thin">
        <color rgb="FF002060"/>
      </top>
      <bottom style="thin">
        <color rgb="FF002060"/>
      </bottom>
      <diagonal/>
    </border>
    <border>
      <left style="thin">
        <color rgb="FF002060"/>
      </left>
      <right/>
      <top style="thin">
        <color rgb="FF002060"/>
      </top>
      <bottom style="hair">
        <color rgb="FF002060"/>
      </bottom>
      <diagonal/>
    </border>
    <border>
      <left style="thin">
        <color rgb="FF002060"/>
      </left>
      <right style="thin">
        <color rgb="FF002060"/>
      </right>
      <top/>
      <bottom style="thin">
        <color rgb="FF002060"/>
      </bottom>
      <diagonal/>
    </border>
    <border>
      <left style="medium">
        <color rgb="FF002060"/>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theme="7" tint="-0.499984740745262"/>
      </bottom>
      <diagonal/>
    </border>
    <border>
      <left/>
      <right style="medium">
        <color rgb="FF002060"/>
      </right>
      <top/>
      <bottom style="medium">
        <color theme="7" tint="-0.499984740745262"/>
      </bottom>
      <diagonal/>
    </border>
    <border>
      <left style="medium">
        <color rgb="FF002060"/>
      </left>
      <right/>
      <top/>
      <bottom style="medium">
        <color rgb="FF002060"/>
      </bottom>
      <diagonal/>
    </border>
    <border>
      <left/>
      <right style="medium">
        <color rgb="FF002060"/>
      </right>
      <top/>
      <bottom style="medium">
        <color rgb="FF002060"/>
      </bottom>
      <diagonal/>
    </border>
    <border>
      <left style="thin">
        <color rgb="FFFF9900"/>
      </left>
      <right style="thin">
        <color rgb="FFFF9900"/>
      </right>
      <top style="thin">
        <color rgb="FFFF9900"/>
      </top>
      <bottom style="hair">
        <color rgb="FFFF9900"/>
      </bottom>
      <diagonal/>
    </border>
    <border>
      <left style="thin">
        <color rgb="FFFF9900"/>
      </left>
      <right style="thin">
        <color rgb="FFFF9900"/>
      </right>
      <top style="hair">
        <color rgb="FFFF9900"/>
      </top>
      <bottom style="hair">
        <color rgb="FFFF9900"/>
      </bottom>
      <diagonal/>
    </border>
    <border>
      <left style="thin">
        <color rgb="FFFF9900"/>
      </left>
      <right style="thin">
        <color rgb="FFFF9900"/>
      </right>
      <top style="thin">
        <color rgb="FFFF9900"/>
      </top>
      <bottom style="thin">
        <color rgb="FFFF9900"/>
      </bottom>
      <diagonal/>
    </border>
    <border>
      <left style="thin">
        <color rgb="FFFF9900"/>
      </left>
      <right style="thin">
        <color rgb="FFFF9900"/>
      </right>
      <top style="hair">
        <color rgb="FFFF9900"/>
      </top>
      <bottom style="thin">
        <color rgb="FFFF9900"/>
      </bottom>
      <diagonal/>
    </border>
    <border>
      <left/>
      <right/>
      <top style="thin">
        <color theme="0"/>
      </top>
      <bottom style="thin">
        <color theme="0"/>
      </bottom>
      <diagonal/>
    </border>
    <border>
      <left style="medium">
        <color rgb="FF002060"/>
      </left>
      <right style="medium">
        <color rgb="FF002060"/>
      </right>
      <top style="medium">
        <color rgb="FF002060"/>
      </top>
      <bottom/>
      <diagonal/>
    </border>
    <border>
      <left style="medium">
        <color rgb="FF002060"/>
      </left>
      <right style="medium">
        <color rgb="FF002060"/>
      </right>
      <top/>
      <bottom style="medium">
        <color rgb="FF002060"/>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style="thin">
        <color theme="0"/>
      </left>
      <right/>
      <top style="thin">
        <color theme="0"/>
      </top>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theme="0"/>
      </right>
      <top/>
      <bottom style="thin">
        <color theme="0"/>
      </bottom>
      <diagonal/>
    </border>
    <border>
      <left style="thin">
        <color indexed="64"/>
      </left>
      <right style="thin">
        <color indexed="64"/>
      </right>
      <top style="thin">
        <color theme="2" tint="-0.749961851863155"/>
      </top>
      <bottom style="thin">
        <color theme="2" tint="-0.749961851863155"/>
      </bottom>
      <diagonal/>
    </border>
    <border>
      <left style="thin">
        <color auto="1"/>
      </left>
      <right style="thin">
        <color auto="1"/>
      </right>
      <top style="hair">
        <color auto="1"/>
      </top>
      <bottom/>
      <diagonal/>
    </border>
    <border>
      <left style="thin">
        <color indexed="64"/>
      </left>
      <right/>
      <top style="thin">
        <color indexed="64"/>
      </top>
      <bottom style="hair">
        <color auto="1"/>
      </bottom>
      <diagonal/>
    </border>
    <border>
      <left style="thin">
        <color auto="1"/>
      </left>
      <right/>
      <top style="hair">
        <color auto="1"/>
      </top>
      <bottom style="hair">
        <color auto="1"/>
      </bottom>
      <diagonal/>
    </border>
    <border>
      <left style="thin">
        <color auto="1"/>
      </left>
      <right/>
      <top style="hair">
        <color auto="1"/>
      </top>
      <bottom/>
      <diagonal/>
    </border>
    <border>
      <left style="thin">
        <color indexed="64"/>
      </left>
      <right/>
      <top/>
      <bottom/>
      <diagonal/>
    </border>
    <border>
      <left style="thin">
        <color auto="1"/>
      </left>
      <right/>
      <top/>
      <bottom style="hair">
        <color auto="1"/>
      </bottom>
      <diagonal/>
    </border>
    <border>
      <left style="thin">
        <color auto="1"/>
      </left>
      <right/>
      <top style="hair">
        <color auto="1"/>
      </top>
      <bottom style="thin">
        <color auto="1"/>
      </bottom>
      <diagonal/>
    </border>
    <border>
      <left style="medium">
        <color theme="0"/>
      </left>
      <right style="thin">
        <color theme="1"/>
      </right>
      <top style="thin">
        <color theme="1"/>
      </top>
      <bottom style="thin">
        <color theme="1"/>
      </bottom>
      <diagonal/>
    </border>
    <border>
      <left style="thin">
        <color theme="1"/>
      </left>
      <right style="thin">
        <color auto="1"/>
      </right>
      <top style="thin">
        <color theme="1"/>
      </top>
      <bottom style="thin">
        <color theme="1"/>
      </bottom>
      <diagonal/>
    </border>
    <border>
      <left style="medium">
        <color theme="0"/>
      </left>
      <right style="thin">
        <color theme="1"/>
      </right>
      <top style="thin">
        <color theme="1"/>
      </top>
      <bottom style="thin">
        <color auto="1"/>
      </bottom>
      <diagonal/>
    </border>
    <border>
      <left style="thin">
        <color theme="1"/>
      </left>
      <right style="thin">
        <color auto="1"/>
      </right>
      <top style="thin">
        <color theme="1"/>
      </top>
      <bottom style="thin">
        <color auto="1"/>
      </bottom>
      <diagonal/>
    </border>
    <border>
      <left style="thin">
        <color theme="0"/>
      </left>
      <right/>
      <top/>
      <bottom style="thin">
        <color theme="0"/>
      </bottom>
      <diagonal/>
    </border>
    <border>
      <left/>
      <right/>
      <top/>
      <bottom style="thin">
        <color theme="0"/>
      </bottom>
      <diagonal/>
    </border>
    <border>
      <left/>
      <right/>
      <top style="thin">
        <color auto="1"/>
      </top>
      <bottom/>
      <diagonal/>
    </border>
    <border>
      <left/>
      <right style="thin">
        <color indexed="64"/>
      </right>
      <top/>
      <bottom style="hair">
        <color auto="1"/>
      </bottom>
      <diagonal/>
    </border>
    <border>
      <left style="thin">
        <color theme="0"/>
      </left>
      <right/>
      <top/>
      <bottom/>
      <diagonal/>
    </border>
    <border>
      <left/>
      <right/>
      <top/>
      <bottom style="medium">
        <color theme="1"/>
      </bottom>
      <diagonal/>
    </border>
    <border>
      <left/>
      <right style="medium">
        <color theme="1"/>
      </right>
      <top/>
      <bottom style="medium">
        <color theme="1"/>
      </bottom>
      <diagonal/>
    </border>
    <border>
      <left style="thin">
        <color theme="0"/>
      </left>
      <right/>
      <top/>
      <bottom style="thin">
        <color indexed="64"/>
      </bottom>
      <diagonal/>
    </border>
    <border>
      <left/>
      <right style="thin">
        <color theme="0"/>
      </right>
      <top/>
      <bottom style="thin">
        <color indexed="64"/>
      </bottom>
      <diagonal/>
    </border>
    <border>
      <left style="thin">
        <color indexed="64"/>
      </left>
      <right style="thin">
        <color indexed="64"/>
      </right>
      <top style="thin">
        <color theme="0"/>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theme="0"/>
      </left>
      <right/>
      <top style="thin">
        <color theme="0"/>
      </top>
      <bottom style="thin">
        <color indexed="64"/>
      </bottom>
      <diagonal/>
    </border>
    <border>
      <left/>
      <right/>
      <top style="thin">
        <color theme="0"/>
      </top>
      <bottom style="thin">
        <color indexed="64"/>
      </bottom>
      <diagonal/>
    </border>
    <border>
      <left/>
      <right style="thin">
        <color theme="0"/>
      </right>
      <top style="thin">
        <color theme="0"/>
      </top>
      <bottom style="thin">
        <color indexed="64"/>
      </bottom>
      <diagonal/>
    </border>
    <border>
      <left/>
      <right style="thin">
        <color indexed="64"/>
      </right>
      <top style="thin">
        <color indexed="64"/>
      </top>
      <bottom style="hair">
        <color auto="1"/>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top style="thin">
        <color indexed="64"/>
      </top>
      <bottom style="thin">
        <color indexed="64"/>
      </bottom>
      <diagonal/>
    </border>
    <border>
      <left style="thin">
        <color theme="1"/>
      </left>
      <right/>
      <top style="thin">
        <color theme="1"/>
      </top>
      <bottom/>
      <diagonal/>
    </border>
    <border>
      <left/>
      <right/>
      <top style="thin">
        <color theme="1"/>
      </top>
      <bottom/>
      <diagonal/>
    </border>
    <border>
      <left/>
      <right style="medium">
        <color theme="1"/>
      </right>
      <top style="thin">
        <color theme="1"/>
      </top>
      <bottom/>
      <diagonal/>
    </border>
    <border>
      <left style="thin">
        <color theme="1"/>
      </left>
      <right/>
      <top/>
      <bottom style="medium">
        <color theme="1"/>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thin">
        <color theme="0"/>
      </left>
      <right/>
      <top style="thin">
        <color theme="0"/>
      </top>
      <bottom style="medium">
        <color theme="6" tint="-0.499984740745262"/>
      </bottom>
      <diagonal/>
    </border>
    <border>
      <left/>
      <right/>
      <top style="thin">
        <color theme="0"/>
      </top>
      <bottom style="medium">
        <color theme="6" tint="-0.499984740745262"/>
      </bottom>
      <diagonal/>
    </border>
    <border>
      <left/>
      <right style="thin">
        <color theme="0"/>
      </right>
      <top style="thin">
        <color theme="0"/>
      </top>
      <bottom style="medium">
        <color theme="6" tint="-0.499984740745262"/>
      </bottom>
      <diagonal/>
    </border>
    <border>
      <left style="medium">
        <color theme="6" tint="-0.499984740745262"/>
      </left>
      <right/>
      <top style="medium">
        <color theme="6" tint="-0.499984740745262"/>
      </top>
      <bottom/>
      <diagonal/>
    </border>
    <border>
      <left/>
      <right/>
      <top style="medium">
        <color theme="6" tint="-0.499984740745262"/>
      </top>
      <bottom/>
      <diagonal/>
    </border>
    <border>
      <left/>
      <right style="medium">
        <color theme="6" tint="-0.499984740745262"/>
      </right>
      <top style="medium">
        <color theme="6" tint="-0.499984740745262"/>
      </top>
      <bottom/>
      <diagonal/>
    </border>
    <border>
      <left style="medium">
        <color theme="6" tint="-0.499984740745262"/>
      </left>
      <right/>
      <top/>
      <bottom/>
      <diagonal/>
    </border>
    <border>
      <left/>
      <right style="medium">
        <color theme="6" tint="-0.499984740745262"/>
      </right>
      <top/>
      <bottom/>
      <diagonal/>
    </border>
    <border>
      <left style="medium">
        <color theme="6" tint="-0.499984740745262"/>
      </left>
      <right/>
      <top/>
      <bottom style="medium">
        <color theme="6" tint="-0.499984740745262"/>
      </bottom>
      <diagonal/>
    </border>
    <border>
      <left/>
      <right/>
      <top/>
      <bottom style="medium">
        <color theme="6" tint="-0.499984740745262"/>
      </bottom>
      <diagonal/>
    </border>
    <border>
      <left/>
      <right style="medium">
        <color theme="6" tint="-0.499984740745262"/>
      </right>
      <top/>
      <bottom style="medium">
        <color theme="6" tint="-0.499984740745262"/>
      </bottom>
      <diagonal/>
    </border>
    <border>
      <left style="medium">
        <color theme="5" tint="-0.499984740745262"/>
      </left>
      <right/>
      <top style="medium">
        <color theme="5" tint="-0.499984740745262"/>
      </top>
      <bottom/>
      <diagonal/>
    </border>
    <border>
      <left/>
      <right/>
      <top style="medium">
        <color theme="5" tint="-0.499984740745262"/>
      </top>
      <bottom/>
      <diagonal/>
    </border>
    <border>
      <left/>
      <right style="medium">
        <color theme="5" tint="-0.499984740745262"/>
      </right>
      <top style="medium">
        <color theme="5" tint="-0.499984740745262"/>
      </top>
      <bottom/>
      <diagonal/>
    </border>
    <border>
      <left style="medium">
        <color theme="5" tint="-0.499984740745262"/>
      </left>
      <right/>
      <top/>
      <bottom/>
      <diagonal/>
    </border>
    <border>
      <left/>
      <right style="medium">
        <color theme="5" tint="-0.499984740745262"/>
      </right>
      <top/>
      <bottom/>
      <diagonal/>
    </border>
    <border>
      <left style="medium">
        <color theme="5" tint="-0.499984740745262"/>
      </left>
      <right/>
      <top/>
      <bottom style="medium">
        <color theme="5" tint="-0.499984740745262"/>
      </bottom>
      <diagonal/>
    </border>
    <border>
      <left/>
      <right/>
      <top/>
      <bottom style="medium">
        <color theme="5" tint="-0.499984740745262"/>
      </bottom>
      <diagonal/>
    </border>
    <border>
      <left/>
      <right style="medium">
        <color theme="5" tint="-0.499984740745262"/>
      </right>
      <top/>
      <bottom style="medium">
        <color theme="5" tint="-0.499984740745262"/>
      </bottom>
      <diagonal/>
    </border>
    <border>
      <left style="medium">
        <color theme="7" tint="-0.499984740745262"/>
      </left>
      <right/>
      <top style="medium">
        <color theme="7" tint="-0.499984740745262"/>
      </top>
      <bottom/>
      <diagonal/>
    </border>
    <border>
      <left/>
      <right/>
      <top style="medium">
        <color theme="7" tint="-0.499984740745262"/>
      </top>
      <bottom/>
      <diagonal/>
    </border>
    <border>
      <left/>
      <right style="medium">
        <color theme="7" tint="-0.499984740745262"/>
      </right>
      <top style="medium">
        <color theme="7" tint="-0.499984740745262"/>
      </top>
      <bottom/>
      <diagonal/>
    </border>
    <border>
      <left style="medium">
        <color theme="7" tint="-0.499984740745262"/>
      </left>
      <right/>
      <top/>
      <bottom/>
      <diagonal/>
    </border>
    <border>
      <left/>
      <right style="medium">
        <color theme="7" tint="-0.499984740745262"/>
      </right>
      <top/>
      <bottom/>
      <diagonal/>
    </border>
    <border>
      <left style="medium">
        <color theme="7" tint="-0.499984740745262"/>
      </left>
      <right/>
      <top/>
      <bottom style="medium">
        <color theme="7" tint="-0.499984740745262"/>
      </bottom>
      <diagonal/>
    </border>
    <border>
      <left/>
      <right/>
      <top/>
      <bottom style="medium">
        <color theme="7" tint="-0.499984740745262"/>
      </bottom>
      <diagonal/>
    </border>
    <border>
      <left/>
      <right style="medium">
        <color theme="7" tint="-0.499984740745262"/>
      </right>
      <top/>
      <bottom style="medium">
        <color theme="7" tint="-0.499984740745262"/>
      </bottom>
      <diagonal/>
    </border>
    <border>
      <left style="medium">
        <color theme="8" tint="-0.499984740745262"/>
      </left>
      <right/>
      <top style="medium">
        <color theme="8" tint="-0.499984740745262"/>
      </top>
      <bottom/>
      <diagonal/>
    </border>
    <border>
      <left/>
      <right/>
      <top style="medium">
        <color theme="8" tint="-0.499984740745262"/>
      </top>
      <bottom/>
      <diagonal/>
    </border>
    <border>
      <left/>
      <right style="medium">
        <color theme="8" tint="-0.499984740745262"/>
      </right>
      <top style="medium">
        <color theme="8" tint="-0.499984740745262"/>
      </top>
      <bottom/>
      <diagonal/>
    </border>
    <border>
      <left style="medium">
        <color theme="8" tint="-0.499984740745262"/>
      </left>
      <right/>
      <top/>
      <bottom/>
      <diagonal/>
    </border>
    <border>
      <left/>
      <right style="medium">
        <color theme="8" tint="-0.499984740745262"/>
      </right>
      <top/>
      <bottom/>
      <diagonal/>
    </border>
    <border>
      <left style="medium">
        <color theme="8" tint="-0.499984740745262"/>
      </left>
      <right/>
      <top/>
      <bottom style="medium">
        <color theme="8" tint="-0.499984740745262"/>
      </bottom>
      <diagonal/>
    </border>
    <border>
      <left/>
      <right/>
      <top/>
      <bottom style="medium">
        <color theme="8" tint="-0.499984740745262"/>
      </bottom>
      <diagonal/>
    </border>
    <border>
      <left/>
      <right style="medium">
        <color theme="8" tint="-0.499984740745262"/>
      </right>
      <top/>
      <bottom style="medium">
        <color theme="8" tint="-0.499984740745262"/>
      </bottom>
      <diagonal/>
    </border>
    <border>
      <left style="medium">
        <color theme="9" tint="-0.499984740745262"/>
      </left>
      <right/>
      <top style="medium">
        <color theme="9" tint="-0.499984740745262"/>
      </top>
      <bottom/>
      <diagonal/>
    </border>
    <border>
      <left/>
      <right/>
      <top style="medium">
        <color theme="9" tint="-0.499984740745262"/>
      </top>
      <bottom/>
      <diagonal/>
    </border>
    <border>
      <left/>
      <right style="medium">
        <color theme="9" tint="-0.499984740745262"/>
      </right>
      <top style="medium">
        <color theme="9" tint="-0.499984740745262"/>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rgb="FFFFC000"/>
      </left>
      <right/>
      <top style="medium">
        <color rgb="FFFFC000"/>
      </top>
      <bottom/>
      <diagonal/>
    </border>
    <border>
      <left/>
      <right/>
      <top style="medium">
        <color rgb="FFFFC000"/>
      </top>
      <bottom/>
      <diagonal/>
    </border>
    <border>
      <left/>
      <right style="medium">
        <color rgb="FFFFC000"/>
      </right>
      <top style="medium">
        <color rgb="FFFFC000"/>
      </top>
      <bottom/>
      <diagonal/>
    </border>
    <border>
      <left style="medium">
        <color theme="9" tint="-0.499984740745262"/>
      </left>
      <right/>
      <top/>
      <bottom/>
      <diagonal/>
    </border>
    <border>
      <left/>
      <right style="medium">
        <color theme="9" tint="-0.499984740745262"/>
      </right>
      <top/>
      <bottom/>
      <diagonal/>
    </border>
    <border>
      <left style="medium">
        <color theme="1"/>
      </left>
      <right/>
      <top/>
      <bottom/>
      <diagonal/>
    </border>
    <border>
      <left/>
      <right style="medium">
        <color theme="1"/>
      </right>
      <top/>
      <bottom/>
      <diagonal/>
    </border>
    <border>
      <left style="medium">
        <color rgb="FFFFC000"/>
      </left>
      <right/>
      <top/>
      <bottom/>
      <diagonal/>
    </border>
    <border>
      <left/>
      <right style="medium">
        <color rgb="FFFFC000"/>
      </right>
      <top/>
      <bottom/>
      <diagonal/>
    </border>
    <border>
      <left style="medium">
        <color theme="9" tint="-0.499984740745262"/>
      </left>
      <right/>
      <top/>
      <bottom style="medium">
        <color theme="9" tint="-0.499984740745262"/>
      </bottom>
      <diagonal/>
    </border>
    <border>
      <left/>
      <right/>
      <top/>
      <bottom style="medium">
        <color theme="9" tint="-0.499984740745262"/>
      </bottom>
      <diagonal/>
    </border>
    <border>
      <left/>
      <right style="medium">
        <color theme="9" tint="-0.499984740745262"/>
      </right>
      <top/>
      <bottom style="medium">
        <color theme="9" tint="-0.499984740745262"/>
      </bottom>
      <diagonal/>
    </border>
    <border>
      <left style="medium">
        <color theme="1"/>
      </left>
      <right/>
      <top/>
      <bottom style="medium">
        <color theme="1"/>
      </bottom>
      <diagonal/>
    </border>
    <border>
      <left style="medium">
        <color rgb="FFFFC000"/>
      </left>
      <right/>
      <top/>
      <bottom style="medium">
        <color rgb="FFFFC000"/>
      </bottom>
      <diagonal/>
    </border>
    <border>
      <left/>
      <right/>
      <top/>
      <bottom style="medium">
        <color rgb="FFFFC000"/>
      </bottom>
      <diagonal/>
    </border>
    <border>
      <left/>
      <right style="medium">
        <color rgb="FFFFC000"/>
      </right>
      <top/>
      <bottom style="medium">
        <color rgb="FFFFC000"/>
      </bottom>
      <diagonal/>
    </border>
    <border>
      <left style="thin">
        <color indexed="64"/>
      </left>
      <right/>
      <top/>
      <bottom style="medium">
        <color indexed="64"/>
      </bottom>
      <diagonal/>
    </border>
    <border>
      <left style="thin">
        <color indexed="64"/>
      </left>
      <right/>
      <top style="medium">
        <color theme="6" tint="-0.499984740745262"/>
      </top>
      <bottom/>
      <diagonal/>
    </border>
    <border>
      <left style="thin">
        <color indexed="64"/>
      </left>
      <right/>
      <top/>
      <bottom style="medium">
        <color theme="6" tint="-0.499984740745262"/>
      </bottom>
      <diagonal/>
    </border>
    <border>
      <left/>
      <right style="medium">
        <color theme="6" tint="-0.499984740745262"/>
      </right>
      <top style="thin">
        <color indexed="64"/>
      </top>
      <bottom/>
      <diagonal/>
    </border>
    <border>
      <left/>
      <right style="medium">
        <color indexed="64"/>
      </right>
      <top style="thin">
        <color indexed="64"/>
      </top>
      <bottom/>
      <diagonal/>
    </border>
    <border>
      <left/>
      <right/>
      <top/>
      <bottom style="thin">
        <color indexed="64"/>
      </bottom>
      <diagonal/>
    </border>
    <border>
      <left style="medium">
        <color theme="0"/>
      </left>
      <right/>
      <top style="thin">
        <color indexed="64"/>
      </top>
      <bottom style="thin">
        <color theme="1"/>
      </bottom>
      <diagonal/>
    </border>
    <border>
      <left/>
      <right style="thin">
        <color auto="1"/>
      </right>
      <top style="thin">
        <color indexed="64"/>
      </top>
      <bottom style="thin">
        <color theme="1"/>
      </bottom>
      <diagonal/>
    </border>
    <border>
      <left/>
      <right/>
      <top style="thin">
        <color rgb="FF002060"/>
      </top>
      <bottom style="thin">
        <color rgb="FF002060"/>
      </bottom>
      <diagonal/>
    </border>
    <border>
      <left style="medium">
        <color theme="0"/>
      </left>
      <right style="thin">
        <color theme="1"/>
      </right>
      <top style="thin">
        <color theme="1"/>
      </top>
      <bottom/>
      <diagonal/>
    </border>
    <border>
      <left style="thin">
        <color theme="1"/>
      </left>
      <right style="thin">
        <color auto="1"/>
      </right>
      <top style="thin">
        <color theme="1"/>
      </top>
      <bottom/>
      <diagonal/>
    </border>
    <border>
      <left style="medium">
        <color theme="0"/>
      </left>
      <right style="thin">
        <color theme="1"/>
      </right>
      <top/>
      <bottom style="thin">
        <color theme="1"/>
      </bottom>
      <diagonal/>
    </border>
    <border>
      <left style="thin">
        <color theme="1"/>
      </left>
      <right style="thin">
        <color auto="1"/>
      </right>
      <top/>
      <bottom style="thin">
        <color theme="1"/>
      </bottom>
      <diagonal/>
    </border>
    <border>
      <left style="thin">
        <color indexed="64"/>
      </left>
      <right style="thin">
        <color theme="1"/>
      </right>
      <top style="thin">
        <color indexed="64"/>
      </top>
      <bottom style="thin">
        <color theme="1"/>
      </bottom>
      <diagonal/>
    </border>
    <border>
      <left style="thin">
        <color theme="1"/>
      </left>
      <right style="thin">
        <color auto="1"/>
      </right>
      <top style="thin">
        <color indexed="64"/>
      </top>
      <bottom style="thin">
        <color theme="1"/>
      </bottom>
      <diagonal/>
    </border>
    <border>
      <left style="thin">
        <color indexed="64"/>
      </left>
      <right style="thin">
        <color theme="1"/>
      </right>
      <top style="thin">
        <color theme="1"/>
      </top>
      <bottom style="thin">
        <color indexed="64"/>
      </bottom>
      <diagonal/>
    </border>
    <border>
      <left style="thin">
        <color auto="1"/>
      </left>
      <right style="medium">
        <color theme="0"/>
      </right>
      <top style="hair">
        <color auto="1"/>
      </top>
      <bottom/>
      <diagonal/>
    </border>
    <border>
      <left style="thin">
        <color auto="1"/>
      </left>
      <right style="medium">
        <color theme="0"/>
      </right>
      <top/>
      <bottom style="hair">
        <color auto="1"/>
      </bottom>
      <diagonal/>
    </border>
  </borders>
  <cellStyleXfs count="7">
    <xf numFmtId="0" fontId="0" fillId="0" borderId="0">
      <alignment vertical="center"/>
    </xf>
    <xf numFmtId="38" fontId="1" fillId="0" borderId="0" applyFont="0" applyFill="0" applyBorder="0" applyAlignment="0" applyProtection="0">
      <alignment vertical="center"/>
    </xf>
    <xf numFmtId="38" fontId="5" fillId="0" borderId="0" applyFont="0" applyFill="0" applyBorder="0" applyAlignment="0" applyProtection="0">
      <alignment vertical="center"/>
    </xf>
    <xf numFmtId="0" fontId="6" fillId="0" borderId="0"/>
    <xf numFmtId="0" fontId="6" fillId="0" borderId="0"/>
    <xf numFmtId="0" fontId="11" fillId="0" borderId="0" applyNumberFormat="0" applyFill="0" applyBorder="0" applyAlignment="0" applyProtection="0">
      <alignment vertical="top"/>
      <protection locked="0"/>
    </xf>
    <xf numFmtId="0" fontId="5" fillId="0" borderId="0">
      <alignment vertical="center"/>
    </xf>
  </cellStyleXfs>
  <cellXfs count="821">
    <xf numFmtId="0" fontId="0" fillId="0" borderId="0" xfId="0">
      <alignment vertical="center"/>
    </xf>
    <xf numFmtId="0" fontId="10" fillId="8" borderId="54" xfId="0" applyFont="1" applyFill="1" applyBorder="1" applyAlignment="1">
      <alignment horizontal="center" vertical="center"/>
    </xf>
    <xf numFmtId="49" fontId="10" fillId="8" borderId="54" xfId="0" applyNumberFormat="1" applyFont="1" applyFill="1" applyBorder="1" applyAlignment="1">
      <alignment horizontal="center" vertical="center"/>
    </xf>
    <xf numFmtId="187" fontId="13" fillId="0" borderId="1" xfId="0" applyNumberFormat="1" applyFont="1" applyBorder="1" applyAlignment="1">
      <alignment horizontal="left"/>
    </xf>
    <xf numFmtId="0" fontId="14" fillId="0" borderId="0" xfId="0" applyFont="1">
      <alignment vertical="center"/>
    </xf>
    <xf numFmtId="0" fontId="15" fillId="0" borderId="1" xfId="0" applyFont="1" applyBorder="1" applyAlignment="1">
      <alignment horizontal="left" vertical="center"/>
    </xf>
    <xf numFmtId="0" fontId="16" fillId="0" borderId="1" xfId="0" applyFont="1" applyBorder="1">
      <alignment vertical="center"/>
    </xf>
    <xf numFmtId="0" fontId="16" fillId="0" borderId="1" xfId="0" applyFont="1" applyBorder="1" applyAlignment="1">
      <alignment horizontal="center" vertical="center"/>
    </xf>
    <xf numFmtId="0" fontId="16" fillId="0" borderId="9" xfId="0" applyFont="1" applyBorder="1">
      <alignment vertical="center"/>
    </xf>
    <xf numFmtId="0" fontId="16" fillId="0" borderId="3" xfId="0" applyFont="1" applyBorder="1">
      <alignment vertical="center"/>
    </xf>
    <xf numFmtId="0" fontId="16" fillId="0" borderId="10" xfId="0" applyFont="1" applyBorder="1">
      <alignment vertical="center"/>
    </xf>
    <xf numFmtId="0" fontId="16" fillId="0" borderId="28" xfId="0" applyFont="1" applyBorder="1">
      <alignment vertical="center"/>
    </xf>
    <xf numFmtId="0" fontId="16" fillId="0" borderId="1" xfId="0" applyFont="1" applyBorder="1" applyAlignment="1"/>
    <xf numFmtId="0" fontId="16" fillId="0" borderId="1" xfId="0" applyFont="1" applyBorder="1" applyAlignment="1">
      <alignment horizontal="left" vertical="center"/>
    </xf>
    <xf numFmtId="0" fontId="16" fillId="0" borderId="0" xfId="0" applyFont="1">
      <alignment vertical="center"/>
    </xf>
    <xf numFmtId="0" fontId="16" fillId="0" borderId="10" xfId="0" applyFont="1" applyBorder="1" applyAlignment="1">
      <alignment horizontal="center" vertical="center"/>
    </xf>
    <xf numFmtId="0" fontId="16" fillId="0" borderId="9" xfId="0" applyFont="1" applyBorder="1" applyAlignment="1">
      <alignment horizontal="center" vertical="center"/>
    </xf>
    <xf numFmtId="0" fontId="16" fillId="0" borderId="1" xfId="0" quotePrefix="1" applyFont="1" applyBorder="1">
      <alignment vertical="center"/>
    </xf>
    <xf numFmtId="0" fontId="15" fillId="0" borderId="3" xfId="0" applyFont="1" applyBorder="1">
      <alignment vertical="center"/>
    </xf>
    <xf numFmtId="0" fontId="16" fillId="0" borderId="3" xfId="0" applyFont="1" applyBorder="1" applyAlignment="1">
      <alignment horizontal="right" vertical="center"/>
    </xf>
    <xf numFmtId="0" fontId="16" fillId="0" borderId="88" xfId="0" applyFont="1" applyBorder="1">
      <alignment vertical="center"/>
    </xf>
    <xf numFmtId="0" fontId="16" fillId="0" borderId="2" xfId="0" applyFont="1" applyBorder="1">
      <alignment vertical="center"/>
    </xf>
    <xf numFmtId="0" fontId="16" fillId="0" borderId="27" xfId="0" applyFont="1" applyBorder="1">
      <alignment vertical="center"/>
    </xf>
    <xf numFmtId="0" fontId="16" fillId="0" borderId="3" xfId="0" applyFont="1" applyBorder="1" applyAlignment="1">
      <alignment horizontal="center" vertical="center"/>
    </xf>
    <xf numFmtId="0" fontId="16" fillId="0" borderId="1" xfId="0" applyFont="1" applyBorder="1" applyAlignment="1">
      <alignment horizontal="center" vertical="center" shrinkToFit="1"/>
    </xf>
    <xf numFmtId="0" fontId="16" fillId="0" borderId="10" xfId="0" applyFont="1" applyBorder="1" applyAlignment="1">
      <alignment horizontal="left" vertical="center"/>
    </xf>
    <xf numFmtId="38" fontId="16" fillId="13" borderId="15" xfId="1" applyFont="1" applyFill="1" applyBorder="1" applyAlignment="1" applyProtection="1">
      <alignment vertical="center"/>
      <protection locked="0"/>
    </xf>
    <xf numFmtId="0" fontId="16" fillId="13" borderId="13" xfId="0" applyFont="1" applyFill="1" applyBorder="1" applyAlignment="1">
      <alignment horizontal="center" vertical="center"/>
    </xf>
    <xf numFmtId="0" fontId="16" fillId="13" borderId="13" xfId="0" applyFont="1" applyFill="1" applyBorder="1">
      <alignment vertical="center"/>
    </xf>
    <xf numFmtId="38" fontId="16" fillId="0" borderId="13" xfId="1" applyFont="1" applyFill="1" applyBorder="1" applyAlignment="1" applyProtection="1">
      <alignment horizontal="right" vertical="center"/>
      <protection locked="0"/>
    </xf>
    <xf numFmtId="0" fontId="16" fillId="0" borderId="1" xfId="0" applyFont="1" applyBorder="1" applyAlignment="1">
      <alignment vertical="center" textRotation="255"/>
    </xf>
    <xf numFmtId="0" fontId="16" fillId="0" borderId="1" xfId="0" applyFont="1" applyBorder="1" applyAlignment="1">
      <alignment vertical="center" textRotation="255" shrinkToFit="1"/>
    </xf>
    <xf numFmtId="0" fontId="16" fillId="0" borderId="27" xfId="0" applyFont="1" applyBorder="1" applyAlignment="1">
      <alignment vertical="center" wrapText="1"/>
    </xf>
    <xf numFmtId="38" fontId="16" fillId="0" borderId="1" xfId="1" applyFont="1" applyFill="1" applyBorder="1" applyAlignment="1" applyProtection="1">
      <alignment vertical="center" wrapText="1"/>
      <protection locked="0"/>
    </xf>
    <xf numFmtId="38" fontId="16" fillId="0" borderId="1" xfId="1" applyFont="1" applyFill="1" applyBorder="1" applyAlignment="1" applyProtection="1">
      <alignment horizontal="right" vertical="center"/>
      <protection locked="0"/>
    </xf>
    <xf numFmtId="38" fontId="16" fillId="0" borderId="1" xfId="1" applyFont="1" applyFill="1" applyBorder="1" applyAlignment="1" applyProtection="1">
      <alignment horizontal="right" vertical="center"/>
    </xf>
    <xf numFmtId="0" fontId="16" fillId="0" borderId="10" xfId="0" applyFont="1" applyBorder="1" applyAlignment="1">
      <alignment vertical="center" textRotation="255" shrinkToFit="1"/>
    </xf>
    <xf numFmtId="0" fontId="16" fillId="13" borderId="91" xfId="0" applyFont="1" applyFill="1" applyBorder="1" applyAlignment="1">
      <alignment vertical="center" wrapText="1"/>
    </xf>
    <xf numFmtId="0" fontId="16" fillId="13" borderId="20" xfId="0" applyFont="1" applyFill="1" applyBorder="1" applyAlignment="1">
      <alignment horizontal="center" vertical="center" wrapText="1"/>
    </xf>
    <xf numFmtId="0" fontId="16" fillId="0" borderId="9" xfId="0" applyFont="1" applyBorder="1" applyAlignment="1">
      <alignment horizontal="center" vertical="center" shrinkToFit="1"/>
    </xf>
    <xf numFmtId="38" fontId="16" fillId="0" borderId="9" xfId="1" applyFont="1" applyFill="1" applyBorder="1" applyAlignment="1" applyProtection="1">
      <alignment vertical="center" wrapText="1"/>
      <protection locked="0"/>
    </xf>
    <xf numFmtId="177" fontId="22" fillId="13" borderId="23" xfId="4" applyNumberFormat="1" applyFont="1" applyFill="1" applyBorder="1" applyAlignment="1">
      <alignment horizontal="center" vertical="center" wrapText="1"/>
    </xf>
    <xf numFmtId="38" fontId="16" fillId="0" borderId="23" xfId="1" applyFont="1" applyFill="1" applyBorder="1" applyAlignment="1" applyProtection="1">
      <alignment horizontal="right" vertical="center"/>
      <protection locked="0"/>
    </xf>
    <xf numFmtId="177" fontId="22" fillId="13" borderId="24" xfId="4" applyNumberFormat="1" applyFont="1" applyFill="1" applyBorder="1" applyAlignment="1">
      <alignment horizontal="center" vertical="center" wrapText="1"/>
    </xf>
    <xf numFmtId="38" fontId="16" fillId="0" borderId="24" xfId="1" applyFont="1" applyFill="1" applyBorder="1" applyAlignment="1" applyProtection="1">
      <alignment horizontal="right" vertical="center"/>
      <protection locked="0"/>
    </xf>
    <xf numFmtId="38" fontId="16" fillId="0" borderId="9" xfId="1" applyFont="1" applyFill="1" applyBorder="1" applyAlignment="1" applyProtection="1">
      <alignment vertical="center"/>
      <protection locked="0"/>
    </xf>
    <xf numFmtId="38" fontId="16" fillId="0" borderId="1" xfId="1" applyFont="1" applyFill="1" applyBorder="1" applyAlignment="1" applyProtection="1">
      <alignment vertical="center"/>
      <protection locked="0"/>
    </xf>
    <xf numFmtId="0" fontId="22" fillId="13" borderId="24" xfId="4" applyFont="1" applyFill="1" applyBorder="1" applyAlignment="1">
      <alignment vertical="center" shrinkToFit="1"/>
    </xf>
    <xf numFmtId="38" fontId="16" fillId="0" borderId="9" xfId="1" applyFont="1" applyFill="1" applyBorder="1" applyAlignment="1" applyProtection="1">
      <alignment horizontal="right" vertical="center"/>
      <protection locked="0"/>
    </xf>
    <xf numFmtId="0" fontId="16" fillId="0" borderId="1" xfId="0" applyFont="1" applyBorder="1" applyAlignment="1">
      <alignment vertical="center" textRotation="255" wrapText="1" shrinkToFit="1"/>
    </xf>
    <xf numFmtId="38" fontId="16" fillId="0" borderId="9" xfId="1" applyFont="1" applyFill="1" applyBorder="1" applyAlignment="1" applyProtection="1">
      <alignment vertical="center" wrapText="1" shrinkToFit="1"/>
      <protection locked="0"/>
    </xf>
    <xf numFmtId="38" fontId="16" fillId="0" borderId="9" xfId="1" applyFont="1" applyFill="1" applyBorder="1" applyAlignment="1" applyProtection="1">
      <alignment horizontal="right" vertical="center"/>
    </xf>
    <xf numFmtId="38" fontId="16" fillId="0" borderId="1" xfId="0" applyNumberFormat="1" applyFont="1" applyBorder="1" applyAlignment="1">
      <alignment horizontal="right" vertical="center"/>
    </xf>
    <xf numFmtId="38" fontId="16" fillId="0" borderId="24" xfId="1" applyFont="1" applyBorder="1" applyAlignment="1" applyProtection="1">
      <alignment horizontal="right" vertical="center"/>
      <protection locked="0"/>
    </xf>
    <xf numFmtId="0" fontId="16" fillId="0" borderId="93" xfId="0" applyFont="1" applyBorder="1">
      <alignment vertical="center"/>
    </xf>
    <xf numFmtId="38" fontId="16" fillId="18" borderId="94" xfId="1" applyFont="1" applyFill="1" applyBorder="1" applyAlignment="1" applyProtection="1">
      <alignment horizontal="right" vertical="center"/>
    </xf>
    <xf numFmtId="38" fontId="16" fillId="19" borderId="24" xfId="1" applyFont="1" applyFill="1" applyBorder="1" applyAlignment="1" applyProtection="1">
      <alignment horizontal="right" vertical="center"/>
      <protection locked="0"/>
    </xf>
    <xf numFmtId="38" fontId="16" fillId="0" borderId="13" xfId="0" applyNumberFormat="1" applyFont="1" applyBorder="1">
      <alignment vertical="center"/>
    </xf>
    <xf numFmtId="0" fontId="14" fillId="0" borderId="0" xfId="0" applyFont="1" applyAlignment="1">
      <alignment horizontal="right" vertical="center"/>
    </xf>
    <xf numFmtId="0" fontId="16" fillId="0" borderId="0" xfId="0" applyFont="1" applyAlignment="1"/>
    <xf numFmtId="0" fontId="16" fillId="0" borderId="0" xfId="0" applyFont="1" applyAlignment="1">
      <alignment horizontal="right" vertical="center"/>
    </xf>
    <xf numFmtId="177" fontId="16" fillId="5" borderId="80" xfId="0" applyNumberFormat="1" applyFont="1" applyFill="1" applyBorder="1" applyAlignment="1">
      <alignment horizontal="center" vertical="top" shrinkToFit="1"/>
    </xf>
    <xf numFmtId="0" fontId="16" fillId="5" borderId="80" xfId="0" applyFont="1" applyFill="1" applyBorder="1" applyAlignment="1">
      <alignment vertical="top" shrinkToFit="1"/>
    </xf>
    <xf numFmtId="176" fontId="16" fillId="0" borderId="80" xfId="1" applyNumberFormat="1" applyFont="1" applyBorder="1">
      <alignment vertical="center"/>
    </xf>
    <xf numFmtId="177" fontId="27" fillId="5" borderId="80" xfId="0" applyNumberFormat="1" applyFont="1" applyFill="1" applyBorder="1" applyAlignment="1">
      <alignment horizontal="center" vertical="top" shrinkToFit="1"/>
    </xf>
    <xf numFmtId="0" fontId="27" fillId="5" borderId="80" xfId="0" applyFont="1" applyFill="1" applyBorder="1" applyAlignment="1">
      <alignment vertical="top" shrinkToFit="1"/>
    </xf>
    <xf numFmtId="49" fontId="27" fillId="5" borderId="80" xfId="0" applyNumberFormat="1" applyFont="1" applyFill="1" applyBorder="1" applyAlignment="1">
      <alignment horizontal="left" vertical="top" shrinkToFit="1"/>
    </xf>
    <xf numFmtId="177" fontId="27" fillId="5" borderId="80" xfId="0" quotePrefix="1" applyNumberFormat="1" applyFont="1" applyFill="1" applyBorder="1" applyAlignment="1">
      <alignment horizontal="center" vertical="top" shrinkToFit="1"/>
    </xf>
    <xf numFmtId="177" fontId="27" fillId="5" borderId="82" xfId="0" applyNumberFormat="1" applyFont="1" applyFill="1" applyBorder="1" applyAlignment="1">
      <alignment horizontal="center" vertical="top" shrinkToFit="1"/>
    </xf>
    <xf numFmtId="0" fontId="16" fillId="5" borderId="82" xfId="0" applyFont="1" applyFill="1" applyBorder="1" applyAlignment="1">
      <alignment vertical="top" shrinkToFit="1"/>
    </xf>
    <xf numFmtId="176" fontId="16" fillId="0" borderId="82" xfId="1" applyNumberFormat="1" applyFont="1" applyBorder="1">
      <alignment vertical="center"/>
    </xf>
    <xf numFmtId="176" fontId="16" fillId="0" borderId="81" xfId="1" applyNumberFormat="1" applyFont="1" applyBorder="1">
      <alignment vertical="center"/>
    </xf>
    <xf numFmtId="0" fontId="16" fillId="7" borderId="56" xfId="0" applyFont="1" applyFill="1" applyBorder="1" applyAlignment="1">
      <alignment horizontal="center" vertical="center"/>
    </xf>
    <xf numFmtId="177" fontId="16" fillId="5" borderId="13" xfId="0" applyNumberFormat="1" applyFont="1" applyFill="1" applyBorder="1" applyAlignment="1">
      <alignment horizontal="center" vertical="top" shrinkToFit="1"/>
    </xf>
    <xf numFmtId="0" fontId="16" fillId="5" borderId="13" xfId="0" applyFont="1" applyFill="1" applyBorder="1" applyAlignment="1">
      <alignment horizontal="center" vertical="center"/>
    </xf>
    <xf numFmtId="177" fontId="14" fillId="5" borderId="68" xfId="0" applyNumberFormat="1" applyFont="1" applyFill="1" applyBorder="1" applyAlignment="1">
      <alignment horizontal="center" vertical="top" shrinkToFit="1"/>
    </xf>
    <xf numFmtId="177" fontId="14" fillId="5" borderId="196" xfId="0" applyNumberFormat="1" applyFont="1" applyFill="1" applyBorder="1" applyAlignment="1">
      <alignment horizontal="center" vertical="top" shrinkToFit="1"/>
    </xf>
    <xf numFmtId="177" fontId="25" fillId="5" borderId="196" xfId="0" applyNumberFormat="1" applyFont="1" applyFill="1" applyBorder="1" applyAlignment="1">
      <alignment horizontal="center" vertical="top" shrinkToFit="1"/>
    </xf>
    <xf numFmtId="177" fontId="25" fillId="5" borderId="196" xfId="0" quotePrefix="1" applyNumberFormat="1" applyFont="1" applyFill="1" applyBorder="1" applyAlignment="1">
      <alignment horizontal="center" vertical="top" shrinkToFit="1"/>
    </xf>
    <xf numFmtId="0" fontId="15" fillId="0" borderId="1" xfId="0" applyFont="1" applyBorder="1">
      <alignment vertical="center"/>
    </xf>
    <xf numFmtId="176" fontId="16" fillId="0" borderId="3" xfId="2" applyNumberFormat="1" applyFont="1" applyBorder="1" applyAlignment="1">
      <alignment vertical="center"/>
    </xf>
    <xf numFmtId="176" fontId="16" fillId="0" borderId="3" xfId="2" applyNumberFormat="1" applyFont="1" applyBorder="1" applyAlignment="1">
      <alignment horizontal="left" vertical="center" shrinkToFit="1"/>
    </xf>
    <xf numFmtId="38" fontId="16" fillId="0" borderId="3" xfId="1" applyFont="1" applyBorder="1" applyAlignment="1">
      <alignment horizontal="center" vertical="center"/>
    </xf>
    <xf numFmtId="0" fontId="16" fillId="2" borderId="4" xfId="0" applyFont="1" applyFill="1" applyBorder="1">
      <alignment vertical="center"/>
    </xf>
    <xf numFmtId="0" fontId="16" fillId="2" borderId="5" xfId="0" applyFont="1" applyFill="1" applyBorder="1" applyAlignment="1">
      <alignment horizontal="center" vertical="center"/>
    </xf>
    <xf numFmtId="0" fontId="16" fillId="2" borderId="5" xfId="0" applyFont="1" applyFill="1" applyBorder="1">
      <alignment vertical="center"/>
    </xf>
    <xf numFmtId="176" fontId="15" fillId="2" borderId="6" xfId="2" applyNumberFormat="1" applyFont="1" applyFill="1" applyBorder="1" applyAlignment="1">
      <alignment vertical="center"/>
    </xf>
    <xf numFmtId="176" fontId="18" fillId="2" borderId="5" xfId="2" applyNumberFormat="1" applyFont="1" applyFill="1" applyBorder="1" applyAlignment="1">
      <alignment horizontal="left" vertical="center"/>
    </xf>
    <xf numFmtId="0" fontId="15" fillId="2" borderId="5" xfId="0" applyFont="1" applyFill="1" applyBorder="1">
      <alignment vertical="center"/>
    </xf>
    <xf numFmtId="0" fontId="16" fillId="2" borderId="7" xfId="0" applyFont="1" applyFill="1" applyBorder="1">
      <alignment vertical="center"/>
    </xf>
    <xf numFmtId="0" fontId="16" fillId="2" borderId="8" xfId="0" applyFont="1" applyFill="1" applyBorder="1">
      <alignment vertical="center"/>
    </xf>
    <xf numFmtId="0" fontId="16" fillId="2" borderId="12" xfId="0" applyFont="1" applyFill="1" applyBorder="1">
      <alignment vertical="center"/>
    </xf>
    <xf numFmtId="0" fontId="16" fillId="2" borderId="14" xfId="0" applyFont="1" applyFill="1" applyBorder="1">
      <alignment vertical="center"/>
    </xf>
    <xf numFmtId="178" fontId="22" fillId="5" borderId="35" xfId="0" applyNumberFormat="1" applyFont="1" applyFill="1" applyBorder="1" applyAlignment="1">
      <alignment horizontal="center" vertical="center"/>
    </xf>
    <xf numFmtId="178" fontId="22" fillId="5" borderId="35" xfId="3" applyNumberFormat="1" applyFont="1" applyFill="1" applyBorder="1" applyAlignment="1">
      <alignment horizontal="center" vertical="center" wrapText="1" shrinkToFit="1"/>
    </xf>
    <xf numFmtId="0" fontId="26" fillId="10" borderId="48" xfId="0" applyFont="1" applyFill="1" applyBorder="1" applyAlignment="1">
      <alignment horizontal="left" vertical="center"/>
    </xf>
    <xf numFmtId="0" fontId="26" fillId="10" borderId="52" xfId="0" applyFont="1" applyFill="1" applyBorder="1" applyAlignment="1">
      <alignment horizontal="center" vertical="center"/>
    </xf>
    <xf numFmtId="0" fontId="22" fillId="8" borderId="48" xfId="0" applyFont="1" applyFill="1" applyBorder="1" applyAlignment="1">
      <alignment horizontal="left" vertical="center"/>
    </xf>
    <xf numFmtId="0" fontId="22" fillId="8" borderId="53" xfId="0" applyFont="1" applyFill="1" applyBorder="1" applyAlignment="1">
      <alignment horizontal="center" vertical="center"/>
    </xf>
    <xf numFmtId="0" fontId="16" fillId="2" borderId="17" xfId="0" applyFont="1" applyFill="1" applyBorder="1">
      <alignment vertical="center"/>
    </xf>
    <xf numFmtId="0" fontId="16" fillId="2" borderId="19" xfId="0" applyFont="1" applyFill="1" applyBorder="1">
      <alignment vertical="center"/>
    </xf>
    <xf numFmtId="179" fontId="22" fillId="5" borderId="35" xfId="1" applyNumberFormat="1" applyFont="1" applyFill="1" applyBorder="1" applyAlignment="1">
      <alignment horizontal="center" vertical="center" wrapText="1" shrinkToFit="1"/>
    </xf>
    <xf numFmtId="0" fontId="16" fillId="2" borderId="0" xfId="0" applyFont="1" applyFill="1">
      <alignment vertical="center"/>
    </xf>
    <xf numFmtId="38" fontId="22" fillId="5" borderId="35" xfId="1" applyFont="1" applyFill="1" applyBorder="1" applyAlignment="1">
      <alignment horizontal="center" vertical="center" wrapText="1" shrinkToFit="1"/>
    </xf>
    <xf numFmtId="0" fontId="26" fillId="10" borderId="35" xfId="3" applyFont="1" applyFill="1" applyBorder="1" applyAlignment="1">
      <alignment horizontal="center" vertical="center" wrapText="1"/>
    </xf>
    <xf numFmtId="0" fontId="26" fillId="10" borderId="35" xfId="3" applyFont="1" applyFill="1" applyBorder="1" applyAlignment="1">
      <alignment horizontal="center" vertical="center" wrapText="1" shrinkToFit="1"/>
    </xf>
    <xf numFmtId="0" fontId="16" fillId="3" borderId="11" xfId="0" applyFont="1" applyFill="1" applyBorder="1" applyAlignment="1">
      <alignment horizontal="center" vertical="center"/>
    </xf>
    <xf numFmtId="38" fontId="16" fillId="3" borderId="11" xfId="1" applyFont="1" applyFill="1" applyBorder="1" applyAlignment="1">
      <alignment horizontal="center" vertical="center"/>
    </xf>
    <xf numFmtId="0" fontId="22" fillId="5" borderId="36" xfId="0" applyFont="1" applyFill="1" applyBorder="1" applyAlignment="1">
      <alignment horizontal="center" vertical="center"/>
    </xf>
    <xf numFmtId="0" fontId="16" fillId="0" borderId="24" xfId="0" applyFont="1" applyBorder="1" applyAlignment="1">
      <alignment horizontal="center" vertical="center"/>
    </xf>
    <xf numFmtId="38" fontId="16" fillId="0" borderId="24" xfId="1" applyFont="1" applyFill="1" applyBorder="1">
      <alignment vertical="center"/>
    </xf>
    <xf numFmtId="0" fontId="16" fillId="0" borderId="13" xfId="0" applyFont="1" applyBorder="1" applyAlignment="1">
      <alignment horizontal="center" vertical="center"/>
    </xf>
    <xf numFmtId="176" fontId="16" fillId="0" borderId="37" xfId="1" applyNumberFormat="1" applyFont="1" applyBorder="1">
      <alignment vertical="center"/>
    </xf>
    <xf numFmtId="177" fontId="16" fillId="5" borderId="44" xfId="0" applyNumberFormat="1" applyFont="1" applyFill="1" applyBorder="1" applyAlignment="1">
      <alignment horizontal="center" vertical="top" shrinkToFit="1"/>
    </xf>
    <xf numFmtId="0" fontId="16" fillId="5" borderId="45" xfId="0" applyFont="1" applyFill="1" applyBorder="1" applyAlignment="1">
      <alignment vertical="top" shrinkToFit="1"/>
    </xf>
    <xf numFmtId="176" fontId="16" fillId="0" borderId="54" xfId="1" applyNumberFormat="1" applyFont="1" applyFill="1" applyBorder="1">
      <alignment vertical="center"/>
    </xf>
    <xf numFmtId="176" fontId="16" fillId="0" borderId="49" xfId="1" applyNumberFormat="1" applyFont="1" applyFill="1" applyBorder="1">
      <alignment vertical="center"/>
    </xf>
    <xf numFmtId="176" fontId="16" fillId="0" borderId="44" xfId="1" applyNumberFormat="1" applyFont="1" applyBorder="1">
      <alignment vertical="center"/>
    </xf>
    <xf numFmtId="38" fontId="16" fillId="0" borderId="24" xfId="1" applyFont="1" applyBorder="1">
      <alignment vertical="center"/>
    </xf>
    <xf numFmtId="176" fontId="16" fillId="0" borderId="44" xfId="1" applyNumberFormat="1" applyFont="1" applyFill="1" applyBorder="1">
      <alignment vertical="center"/>
    </xf>
    <xf numFmtId="176" fontId="16" fillId="0" borderId="50" xfId="1" applyNumberFormat="1" applyFont="1" applyFill="1" applyBorder="1">
      <alignment vertical="center"/>
    </xf>
    <xf numFmtId="0" fontId="16" fillId="0" borderId="21" xfId="0" applyFont="1" applyBorder="1" applyAlignment="1">
      <alignment horizontal="center" vertical="center"/>
    </xf>
    <xf numFmtId="38" fontId="16" fillId="0" borderId="21" xfId="1" applyFont="1" applyBorder="1">
      <alignment vertical="center"/>
    </xf>
    <xf numFmtId="38" fontId="16" fillId="0" borderId="27" xfId="1" applyFont="1" applyBorder="1">
      <alignment vertical="center"/>
    </xf>
    <xf numFmtId="38" fontId="16" fillId="0" borderId="13" xfId="1" applyFont="1" applyBorder="1">
      <alignment vertical="center"/>
    </xf>
    <xf numFmtId="177" fontId="27" fillId="5" borderId="44" xfId="0" applyNumberFormat="1" applyFont="1" applyFill="1" applyBorder="1" applyAlignment="1">
      <alignment horizontal="center" vertical="top" shrinkToFit="1"/>
    </xf>
    <xf numFmtId="0" fontId="27" fillId="5" borderId="45" xfId="0" applyFont="1" applyFill="1" applyBorder="1" applyAlignment="1">
      <alignment vertical="top" shrinkToFit="1"/>
    </xf>
    <xf numFmtId="49" fontId="27" fillId="5" borderId="45" xfId="0" applyNumberFormat="1" applyFont="1" applyFill="1" applyBorder="1" applyAlignment="1">
      <alignment horizontal="left" vertical="top" shrinkToFit="1"/>
    </xf>
    <xf numFmtId="177" fontId="27" fillId="5" borderId="44" xfId="0" quotePrefix="1" applyNumberFormat="1" applyFont="1" applyFill="1" applyBorder="1" applyAlignment="1">
      <alignment horizontal="center" vertical="top" shrinkToFit="1"/>
    </xf>
    <xf numFmtId="177" fontId="27" fillId="5" borderId="46" xfId="0" applyNumberFormat="1" applyFont="1" applyFill="1" applyBorder="1" applyAlignment="1">
      <alignment horizontal="center" vertical="top" shrinkToFit="1"/>
    </xf>
    <xf numFmtId="0" fontId="16" fillId="5" borderId="47" xfId="0" applyFont="1" applyFill="1" applyBorder="1" applyAlignment="1">
      <alignment vertical="top" shrinkToFit="1"/>
    </xf>
    <xf numFmtId="176" fontId="16" fillId="0" borderId="46" xfId="1" applyNumberFormat="1" applyFont="1" applyFill="1" applyBorder="1">
      <alignment vertical="center"/>
    </xf>
    <xf numFmtId="176" fontId="16" fillId="0" borderId="51" xfId="1" applyNumberFormat="1" applyFont="1" applyFill="1" applyBorder="1">
      <alignment vertical="center"/>
    </xf>
    <xf numFmtId="176" fontId="16" fillId="0" borderId="46" xfId="1" applyNumberFormat="1" applyFont="1" applyBorder="1">
      <alignment vertical="center"/>
    </xf>
    <xf numFmtId="176" fontId="16" fillId="0" borderId="51" xfId="1" applyNumberFormat="1" applyFont="1" applyBorder="1">
      <alignment vertical="center"/>
    </xf>
    <xf numFmtId="177" fontId="16" fillId="7" borderId="35" xfId="0" applyNumberFormat="1" applyFont="1" applyFill="1" applyBorder="1" applyAlignment="1">
      <alignment horizontal="center" vertical="top" shrinkToFit="1"/>
    </xf>
    <xf numFmtId="0" fontId="16" fillId="7" borderId="48" xfId="0" applyFont="1" applyFill="1" applyBorder="1" applyAlignment="1">
      <alignment vertical="top" shrinkToFit="1"/>
    </xf>
    <xf numFmtId="176" fontId="16" fillId="0" borderId="35" xfId="1" applyNumberFormat="1" applyFont="1" applyFill="1" applyBorder="1">
      <alignment vertical="center"/>
    </xf>
    <xf numFmtId="176" fontId="16" fillId="0" borderId="35" xfId="1" applyNumberFormat="1" applyFont="1" applyBorder="1">
      <alignment vertical="center"/>
    </xf>
    <xf numFmtId="177" fontId="16" fillId="5" borderId="25" xfId="0" applyNumberFormat="1" applyFont="1" applyFill="1" applyBorder="1" applyAlignment="1">
      <alignment horizontal="center"/>
    </xf>
    <xf numFmtId="0" fontId="16" fillId="5" borderId="25" xfId="0" applyFont="1" applyFill="1" applyBorder="1" applyAlignment="1">
      <alignment vertical="top" shrinkToFit="1"/>
    </xf>
    <xf numFmtId="176" fontId="16" fillId="0" borderId="54" xfId="1" applyNumberFormat="1" applyFont="1" applyBorder="1">
      <alignment vertical="center"/>
    </xf>
    <xf numFmtId="177" fontId="16" fillId="5" borderId="24" xfId="0" applyNumberFormat="1" applyFont="1" applyFill="1" applyBorder="1" applyAlignment="1">
      <alignment horizontal="center"/>
    </xf>
    <xf numFmtId="0" fontId="16" fillId="5" borderId="24" xfId="0" applyFont="1" applyFill="1" applyBorder="1" applyAlignment="1">
      <alignment vertical="top" shrinkToFit="1"/>
    </xf>
    <xf numFmtId="177" fontId="16" fillId="8" borderId="26" xfId="0" applyNumberFormat="1" applyFont="1" applyFill="1" applyBorder="1" applyAlignment="1">
      <alignment horizontal="center"/>
    </xf>
    <xf numFmtId="0" fontId="16" fillId="8" borderId="26" xfId="0" applyFont="1" applyFill="1" applyBorder="1" applyAlignment="1">
      <alignment vertical="top" shrinkToFit="1"/>
    </xf>
    <xf numFmtId="176" fontId="16" fillId="8" borderId="46" xfId="1" applyNumberFormat="1" applyFont="1" applyFill="1" applyBorder="1">
      <alignment vertical="center"/>
    </xf>
    <xf numFmtId="177" fontId="16" fillId="7" borderId="13" xfId="0" applyNumberFormat="1" applyFont="1" applyFill="1" applyBorder="1" applyAlignment="1">
      <alignment horizontal="center"/>
    </xf>
    <xf numFmtId="0" fontId="16" fillId="7" borderId="13" xfId="0" applyFont="1" applyFill="1" applyBorder="1" applyAlignment="1">
      <alignment vertical="top" shrinkToFit="1"/>
    </xf>
    <xf numFmtId="177" fontId="22" fillId="9" borderId="13" xfId="0" applyNumberFormat="1" applyFont="1" applyFill="1" applyBorder="1" applyAlignment="1">
      <alignment horizontal="center"/>
    </xf>
    <xf numFmtId="0" fontId="22" fillId="9" borderId="13" xfId="0" applyFont="1" applyFill="1" applyBorder="1" applyAlignment="1">
      <alignment vertical="top" shrinkToFit="1"/>
    </xf>
    <xf numFmtId="0" fontId="16" fillId="2" borderId="32" xfId="0" applyFont="1" applyFill="1" applyBorder="1">
      <alignment vertical="center"/>
    </xf>
    <xf numFmtId="0" fontId="16" fillId="2" borderId="33" xfId="0" applyFont="1" applyFill="1" applyBorder="1">
      <alignment vertical="center"/>
    </xf>
    <xf numFmtId="176" fontId="16" fillId="2" borderId="33" xfId="2" applyNumberFormat="1" applyFont="1" applyFill="1" applyBorder="1">
      <alignment vertical="center"/>
    </xf>
    <xf numFmtId="0" fontId="16" fillId="2" borderId="34" xfId="0" applyFont="1" applyFill="1" applyBorder="1">
      <alignment vertical="center"/>
    </xf>
    <xf numFmtId="176" fontId="16" fillId="0" borderId="28" xfId="2" applyNumberFormat="1" applyFont="1" applyBorder="1">
      <alignment vertical="center"/>
    </xf>
    <xf numFmtId="176" fontId="16" fillId="0" borderId="1" xfId="2" applyNumberFormat="1" applyFont="1" applyBorder="1">
      <alignment vertical="center"/>
    </xf>
    <xf numFmtId="0" fontId="28" fillId="8" borderId="11" xfId="0" applyFont="1" applyFill="1" applyBorder="1" applyAlignment="1">
      <alignment horizontal="center" vertical="center" wrapText="1" shrinkToFit="1"/>
    </xf>
    <xf numFmtId="177" fontId="16" fillId="8" borderId="13" xfId="0" applyNumberFormat="1" applyFont="1" applyFill="1" applyBorder="1" applyAlignment="1">
      <alignment horizontal="center" vertical="top" shrinkToFit="1"/>
    </xf>
    <xf numFmtId="0" fontId="16" fillId="8" borderId="13" xfId="0" applyFont="1" applyFill="1" applyBorder="1" applyAlignment="1">
      <alignment horizontal="center" vertical="center"/>
    </xf>
    <xf numFmtId="0" fontId="14" fillId="0" borderId="0" xfId="0" applyFont="1" applyAlignment="1">
      <alignment horizontal="center" vertical="center"/>
    </xf>
    <xf numFmtId="0" fontId="14" fillId="0" borderId="0" xfId="0" applyFont="1" applyAlignment="1">
      <alignment horizontal="left" vertical="center"/>
    </xf>
    <xf numFmtId="0" fontId="14" fillId="13" borderId="59" xfId="0" applyFont="1" applyFill="1" applyBorder="1" applyAlignment="1">
      <alignment horizontal="center" vertical="center"/>
    </xf>
    <xf numFmtId="0" fontId="14" fillId="13" borderId="69" xfId="0" applyFont="1" applyFill="1" applyBorder="1" applyAlignment="1">
      <alignment horizontal="center" vertical="center"/>
    </xf>
    <xf numFmtId="0" fontId="14" fillId="14" borderId="56" xfId="0" applyFont="1" applyFill="1" applyBorder="1" applyAlignment="1">
      <alignment horizontal="center" vertical="center"/>
    </xf>
    <xf numFmtId="0" fontId="14" fillId="0" borderId="57" xfId="0" applyFont="1" applyBorder="1" applyAlignment="1">
      <alignment horizontal="center" vertical="center"/>
    </xf>
    <xf numFmtId="0" fontId="14" fillId="0" borderId="57" xfId="0" applyFont="1" applyBorder="1">
      <alignment vertical="center"/>
    </xf>
    <xf numFmtId="38" fontId="14" fillId="0" borderId="57" xfId="1" applyFont="1" applyBorder="1">
      <alignment vertical="center"/>
    </xf>
    <xf numFmtId="38" fontId="14" fillId="0" borderId="57" xfId="0" applyNumberFormat="1" applyFont="1" applyBorder="1">
      <alignment vertical="center"/>
    </xf>
    <xf numFmtId="180" fontId="14" fillId="0" borderId="57" xfId="0" applyNumberFormat="1" applyFont="1" applyBorder="1">
      <alignment vertical="center"/>
    </xf>
    <xf numFmtId="38" fontId="14" fillId="0" borderId="62" xfId="1" applyFont="1" applyBorder="1" applyProtection="1">
      <alignment vertical="center"/>
      <protection locked="0"/>
    </xf>
    <xf numFmtId="38" fontId="14" fillId="0" borderId="66" xfId="1" applyFont="1" applyBorder="1">
      <alignment vertical="center"/>
    </xf>
    <xf numFmtId="0" fontId="22" fillId="13" borderId="73" xfId="3" applyFont="1" applyFill="1" applyBorder="1"/>
    <xf numFmtId="0" fontId="21" fillId="13" borderId="74" xfId="3" applyFont="1" applyFill="1" applyBorder="1"/>
    <xf numFmtId="0" fontId="21" fillId="13" borderId="74" xfId="3" applyFont="1" applyFill="1" applyBorder="1" applyAlignment="1">
      <alignment vertical="center" wrapText="1"/>
    </xf>
    <xf numFmtId="0" fontId="21" fillId="13" borderId="74" xfId="3" applyFont="1" applyFill="1" applyBorder="1" applyAlignment="1">
      <alignment vertical="center"/>
    </xf>
    <xf numFmtId="0" fontId="22" fillId="13" borderId="77" xfId="3" applyFont="1" applyFill="1" applyBorder="1"/>
    <xf numFmtId="0" fontId="21" fillId="13" borderId="78" xfId="3" applyFont="1" applyFill="1" applyBorder="1"/>
    <xf numFmtId="0" fontId="14" fillId="0" borderId="58" xfId="0" applyFont="1" applyBorder="1" applyAlignment="1">
      <alignment horizontal="center" vertical="center"/>
    </xf>
    <xf numFmtId="0" fontId="14" fillId="0" borderId="58" xfId="0" applyFont="1" applyBorder="1">
      <alignment vertical="center"/>
    </xf>
    <xf numFmtId="38" fontId="14" fillId="0" borderId="58" xfId="1" applyFont="1" applyBorder="1">
      <alignment vertical="center"/>
    </xf>
    <xf numFmtId="38" fontId="14" fillId="0" borderId="58" xfId="0" applyNumberFormat="1" applyFont="1" applyBorder="1">
      <alignment vertical="center"/>
    </xf>
    <xf numFmtId="180" fontId="14" fillId="0" borderId="58" xfId="0" applyNumberFormat="1" applyFont="1" applyBorder="1">
      <alignment vertical="center"/>
    </xf>
    <xf numFmtId="38" fontId="14" fillId="0" borderId="67" xfId="1" applyFont="1" applyBorder="1" applyProtection="1">
      <alignment vertical="center"/>
      <protection locked="0"/>
    </xf>
    <xf numFmtId="38" fontId="14" fillId="0" borderId="70" xfId="1" applyFont="1" applyBorder="1">
      <alignment vertical="center"/>
    </xf>
    <xf numFmtId="0" fontId="14" fillId="0" borderId="59" xfId="0" applyFont="1" applyBorder="1" applyAlignment="1">
      <alignment horizontal="center" vertical="center"/>
    </xf>
    <xf numFmtId="38" fontId="14" fillId="0" borderId="59" xfId="1" applyFont="1" applyBorder="1">
      <alignment vertical="center"/>
    </xf>
    <xf numFmtId="38" fontId="14" fillId="0" borderId="59" xfId="0" applyNumberFormat="1" applyFont="1" applyBorder="1">
      <alignment vertical="center"/>
    </xf>
    <xf numFmtId="180" fontId="14" fillId="0" borderId="59" xfId="0" applyNumberFormat="1" applyFont="1" applyBorder="1">
      <alignment vertical="center"/>
    </xf>
    <xf numFmtId="0" fontId="14" fillId="0" borderId="55" xfId="0" applyFont="1" applyBorder="1" applyAlignment="1">
      <alignment horizontal="center" vertical="center"/>
    </xf>
    <xf numFmtId="38" fontId="14" fillId="0" borderId="55" xfId="1" applyFont="1" applyBorder="1" applyAlignment="1">
      <alignment horizontal="right" vertical="center"/>
    </xf>
    <xf numFmtId="0" fontId="14" fillId="0" borderId="0" xfId="0" applyFont="1" applyAlignment="1">
      <alignment horizontal="left" vertical="center" indent="3"/>
    </xf>
    <xf numFmtId="0" fontId="16" fillId="0" borderId="27" xfId="0" applyFont="1" applyBorder="1" applyAlignment="1">
      <alignment horizontal="center" vertical="center"/>
    </xf>
    <xf numFmtId="0" fontId="16" fillId="0" borderId="3" xfId="6" applyFont="1" applyBorder="1">
      <alignment vertical="center"/>
    </xf>
    <xf numFmtId="0" fontId="16" fillId="0" borderId="3" xfId="0" applyFont="1" applyBorder="1" applyAlignment="1">
      <alignment horizontal="center"/>
    </xf>
    <xf numFmtId="0" fontId="16" fillId="3" borderId="13" xfId="0" applyFont="1" applyFill="1" applyBorder="1" applyAlignment="1">
      <alignment horizontal="center" vertical="center"/>
    </xf>
    <xf numFmtId="178" fontId="16" fillId="21" borderId="11" xfId="2" applyNumberFormat="1" applyFont="1" applyFill="1" applyBorder="1" applyAlignment="1">
      <alignment horizontal="center" vertical="center"/>
    </xf>
    <xf numFmtId="0" fontId="16" fillId="21" borderId="11" xfId="0" applyFont="1" applyFill="1" applyBorder="1" applyAlignment="1">
      <alignment horizontal="center" vertical="center"/>
    </xf>
    <xf numFmtId="0" fontId="16" fillId="21" borderId="11" xfId="0" applyFont="1" applyFill="1" applyBorder="1" applyAlignment="1">
      <alignment horizontal="center" vertical="center" shrinkToFit="1"/>
    </xf>
    <xf numFmtId="178" fontId="16" fillId="3" borderId="11" xfId="0" applyNumberFormat="1" applyFont="1" applyFill="1" applyBorder="1" applyAlignment="1">
      <alignment horizontal="center" vertical="center" shrinkToFit="1"/>
    </xf>
    <xf numFmtId="181" fontId="16" fillId="3" borderId="11" xfId="0" applyNumberFormat="1" applyFont="1" applyFill="1" applyBorder="1" applyAlignment="1">
      <alignment horizontal="center" vertical="center"/>
    </xf>
    <xf numFmtId="0" fontId="16" fillId="3" borderId="23" xfId="0" applyFont="1" applyFill="1" applyBorder="1" applyAlignment="1">
      <alignment horizontal="center" vertical="center"/>
    </xf>
    <xf numFmtId="0" fontId="16" fillId="3" borderId="11" xfId="0" applyFont="1" applyFill="1" applyBorder="1">
      <alignment vertical="center"/>
    </xf>
    <xf numFmtId="177" fontId="22" fillId="3" borderId="24" xfId="4" applyNumberFormat="1" applyFont="1" applyFill="1" applyBorder="1" applyAlignment="1">
      <alignment horizontal="center" vertical="center"/>
    </xf>
    <xf numFmtId="0" fontId="22" fillId="3" borderId="24" xfId="4" applyFont="1" applyFill="1" applyBorder="1" applyAlignment="1">
      <alignment vertical="center"/>
    </xf>
    <xf numFmtId="38" fontId="22" fillId="18" borderId="24" xfId="1" applyFont="1" applyFill="1" applyBorder="1" applyAlignment="1">
      <alignment vertical="center"/>
    </xf>
    <xf numFmtId="38" fontId="16" fillId="28" borderId="24" xfId="1" applyFont="1" applyFill="1" applyBorder="1">
      <alignment vertical="center"/>
    </xf>
    <xf numFmtId="176" fontId="16" fillId="28" borderId="24" xfId="1" applyNumberFormat="1" applyFont="1" applyFill="1" applyBorder="1">
      <alignment vertical="center"/>
    </xf>
    <xf numFmtId="38" fontId="16" fillId="27" borderId="24" xfId="1" applyFont="1" applyFill="1" applyBorder="1">
      <alignment vertical="center"/>
    </xf>
    <xf numFmtId="0" fontId="16" fillId="0" borderId="106" xfId="0" applyFont="1" applyBorder="1">
      <alignment vertical="center"/>
    </xf>
    <xf numFmtId="38" fontId="16" fillId="18" borderId="24" xfId="1" applyFont="1" applyFill="1" applyBorder="1">
      <alignment vertical="center"/>
    </xf>
    <xf numFmtId="0" fontId="22" fillId="3" borderId="24" xfId="4" applyFont="1" applyFill="1" applyBorder="1" applyAlignment="1">
      <alignment vertical="center" shrinkToFit="1"/>
    </xf>
    <xf numFmtId="38" fontId="22" fillId="18" borderId="24" xfId="1" applyFont="1" applyFill="1" applyBorder="1" applyAlignment="1">
      <alignment vertical="center" shrinkToFit="1"/>
    </xf>
    <xf numFmtId="38" fontId="22" fillId="0" borderId="24" xfId="1" applyFont="1" applyFill="1" applyBorder="1" applyAlignment="1">
      <alignment vertical="center" shrinkToFit="1"/>
    </xf>
    <xf numFmtId="182" fontId="16" fillId="0" borderId="24" xfId="1" applyNumberFormat="1" applyFont="1" applyFill="1" applyBorder="1">
      <alignment vertical="center"/>
    </xf>
    <xf numFmtId="177" fontId="22" fillId="3" borderId="95" xfId="4" applyNumberFormat="1" applyFont="1" applyFill="1" applyBorder="1" applyAlignment="1">
      <alignment horizontal="center" vertical="center"/>
    </xf>
    <xf numFmtId="0" fontId="22" fillId="3" borderId="95" xfId="4" applyFont="1" applyFill="1" applyBorder="1" applyAlignment="1">
      <alignment vertical="center" shrinkToFit="1"/>
    </xf>
    <xf numFmtId="38" fontId="22" fillId="18" borderId="95" xfId="1" applyFont="1" applyFill="1" applyBorder="1" applyAlignment="1">
      <alignment vertical="center" shrinkToFit="1"/>
    </xf>
    <xf numFmtId="38" fontId="16" fillId="27" borderId="95" xfId="1" applyFont="1" applyFill="1" applyBorder="1">
      <alignment vertical="center"/>
    </xf>
    <xf numFmtId="38" fontId="16" fillId="18" borderId="95" xfId="1" applyFont="1" applyFill="1" applyBorder="1">
      <alignment vertical="center"/>
    </xf>
    <xf numFmtId="177" fontId="22" fillId="3" borderId="13" xfId="4" applyNumberFormat="1" applyFont="1" applyFill="1" applyBorder="1" applyAlignment="1">
      <alignment horizontal="center" vertical="center"/>
    </xf>
    <xf numFmtId="0" fontId="22" fillId="3" borderId="13" xfId="4" applyFont="1" applyFill="1" applyBorder="1" applyAlignment="1">
      <alignment vertical="center" shrinkToFit="1"/>
    </xf>
    <xf numFmtId="38" fontId="22" fillId="0" borderId="11" xfId="1" applyFont="1" applyFill="1" applyBorder="1" applyAlignment="1">
      <alignment vertical="center" shrinkToFit="1"/>
    </xf>
    <xf numFmtId="176" fontId="16" fillId="0" borderId="11" xfId="1" applyNumberFormat="1" applyFont="1" applyFill="1" applyBorder="1">
      <alignment vertical="center"/>
    </xf>
    <xf numFmtId="38" fontId="16" fillId="0" borderId="13" xfId="1" applyFont="1" applyFill="1" applyBorder="1">
      <alignment vertical="center"/>
    </xf>
    <xf numFmtId="176" fontId="16" fillId="0" borderId="91" xfId="1" applyNumberFormat="1" applyFont="1" applyBorder="1">
      <alignment vertical="center"/>
    </xf>
    <xf numFmtId="176" fontId="16" fillId="0" borderId="11" xfId="1" applyNumberFormat="1" applyFont="1" applyBorder="1">
      <alignment vertical="center"/>
    </xf>
    <xf numFmtId="176" fontId="16" fillId="0" borderId="13" xfId="1" applyNumberFormat="1" applyFont="1" applyBorder="1">
      <alignment vertical="center"/>
    </xf>
    <xf numFmtId="182" fontId="16" fillId="0" borderId="13" xfId="1" applyNumberFormat="1" applyFont="1" applyBorder="1">
      <alignment vertical="center"/>
    </xf>
    <xf numFmtId="177" fontId="22" fillId="3" borderId="23" xfId="4" applyNumberFormat="1" applyFont="1" applyFill="1" applyBorder="1" applyAlignment="1">
      <alignment horizontal="center" vertical="center"/>
    </xf>
    <xf numFmtId="0" fontId="22" fillId="3" borderId="23" xfId="4" applyFont="1" applyFill="1" applyBorder="1" applyAlignment="1">
      <alignment vertical="center"/>
    </xf>
    <xf numFmtId="38" fontId="16" fillId="0" borderId="107" xfId="1" applyFont="1" applyFill="1" applyBorder="1">
      <alignment vertical="center"/>
    </xf>
    <xf numFmtId="176" fontId="16" fillId="0" borderId="99" xfId="1" applyNumberFormat="1" applyFont="1" applyFill="1" applyBorder="1">
      <alignment vertical="center"/>
    </xf>
    <xf numFmtId="38" fontId="16" fillId="0" borderId="108" xfId="1" applyFont="1" applyFill="1" applyBorder="1">
      <alignment vertical="center"/>
    </xf>
    <xf numFmtId="176" fontId="16" fillId="0" borderId="93" xfId="1" applyNumberFormat="1" applyFont="1" applyBorder="1">
      <alignment vertical="center"/>
    </xf>
    <xf numFmtId="176" fontId="16" fillId="0" borderId="106" xfId="1" applyNumberFormat="1" applyFont="1" applyBorder="1">
      <alignment vertical="center"/>
    </xf>
    <xf numFmtId="38" fontId="16" fillId="0" borderId="0" xfId="1" applyFont="1" applyFill="1" applyBorder="1">
      <alignment vertical="center"/>
    </xf>
    <xf numFmtId="176" fontId="16" fillId="0" borderId="108" xfId="1" applyNumberFormat="1" applyFont="1" applyBorder="1">
      <alignment vertical="center"/>
    </xf>
    <xf numFmtId="177" fontId="16" fillId="3" borderId="25" xfId="0" applyNumberFormat="1" applyFont="1" applyFill="1" applyBorder="1" applyAlignment="1">
      <alignment horizontal="center" vertical="top" shrinkToFit="1"/>
    </xf>
    <xf numFmtId="0" fontId="16" fillId="3" borderId="25" xfId="0" applyFont="1" applyFill="1" applyBorder="1" applyAlignment="1">
      <alignment vertical="top" shrinkToFit="1"/>
    </xf>
    <xf numFmtId="0" fontId="16" fillId="0" borderId="83" xfId="6" applyFont="1" applyBorder="1">
      <alignment vertical="center"/>
    </xf>
    <xf numFmtId="176" fontId="16" fillId="0" borderId="13" xfId="1" applyNumberFormat="1" applyFont="1" applyFill="1" applyBorder="1" applyAlignment="1">
      <alignment vertical="center"/>
    </xf>
    <xf numFmtId="38" fontId="16" fillId="0" borderId="13" xfId="1" applyFont="1" applyBorder="1" applyAlignment="1">
      <alignment vertical="center"/>
    </xf>
    <xf numFmtId="183" fontId="16" fillId="0" borderId="13" xfId="0" applyNumberFormat="1" applyFont="1" applyBorder="1" applyAlignment="1">
      <alignment horizontal="right" vertical="center"/>
    </xf>
    <xf numFmtId="177" fontId="16" fillId="3" borderId="24" xfId="0" applyNumberFormat="1" applyFont="1" applyFill="1" applyBorder="1" applyAlignment="1">
      <alignment horizontal="center" vertical="top" shrinkToFit="1"/>
    </xf>
    <xf numFmtId="0" fontId="16" fillId="3" borderId="24" xfId="0" applyFont="1" applyFill="1" applyBorder="1" applyAlignment="1">
      <alignment vertical="top" shrinkToFit="1"/>
    </xf>
    <xf numFmtId="0" fontId="16" fillId="0" borderId="83" xfId="6" applyFont="1" applyBorder="1" applyAlignment="1">
      <alignment vertical="top" wrapText="1" shrinkToFit="1"/>
    </xf>
    <xf numFmtId="176" fontId="16" fillId="0" borderId="83" xfId="1" applyNumberFormat="1" applyFont="1" applyFill="1" applyBorder="1" applyAlignment="1">
      <alignment vertical="center"/>
    </xf>
    <xf numFmtId="0" fontId="16" fillId="0" borderId="27" xfId="0" applyFont="1" applyBorder="1" applyAlignment="1">
      <alignment horizontal="center" vertical="center" textRotation="180"/>
    </xf>
    <xf numFmtId="176" fontId="16" fillId="0" borderId="28" xfId="1" applyNumberFormat="1" applyFont="1" applyFill="1" applyBorder="1" applyAlignment="1">
      <alignment vertical="center"/>
    </xf>
    <xf numFmtId="176" fontId="16" fillId="0" borderId="1" xfId="1" applyNumberFormat="1" applyFont="1" applyFill="1" applyBorder="1" applyAlignment="1">
      <alignment vertical="center"/>
    </xf>
    <xf numFmtId="38" fontId="16" fillId="0" borderId="28" xfId="1" applyFont="1" applyBorder="1" applyAlignment="1">
      <alignment vertical="center"/>
    </xf>
    <xf numFmtId="38" fontId="16" fillId="0" borderId="9" xfId="0" applyNumberFormat="1" applyFont="1" applyBorder="1">
      <alignment vertical="center"/>
    </xf>
    <xf numFmtId="38" fontId="16" fillId="0" borderId="1" xfId="0" applyNumberFormat="1" applyFont="1" applyBorder="1">
      <alignment vertical="center"/>
    </xf>
    <xf numFmtId="177" fontId="16" fillId="3" borderId="26" xfId="0" applyNumberFormat="1" applyFont="1" applyFill="1" applyBorder="1" applyAlignment="1">
      <alignment horizontal="center" vertical="top" shrinkToFit="1"/>
    </xf>
    <xf numFmtId="0" fontId="16" fillId="3" borderId="26" xfId="0" applyFont="1" applyFill="1" applyBorder="1" applyAlignment="1">
      <alignment vertical="top" shrinkToFit="1"/>
    </xf>
    <xf numFmtId="177" fontId="16" fillId="3" borderId="13" xfId="0" applyNumberFormat="1" applyFont="1" applyFill="1" applyBorder="1" applyAlignment="1">
      <alignment horizontal="center" vertical="top" shrinkToFit="1"/>
    </xf>
    <xf numFmtId="0" fontId="16" fillId="3" borderId="13" xfId="0" applyFont="1" applyFill="1" applyBorder="1" applyAlignment="1">
      <alignment vertical="top" shrinkToFit="1"/>
    </xf>
    <xf numFmtId="0" fontId="16" fillId="0" borderId="28" xfId="6" applyFont="1" applyBorder="1">
      <alignment vertical="center"/>
    </xf>
    <xf numFmtId="0" fontId="16" fillId="0" borderId="1" xfId="6" applyFont="1" applyBorder="1">
      <alignment vertical="center"/>
    </xf>
    <xf numFmtId="182" fontId="16" fillId="28" borderId="24" xfId="1" applyNumberFormat="1" applyFont="1" applyFill="1" applyBorder="1">
      <alignment vertical="center"/>
    </xf>
    <xf numFmtId="38" fontId="16" fillId="27" borderId="24" xfId="1" applyFont="1" applyFill="1" applyBorder="1" applyAlignment="1">
      <alignment vertical="center" wrapText="1"/>
    </xf>
    <xf numFmtId="38" fontId="16" fillId="28" borderId="13" xfId="1" applyFont="1" applyFill="1" applyBorder="1">
      <alignment vertical="center"/>
    </xf>
    <xf numFmtId="38" fontId="16" fillId="28" borderId="23" xfId="1" applyFont="1" applyFill="1" applyBorder="1">
      <alignment vertical="center"/>
    </xf>
    <xf numFmtId="38" fontId="16" fillId="28" borderId="25" xfId="1" applyFont="1" applyFill="1" applyBorder="1">
      <alignment vertical="center"/>
    </xf>
    <xf numFmtId="38" fontId="16" fillId="28" borderId="26" xfId="1" applyFont="1" applyFill="1" applyBorder="1">
      <alignment vertical="center"/>
    </xf>
    <xf numFmtId="38" fontId="22" fillId="28" borderId="24" xfId="1" applyFont="1" applyFill="1" applyBorder="1" applyAlignment="1">
      <alignment vertical="center"/>
    </xf>
    <xf numFmtId="38" fontId="22" fillId="0" borderId="13" xfId="1" applyFont="1" applyFill="1" applyBorder="1" applyAlignment="1">
      <alignment vertical="center" shrinkToFit="1"/>
    </xf>
    <xf numFmtId="38" fontId="16" fillId="0" borderId="11" xfId="1" applyFont="1" applyBorder="1">
      <alignment vertical="center"/>
    </xf>
    <xf numFmtId="184" fontId="16" fillId="0" borderId="1" xfId="0" applyNumberFormat="1" applyFont="1" applyBorder="1" applyAlignment="1">
      <alignment horizontal="center" vertical="center"/>
    </xf>
    <xf numFmtId="177" fontId="16" fillId="0" borderId="1" xfId="0" applyNumberFormat="1" applyFont="1" applyBorder="1">
      <alignment vertical="center"/>
    </xf>
    <xf numFmtId="0" fontId="16" fillId="0" borderId="1" xfId="0" applyFont="1" applyBorder="1" applyAlignment="1">
      <alignment horizontal="center"/>
    </xf>
    <xf numFmtId="0" fontId="26" fillId="0" borderId="1" xfId="0" applyFont="1" applyBorder="1" applyAlignment="1">
      <alignment horizontal="center" vertical="center"/>
    </xf>
    <xf numFmtId="0" fontId="16" fillId="0" borderId="83" xfId="0" applyFont="1" applyBorder="1">
      <alignment vertical="center"/>
    </xf>
    <xf numFmtId="178" fontId="16" fillId="5" borderId="13" xfId="0" applyNumberFormat="1" applyFont="1" applyFill="1" applyBorder="1" applyAlignment="1">
      <alignment horizontal="center" vertical="center"/>
    </xf>
    <xf numFmtId="178" fontId="16" fillId="11" borderId="13" xfId="0" applyNumberFormat="1" applyFont="1" applyFill="1" applyBorder="1" applyAlignment="1">
      <alignment horizontal="center" vertical="center"/>
    </xf>
    <xf numFmtId="178" fontId="16" fillId="11" borderId="11" xfId="0" applyNumberFormat="1" applyFont="1" applyFill="1" applyBorder="1" applyAlignment="1">
      <alignment horizontal="center" vertical="center" shrinkToFit="1"/>
    </xf>
    <xf numFmtId="184" fontId="16" fillId="0" borderId="24" xfId="0" applyNumberFormat="1" applyFont="1" applyBorder="1" applyAlignment="1">
      <alignment horizontal="center" vertical="center"/>
    </xf>
    <xf numFmtId="184" fontId="16" fillId="0" borderId="24" xfId="0" applyNumberFormat="1" applyFont="1" applyBorder="1" applyAlignment="1">
      <alignment horizontal="center" vertical="top" shrinkToFit="1"/>
    </xf>
    <xf numFmtId="0" fontId="16" fillId="0" borderId="24" xfId="0" applyFont="1" applyBorder="1" applyAlignment="1">
      <alignment vertical="top"/>
    </xf>
    <xf numFmtId="38" fontId="16" fillId="0" borderId="83" xfId="1" applyFont="1" applyBorder="1">
      <alignment vertical="center"/>
    </xf>
    <xf numFmtId="184" fontId="16" fillId="0" borderId="24" xfId="0" applyNumberFormat="1" applyFont="1" applyBorder="1" applyAlignment="1">
      <alignment horizontal="left" vertical="center"/>
    </xf>
    <xf numFmtId="177" fontId="16" fillId="0" borderId="24" xfId="0" applyNumberFormat="1" applyFont="1" applyBorder="1" applyAlignment="1">
      <alignment horizontal="center" vertical="top" shrinkToFit="1"/>
    </xf>
    <xf numFmtId="0" fontId="16" fillId="0" borderId="24" xfId="0" applyFont="1" applyBorder="1" applyAlignment="1">
      <alignment vertical="top" shrinkToFit="1"/>
    </xf>
    <xf numFmtId="177" fontId="16" fillId="0" borderId="24" xfId="0" applyNumberFormat="1" applyFont="1" applyBorder="1" applyAlignment="1">
      <alignment horizontal="center" vertical="center"/>
    </xf>
    <xf numFmtId="0" fontId="16" fillId="0" borderId="24" xfId="0" applyFont="1" applyBorder="1" applyAlignment="1">
      <alignment vertical="top" wrapText="1" shrinkToFit="1"/>
    </xf>
    <xf numFmtId="184" fontId="27" fillId="0" borderId="24" xfId="0" applyNumberFormat="1" applyFont="1" applyBorder="1" applyAlignment="1">
      <alignment horizontal="center" vertical="top" shrinkToFit="1"/>
    </xf>
    <xf numFmtId="0" fontId="27" fillId="0" borderId="24" xfId="0" applyFont="1" applyBorder="1" applyAlignment="1">
      <alignment vertical="top" shrinkToFit="1"/>
    </xf>
    <xf numFmtId="184" fontId="16" fillId="27" borderId="24" xfId="0" applyNumberFormat="1" applyFont="1" applyFill="1" applyBorder="1" applyAlignment="1">
      <alignment horizontal="center" vertical="center"/>
    </xf>
    <xf numFmtId="177" fontId="16" fillId="0" borderId="26" xfId="0" applyNumberFormat="1" applyFont="1" applyBorder="1" applyAlignment="1">
      <alignment horizontal="center" vertical="center"/>
    </xf>
    <xf numFmtId="177" fontId="16" fillId="0" borderId="26" xfId="0" applyNumberFormat="1" applyFont="1" applyBorder="1" applyAlignment="1">
      <alignment horizontal="left" vertical="center"/>
    </xf>
    <xf numFmtId="0" fontId="16" fillId="0" borderId="28" xfId="0" applyFont="1" applyBorder="1" applyAlignment="1">
      <alignment horizontal="center" vertical="center"/>
    </xf>
    <xf numFmtId="0" fontId="16" fillId="0" borderId="95" xfId="0" applyFont="1" applyBorder="1" applyAlignment="1">
      <alignment horizontal="center" vertical="center"/>
    </xf>
    <xf numFmtId="0" fontId="16" fillId="0" borderId="11" xfId="0" applyFont="1" applyBorder="1" applyAlignment="1">
      <alignment horizontal="center" vertical="center"/>
    </xf>
    <xf numFmtId="0" fontId="16" fillId="0" borderId="20" xfId="0" applyFont="1" applyBorder="1" applyAlignment="1">
      <alignment horizontal="center" vertical="center"/>
    </xf>
    <xf numFmtId="0" fontId="16" fillId="0" borderId="110" xfId="0" applyFont="1" applyBorder="1">
      <alignment vertical="center"/>
    </xf>
    <xf numFmtId="0" fontId="16" fillId="0" borderId="18" xfId="0" applyFont="1" applyBorder="1" applyAlignment="1">
      <alignment horizontal="center" vertical="center"/>
    </xf>
    <xf numFmtId="184" fontId="27" fillId="0" borderId="95" xfId="0" applyNumberFormat="1" applyFont="1" applyBorder="1" applyAlignment="1">
      <alignment horizontal="center" vertical="top" shrinkToFit="1"/>
    </xf>
    <xf numFmtId="0" fontId="16" fillId="0" borderId="95" xfId="0" applyFont="1" applyBorder="1" applyAlignment="1">
      <alignment vertical="top" shrinkToFit="1"/>
    </xf>
    <xf numFmtId="0" fontId="16" fillId="0" borderId="14" xfId="0" applyFont="1" applyBorder="1" applyAlignment="1">
      <alignment horizontal="center" vertical="center"/>
    </xf>
    <xf numFmtId="0" fontId="16" fillId="0" borderId="93" xfId="0" applyFont="1" applyBorder="1" applyAlignment="1">
      <alignment horizontal="center" vertical="center"/>
    </xf>
    <xf numFmtId="0" fontId="16" fillId="0" borderId="0" xfId="0" applyFont="1" applyAlignment="1">
      <alignment horizontal="center" vertical="center"/>
    </xf>
    <xf numFmtId="184" fontId="27" fillId="0" borderId="21" xfId="0" applyNumberFormat="1" applyFont="1" applyBorder="1" applyAlignment="1">
      <alignment horizontal="center" vertical="top" shrinkToFit="1"/>
    </xf>
    <xf numFmtId="0" fontId="16" fillId="0" borderId="21" xfId="0" applyFont="1" applyBorder="1" applyAlignment="1">
      <alignment vertical="top" shrinkToFit="1"/>
    </xf>
    <xf numFmtId="184" fontId="27" fillId="0" borderId="13" xfId="0" applyNumberFormat="1" applyFont="1" applyBorder="1" applyAlignment="1">
      <alignment horizontal="center" vertical="top" shrinkToFit="1"/>
    </xf>
    <xf numFmtId="0" fontId="16" fillId="0" borderId="13" xfId="0" applyFont="1" applyBorder="1" applyAlignment="1">
      <alignment vertical="top" shrinkToFit="1"/>
    </xf>
    <xf numFmtId="0" fontId="16" fillId="0" borderId="13" xfId="0" applyFont="1" applyBorder="1">
      <alignment vertical="center"/>
    </xf>
    <xf numFmtId="177" fontId="27" fillId="0" borderId="24" xfId="0" applyNumberFormat="1" applyFont="1" applyBorder="1" applyAlignment="1">
      <alignment horizontal="center" vertical="top" shrinkToFit="1"/>
    </xf>
    <xf numFmtId="49" fontId="27" fillId="0" borderId="24" xfId="0" applyNumberFormat="1" applyFont="1" applyBorder="1" applyAlignment="1">
      <alignment horizontal="left" vertical="top" shrinkToFit="1"/>
    </xf>
    <xf numFmtId="177" fontId="27" fillId="0" borderId="24" xfId="0" quotePrefix="1" applyNumberFormat="1" applyFont="1" applyBorder="1" applyAlignment="1">
      <alignment horizontal="center" vertical="top" shrinkToFit="1"/>
    </xf>
    <xf numFmtId="0" fontId="27" fillId="0" borderId="24" xfId="0" applyFont="1" applyBorder="1" applyAlignment="1">
      <alignment vertical="top" wrapText="1" shrinkToFit="1"/>
    </xf>
    <xf numFmtId="0" fontId="16" fillId="0" borderId="26" xfId="0" applyFont="1" applyBorder="1" applyAlignment="1">
      <alignment horizontal="center" vertical="center"/>
    </xf>
    <xf numFmtId="177" fontId="27" fillId="0" borderId="95" xfId="0" applyNumberFormat="1" applyFont="1" applyBorder="1" applyAlignment="1">
      <alignment horizontal="center" vertical="top" shrinkToFit="1"/>
    </xf>
    <xf numFmtId="184" fontId="16" fillId="0" borderId="26" xfId="0" applyNumberFormat="1" applyFont="1" applyBorder="1" applyAlignment="1">
      <alignment horizontal="center" vertical="center"/>
    </xf>
    <xf numFmtId="177" fontId="27" fillId="0" borderId="26" xfId="0" applyNumberFormat="1" applyFont="1" applyBorder="1" applyAlignment="1">
      <alignment horizontal="center" vertical="top" shrinkToFit="1"/>
    </xf>
    <xf numFmtId="0" fontId="16" fillId="0" borderId="26" xfId="0" applyFont="1" applyBorder="1" applyAlignment="1">
      <alignment vertical="top" shrinkToFit="1"/>
    </xf>
    <xf numFmtId="184" fontId="16" fillId="0" borderId="0" xfId="0" applyNumberFormat="1" applyFont="1" applyAlignment="1">
      <alignment horizontal="center" vertical="center"/>
    </xf>
    <xf numFmtId="177" fontId="27" fillId="0" borderId="13" xfId="0" applyNumberFormat="1" applyFont="1" applyBorder="1" applyAlignment="1">
      <alignment horizontal="center" vertical="top" shrinkToFit="1"/>
    </xf>
    <xf numFmtId="184" fontId="16" fillId="0" borderId="28" xfId="0" applyNumberFormat="1" applyFont="1" applyBorder="1" applyAlignment="1">
      <alignment horizontal="center" vertical="center"/>
    </xf>
    <xf numFmtId="177" fontId="16" fillId="0" borderId="1" xfId="0" applyNumberFormat="1" applyFont="1" applyBorder="1" applyAlignment="1">
      <alignment horizontal="center" vertical="center"/>
    </xf>
    <xf numFmtId="184" fontId="16" fillId="0" borderId="1" xfId="0" applyNumberFormat="1" applyFont="1" applyBorder="1">
      <alignment vertical="center"/>
    </xf>
    <xf numFmtId="177" fontId="27" fillId="27" borderId="24" xfId="0" applyNumberFormat="1" applyFont="1" applyFill="1" applyBorder="1" applyAlignment="1">
      <alignment horizontal="center" vertical="top" shrinkToFit="1"/>
    </xf>
    <xf numFmtId="0" fontId="16" fillId="27" borderId="24" xfId="0" applyFont="1" applyFill="1" applyBorder="1" applyAlignment="1">
      <alignment vertical="top" shrinkToFit="1"/>
    </xf>
    <xf numFmtId="38" fontId="16" fillId="27" borderId="24" xfId="0" applyNumberFormat="1" applyFont="1" applyFill="1" applyBorder="1" applyAlignment="1">
      <alignment vertical="top"/>
    </xf>
    <xf numFmtId="0" fontId="16" fillId="27" borderId="26" xfId="0" applyFont="1" applyFill="1" applyBorder="1" applyAlignment="1">
      <alignment vertical="top" shrinkToFit="1"/>
    </xf>
    <xf numFmtId="38" fontId="16" fillId="28" borderId="24" xfId="1" applyFont="1" applyFill="1" applyBorder="1" applyAlignment="1">
      <alignment vertical="top"/>
    </xf>
    <xf numFmtId="38" fontId="16" fillId="28" borderId="24" xfId="1" applyFont="1" applyFill="1" applyBorder="1" applyAlignment="1">
      <alignment horizontal="right" vertical="center"/>
    </xf>
    <xf numFmtId="38" fontId="16" fillId="28" borderId="24" xfId="0" applyNumberFormat="1" applyFont="1" applyFill="1" applyBorder="1" applyAlignment="1">
      <alignment vertical="top"/>
    </xf>
    <xf numFmtId="177" fontId="16" fillId="28" borderId="24" xfId="0" applyNumberFormat="1" applyFont="1" applyFill="1" applyBorder="1" applyAlignment="1">
      <alignment horizontal="center" vertical="center"/>
    </xf>
    <xf numFmtId="177" fontId="16" fillId="28" borderId="24" xfId="0" applyNumberFormat="1" applyFont="1" applyFill="1" applyBorder="1" applyAlignment="1">
      <alignment horizontal="left" vertical="center"/>
    </xf>
    <xf numFmtId="184" fontId="16" fillId="28" borderId="24" xfId="0" applyNumberFormat="1" applyFont="1" applyFill="1" applyBorder="1" applyAlignment="1">
      <alignment horizontal="left" vertical="center" shrinkToFit="1"/>
    </xf>
    <xf numFmtId="38" fontId="16" fillId="28" borderId="26" xfId="1" applyFont="1" applyFill="1" applyBorder="1" applyAlignment="1">
      <alignment horizontal="right" vertical="center"/>
    </xf>
    <xf numFmtId="38" fontId="16" fillId="28" borderId="95" xfId="1" applyFont="1" applyFill="1" applyBorder="1" applyAlignment="1">
      <alignment vertical="top"/>
    </xf>
    <xf numFmtId="184" fontId="16" fillId="28" borderId="24" xfId="0" applyNumberFormat="1" applyFont="1" applyFill="1" applyBorder="1" applyAlignment="1">
      <alignment horizontal="center" vertical="center"/>
    </xf>
    <xf numFmtId="184" fontId="16" fillId="28" borderId="24" xfId="0" applyNumberFormat="1" applyFont="1" applyFill="1" applyBorder="1" applyAlignment="1">
      <alignment horizontal="left" vertical="center"/>
    </xf>
    <xf numFmtId="187" fontId="16" fillId="0" borderId="1" xfId="0" applyNumberFormat="1" applyFont="1" applyBorder="1">
      <alignment vertical="center"/>
    </xf>
    <xf numFmtId="187" fontId="31" fillId="24" borderId="181" xfId="0" applyNumberFormat="1" applyFont="1" applyFill="1" applyBorder="1" applyAlignment="1">
      <alignment horizontal="center" vertical="center"/>
    </xf>
    <xf numFmtId="187" fontId="15" fillId="0" borderId="1" xfId="0" applyNumberFormat="1" applyFont="1" applyBorder="1">
      <alignment vertical="center"/>
    </xf>
    <xf numFmtId="187" fontId="16" fillId="0" borderId="3" xfId="0" applyNumberFormat="1" applyFont="1" applyBorder="1">
      <alignment vertical="center"/>
    </xf>
    <xf numFmtId="187" fontId="16" fillId="0" borderId="10" xfId="0" applyNumberFormat="1" applyFont="1" applyBorder="1">
      <alignment vertical="center"/>
    </xf>
    <xf numFmtId="187" fontId="16" fillId="0" borderId="9" xfId="0" applyNumberFormat="1" applyFont="1" applyBorder="1">
      <alignment vertical="center"/>
    </xf>
    <xf numFmtId="187" fontId="16" fillId="0" borderId="28" xfId="0" applyNumberFormat="1" applyFont="1" applyBorder="1">
      <alignment vertical="center"/>
    </xf>
    <xf numFmtId="187" fontId="16" fillId="0" borderId="1" xfId="0" applyNumberFormat="1" applyFont="1" applyBorder="1" applyAlignment="1">
      <alignment horizontal="right" vertical="center"/>
    </xf>
    <xf numFmtId="187" fontId="16" fillId="0" borderId="27" xfId="0" applyNumberFormat="1" applyFont="1" applyBorder="1">
      <alignment vertical="center"/>
    </xf>
    <xf numFmtId="187" fontId="16" fillId="0" borderId="106" xfId="0" applyNumberFormat="1" applyFont="1" applyBorder="1">
      <alignment vertical="center"/>
    </xf>
    <xf numFmtId="187" fontId="16" fillId="3" borderId="139" xfId="0" applyNumberFormat="1" applyFont="1" applyFill="1" applyBorder="1">
      <alignment vertical="center"/>
    </xf>
    <xf numFmtId="187" fontId="16" fillId="3" borderId="140" xfId="0" applyNumberFormat="1" applyFont="1" applyFill="1" applyBorder="1">
      <alignment vertical="center"/>
    </xf>
    <xf numFmtId="187" fontId="16" fillId="3" borderId="134" xfId="0" applyNumberFormat="1" applyFont="1" applyFill="1" applyBorder="1">
      <alignment vertical="center"/>
    </xf>
    <xf numFmtId="187" fontId="16" fillId="3" borderId="135" xfId="0" applyNumberFormat="1" applyFont="1" applyFill="1" applyBorder="1">
      <alignment vertical="center"/>
    </xf>
    <xf numFmtId="187" fontId="16" fillId="3" borderId="189" xfId="0" applyNumberFormat="1" applyFont="1" applyFill="1" applyBorder="1">
      <alignment vertical="center"/>
    </xf>
    <xf numFmtId="187" fontId="16" fillId="3" borderId="136" xfId="0" applyNumberFormat="1" applyFont="1" applyFill="1" applyBorder="1">
      <alignment vertical="center"/>
    </xf>
    <xf numFmtId="187" fontId="16" fillId="3" borderId="137" xfId="0" applyNumberFormat="1" applyFont="1" applyFill="1" applyBorder="1">
      <alignment vertical="center"/>
    </xf>
    <xf numFmtId="187" fontId="16" fillId="3" borderId="99" xfId="0" applyNumberFormat="1" applyFont="1" applyFill="1" applyBorder="1">
      <alignment vertical="center"/>
    </xf>
    <xf numFmtId="187" fontId="16" fillId="3" borderId="138" xfId="0" applyNumberFormat="1" applyFont="1" applyFill="1" applyBorder="1">
      <alignment vertical="center"/>
    </xf>
    <xf numFmtId="187" fontId="16" fillId="3" borderId="91" xfId="0" applyNumberFormat="1" applyFont="1" applyFill="1" applyBorder="1">
      <alignment vertical="center"/>
    </xf>
    <xf numFmtId="187" fontId="16" fillId="3" borderId="108" xfId="0" applyNumberFormat="1" applyFont="1" applyFill="1" applyBorder="1" applyAlignment="1">
      <alignment horizontal="right"/>
    </xf>
    <xf numFmtId="187" fontId="16" fillId="3" borderId="191" xfId="0" applyNumberFormat="1" applyFont="1" applyFill="1" applyBorder="1">
      <alignment vertical="center"/>
    </xf>
    <xf numFmtId="187" fontId="16" fillId="3" borderId="190" xfId="0" applyNumberFormat="1" applyFont="1" applyFill="1" applyBorder="1">
      <alignment vertical="center"/>
    </xf>
    <xf numFmtId="187" fontId="16" fillId="3" borderId="140" xfId="0" applyNumberFormat="1" applyFont="1" applyFill="1" applyBorder="1" applyAlignment="1">
      <alignment horizontal="right"/>
    </xf>
    <xf numFmtId="187" fontId="16" fillId="3" borderId="141" xfId="0" applyNumberFormat="1" applyFont="1" applyFill="1" applyBorder="1">
      <alignment vertical="center"/>
    </xf>
    <xf numFmtId="187" fontId="16" fillId="0" borderId="148" xfId="0" applyNumberFormat="1" applyFont="1" applyBorder="1">
      <alignment vertical="center"/>
    </xf>
    <xf numFmtId="187" fontId="16" fillId="0" borderId="83" xfId="0" applyNumberFormat="1" applyFont="1" applyBorder="1">
      <alignment vertical="center"/>
    </xf>
    <xf numFmtId="187" fontId="16" fillId="5" borderId="145" xfId="0" applyNumberFormat="1" applyFont="1" applyFill="1" applyBorder="1">
      <alignment vertical="center"/>
    </xf>
    <xf numFmtId="187" fontId="16" fillId="5" borderId="146" xfId="0" applyNumberFormat="1" applyFont="1" applyFill="1" applyBorder="1">
      <alignment vertical="center"/>
    </xf>
    <xf numFmtId="187" fontId="16" fillId="5" borderId="142" xfId="0" applyNumberFormat="1" applyFont="1" applyFill="1" applyBorder="1">
      <alignment vertical="center"/>
    </xf>
    <xf numFmtId="187" fontId="16" fillId="5" borderId="143" xfId="0" applyNumberFormat="1" applyFont="1" applyFill="1" applyBorder="1">
      <alignment vertical="center"/>
    </xf>
    <xf numFmtId="187" fontId="16" fillId="5" borderId="144" xfId="0" applyNumberFormat="1" applyFont="1" applyFill="1" applyBorder="1">
      <alignment vertical="center"/>
    </xf>
    <xf numFmtId="187" fontId="16" fillId="5" borderId="147" xfId="0" applyNumberFormat="1" applyFont="1" applyFill="1" applyBorder="1">
      <alignment vertical="center"/>
    </xf>
    <xf numFmtId="187" fontId="16" fillId="5" borderId="149" xfId="0" applyNumberFormat="1" applyFont="1" applyFill="1" applyBorder="1">
      <alignment vertical="center"/>
    </xf>
    <xf numFmtId="187" fontId="16" fillId="4" borderId="134" xfId="0" applyNumberFormat="1" applyFont="1" applyFill="1" applyBorder="1">
      <alignment vertical="center"/>
    </xf>
    <xf numFmtId="187" fontId="16" fillId="4" borderId="135" xfId="0" applyNumberFormat="1" applyFont="1" applyFill="1" applyBorder="1">
      <alignment vertical="center"/>
    </xf>
    <xf numFmtId="187" fontId="16" fillId="4" borderId="136" xfId="0" applyNumberFormat="1" applyFont="1" applyFill="1" applyBorder="1">
      <alignment vertical="center"/>
    </xf>
    <xf numFmtId="187" fontId="16" fillId="4" borderId="137" xfId="0" applyNumberFormat="1" applyFont="1" applyFill="1" applyBorder="1">
      <alignment vertical="center"/>
    </xf>
    <xf numFmtId="187" fontId="16" fillId="4" borderId="138" xfId="0" applyNumberFormat="1" applyFont="1" applyFill="1" applyBorder="1">
      <alignment vertical="center"/>
    </xf>
    <xf numFmtId="187" fontId="16" fillId="4" borderId="139" xfId="0" applyNumberFormat="1" applyFont="1" applyFill="1" applyBorder="1">
      <alignment vertical="center"/>
    </xf>
    <xf numFmtId="187" fontId="16" fillId="4" borderId="140" xfId="0" applyNumberFormat="1" applyFont="1" applyFill="1" applyBorder="1">
      <alignment vertical="center"/>
    </xf>
    <xf numFmtId="187" fontId="16" fillId="4" borderId="141" xfId="0" applyNumberFormat="1" applyFont="1" applyFill="1" applyBorder="1">
      <alignment vertical="center"/>
    </xf>
    <xf numFmtId="187" fontId="16" fillId="15" borderId="150" xfId="0" applyNumberFormat="1" applyFont="1" applyFill="1" applyBorder="1">
      <alignment vertical="center"/>
    </xf>
    <xf numFmtId="187" fontId="16" fillId="15" borderId="151" xfId="0" applyNumberFormat="1" applyFont="1" applyFill="1" applyBorder="1">
      <alignment vertical="center"/>
    </xf>
    <xf numFmtId="187" fontId="16" fillId="15" borderId="152" xfId="0" applyNumberFormat="1" applyFont="1" applyFill="1" applyBorder="1">
      <alignment vertical="center"/>
    </xf>
    <xf numFmtId="187" fontId="16" fillId="15" borderId="153" xfId="0" applyNumberFormat="1" applyFont="1" applyFill="1" applyBorder="1">
      <alignment vertical="center"/>
    </xf>
    <xf numFmtId="187" fontId="16" fillId="15" borderId="154" xfId="0" applyNumberFormat="1" applyFont="1" applyFill="1" applyBorder="1">
      <alignment vertical="center"/>
    </xf>
    <xf numFmtId="187" fontId="16" fillId="0" borderId="1" xfId="0" quotePrefix="1" applyNumberFormat="1" applyFont="1" applyBorder="1">
      <alignment vertical="center"/>
    </xf>
    <xf numFmtId="187" fontId="16" fillId="15" borderId="155" xfId="0" applyNumberFormat="1" applyFont="1" applyFill="1" applyBorder="1">
      <alignment vertical="center"/>
    </xf>
    <xf numFmtId="187" fontId="16" fillId="15" borderId="156" xfId="0" applyNumberFormat="1" applyFont="1" applyFill="1" applyBorder="1">
      <alignment vertical="center"/>
    </xf>
    <xf numFmtId="187" fontId="16" fillId="15" borderId="157" xfId="0" applyNumberFormat="1" applyFont="1" applyFill="1" applyBorder="1">
      <alignment vertical="center"/>
    </xf>
    <xf numFmtId="187" fontId="16" fillId="11" borderId="158" xfId="0" applyNumberFormat="1" applyFont="1" applyFill="1" applyBorder="1">
      <alignment vertical="center"/>
    </xf>
    <xf numFmtId="187" fontId="16" fillId="11" borderId="159" xfId="0" applyNumberFormat="1" applyFont="1" applyFill="1" applyBorder="1">
      <alignment vertical="center"/>
    </xf>
    <xf numFmtId="187" fontId="16" fillId="11" borderId="160" xfId="0" applyNumberFormat="1" applyFont="1" applyFill="1" applyBorder="1">
      <alignment vertical="center"/>
    </xf>
    <xf numFmtId="187" fontId="16" fillId="11" borderId="161" xfId="0" applyNumberFormat="1" applyFont="1" applyFill="1" applyBorder="1">
      <alignment vertical="center"/>
    </xf>
    <xf numFmtId="187" fontId="16" fillId="11" borderId="162" xfId="0" applyNumberFormat="1" applyFont="1" applyFill="1" applyBorder="1">
      <alignment vertical="center"/>
    </xf>
    <xf numFmtId="187" fontId="16" fillId="0" borderId="1" xfId="0" applyNumberFormat="1" applyFont="1" applyBorder="1" applyAlignment="1">
      <alignment horizontal="left"/>
    </xf>
    <xf numFmtId="187" fontId="16" fillId="11" borderId="163" xfId="0" applyNumberFormat="1" applyFont="1" applyFill="1" applyBorder="1">
      <alignment vertical="center"/>
    </xf>
    <xf numFmtId="187" fontId="16" fillId="11" borderId="164" xfId="0" applyNumberFormat="1" applyFont="1" applyFill="1" applyBorder="1">
      <alignment vertical="center"/>
    </xf>
    <xf numFmtId="187" fontId="16" fillId="11" borderId="165" xfId="0" applyNumberFormat="1" applyFont="1" applyFill="1" applyBorder="1">
      <alignment vertical="center"/>
    </xf>
    <xf numFmtId="188" fontId="16" fillId="0" borderId="1" xfId="0" applyNumberFormat="1" applyFont="1" applyBorder="1">
      <alignment vertical="center"/>
    </xf>
    <xf numFmtId="187" fontId="16" fillId="24" borderId="166" xfId="0" applyNumberFormat="1" applyFont="1" applyFill="1" applyBorder="1">
      <alignment vertical="center"/>
    </xf>
    <xf numFmtId="187" fontId="16" fillId="24" borderId="167" xfId="0" applyNumberFormat="1" applyFont="1" applyFill="1" applyBorder="1">
      <alignment vertical="center"/>
    </xf>
    <xf numFmtId="187" fontId="16" fillId="24" borderId="168" xfId="0" applyNumberFormat="1" applyFont="1" applyFill="1" applyBorder="1">
      <alignment vertical="center"/>
    </xf>
    <xf numFmtId="187" fontId="16" fillId="25" borderId="169" xfId="0" applyNumberFormat="1" applyFont="1" applyFill="1" applyBorder="1">
      <alignment vertical="center"/>
    </xf>
    <xf numFmtId="187" fontId="16" fillId="25" borderId="170" xfId="0" applyNumberFormat="1" applyFont="1" applyFill="1" applyBorder="1">
      <alignment vertical="center"/>
    </xf>
    <xf numFmtId="187" fontId="16" fillId="25" borderId="171" xfId="0" applyNumberFormat="1" applyFont="1" applyFill="1" applyBorder="1">
      <alignment vertical="center"/>
    </xf>
    <xf numFmtId="187" fontId="16" fillId="26" borderId="172" xfId="0" applyNumberFormat="1" applyFont="1" applyFill="1" applyBorder="1">
      <alignment vertical="center"/>
    </xf>
    <xf numFmtId="187" fontId="16" fillId="26" borderId="173" xfId="0" applyNumberFormat="1" applyFont="1" applyFill="1" applyBorder="1">
      <alignment vertical="center"/>
    </xf>
    <xf numFmtId="187" fontId="16" fillId="26" borderId="174" xfId="0" applyNumberFormat="1" applyFont="1" applyFill="1" applyBorder="1">
      <alignment vertical="center"/>
    </xf>
    <xf numFmtId="187" fontId="16" fillId="24" borderId="175" xfId="0" applyNumberFormat="1" applyFont="1" applyFill="1" applyBorder="1" applyAlignment="1">
      <alignment horizontal="center" vertical="center"/>
    </xf>
    <xf numFmtId="187" fontId="16" fillId="24" borderId="176" xfId="0" applyNumberFormat="1" applyFont="1" applyFill="1" applyBorder="1">
      <alignment vertical="center"/>
    </xf>
    <xf numFmtId="187" fontId="16" fillId="25" borderId="177" xfId="0" applyNumberFormat="1" applyFont="1" applyFill="1" applyBorder="1">
      <alignment vertical="center"/>
    </xf>
    <xf numFmtId="40" fontId="16" fillId="25" borderId="0" xfId="1" applyNumberFormat="1" applyFont="1" applyFill="1" applyBorder="1">
      <alignment vertical="center"/>
    </xf>
    <xf numFmtId="187" fontId="16" fillId="25" borderId="178" xfId="0" applyNumberFormat="1" applyFont="1" applyFill="1" applyBorder="1">
      <alignment vertical="center"/>
    </xf>
    <xf numFmtId="187" fontId="16" fillId="26" borderId="179" xfId="0" applyNumberFormat="1" applyFont="1" applyFill="1" applyBorder="1">
      <alignment vertical="center"/>
    </xf>
    <xf numFmtId="187" fontId="16" fillId="26" borderId="180" xfId="0" applyNumberFormat="1" applyFont="1" applyFill="1" applyBorder="1">
      <alignment vertical="center"/>
    </xf>
    <xf numFmtId="189" fontId="16" fillId="24" borderId="182" xfId="0" applyNumberFormat="1" applyFont="1" applyFill="1" applyBorder="1">
      <alignment vertical="center"/>
    </xf>
    <xf numFmtId="187" fontId="16" fillId="25" borderId="184" xfId="0" applyNumberFormat="1" applyFont="1" applyFill="1" applyBorder="1">
      <alignment vertical="center"/>
    </xf>
    <xf numFmtId="187" fontId="16" fillId="25" borderId="111" xfId="0" applyNumberFormat="1" applyFont="1" applyFill="1" applyBorder="1">
      <alignment vertical="center"/>
    </xf>
    <xf numFmtId="40" fontId="16" fillId="25" borderId="111" xfId="1" applyNumberFormat="1" applyFont="1" applyFill="1" applyBorder="1">
      <alignment vertical="center"/>
    </xf>
    <xf numFmtId="187" fontId="16" fillId="25" borderId="112" xfId="0" applyNumberFormat="1" applyFont="1" applyFill="1" applyBorder="1">
      <alignment vertical="center"/>
    </xf>
    <xf numFmtId="187" fontId="16" fillId="26" borderId="185" xfId="0" applyNumberFormat="1" applyFont="1" applyFill="1" applyBorder="1">
      <alignment vertical="center"/>
    </xf>
    <xf numFmtId="187" fontId="16" fillId="26" borderId="187" xfId="0" applyNumberFormat="1" applyFont="1" applyFill="1" applyBorder="1">
      <alignment vertical="center"/>
    </xf>
    <xf numFmtId="187" fontId="16" fillId="19" borderId="10" xfId="0" applyNumberFormat="1" applyFont="1" applyFill="1" applyBorder="1">
      <alignment vertical="center"/>
    </xf>
    <xf numFmtId="187" fontId="16" fillId="19" borderId="148" xfId="0" applyNumberFormat="1" applyFont="1" applyFill="1" applyBorder="1">
      <alignment vertical="center"/>
    </xf>
    <xf numFmtId="187" fontId="16" fillId="19" borderId="83" xfId="0" applyNumberFormat="1" applyFont="1" applyFill="1" applyBorder="1">
      <alignment vertical="center"/>
    </xf>
    <xf numFmtId="187" fontId="16" fillId="19" borderId="9" xfId="0" applyNumberFormat="1" applyFont="1" applyFill="1" applyBorder="1">
      <alignment vertical="center"/>
    </xf>
    <xf numFmtId="187" fontId="16" fillId="19" borderId="1" xfId="0" applyNumberFormat="1" applyFont="1" applyFill="1" applyBorder="1">
      <alignment vertical="center"/>
    </xf>
    <xf numFmtId="187" fontId="32" fillId="24" borderId="183" xfId="0" applyNumberFormat="1" applyFont="1" applyFill="1" applyBorder="1">
      <alignment vertical="center"/>
    </xf>
    <xf numFmtId="187" fontId="16" fillId="19" borderId="3" xfId="0" applyNumberFormat="1" applyFont="1" applyFill="1" applyBorder="1">
      <alignment vertical="center"/>
    </xf>
    <xf numFmtId="187" fontId="16" fillId="19" borderId="28" xfId="0" applyNumberFormat="1" applyFont="1" applyFill="1" applyBorder="1">
      <alignment vertical="center"/>
    </xf>
    <xf numFmtId="187" fontId="16" fillId="19" borderId="27" xfId="0" applyNumberFormat="1" applyFont="1" applyFill="1" applyBorder="1">
      <alignment vertical="center"/>
    </xf>
    <xf numFmtId="187" fontId="16" fillId="19" borderId="137" xfId="0" applyNumberFormat="1" applyFont="1" applyFill="1" applyBorder="1">
      <alignment vertical="center"/>
    </xf>
    <xf numFmtId="187" fontId="16" fillId="19" borderId="107" xfId="0" applyNumberFormat="1" applyFont="1" applyFill="1" applyBorder="1">
      <alignment vertical="center"/>
    </xf>
    <xf numFmtId="0" fontId="16" fillId="0" borderId="1" xfId="0" applyFont="1" applyBorder="1" applyAlignment="1" applyProtection="1">
      <alignment horizontal="center" vertical="center"/>
      <protection locked="0"/>
    </xf>
    <xf numFmtId="0" fontId="16" fillId="0" borderId="1" xfId="0" applyFont="1" applyBorder="1" applyAlignment="1">
      <alignment horizontal="right" vertical="center"/>
    </xf>
    <xf numFmtId="0" fontId="16" fillId="0" borderId="0" xfId="0" applyFont="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6" fillId="0" borderId="10"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1" xfId="0" applyFont="1" applyBorder="1" applyAlignment="1">
      <alignment horizontal="center" vertical="center" wrapText="1"/>
    </xf>
    <xf numFmtId="0" fontId="16" fillId="24" borderId="13" xfId="0" applyFont="1" applyFill="1" applyBorder="1" applyAlignment="1">
      <alignment horizontal="center" vertical="center"/>
    </xf>
    <xf numFmtId="0" fontId="16" fillId="24" borderId="15" xfId="0" applyFont="1" applyFill="1" applyBorder="1" applyAlignment="1">
      <alignment horizontal="center" vertical="center"/>
    </xf>
    <xf numFmtId="182" fontId="16" fillId="0" borderId="11" xfId="1" applyNumberFormat="1" applyFont="1" applyBorder="1">
      <alignment vertical="center"/>
    </xf>
    <xf numFmtId="186" fontId="16" fillId="0" borderId="115" xfId="1" applyNumberFormat="1" applyFont="1" applyBorder="1">
      <alignment vertical="center"/>
    </xf>
    <xf numFmtId="0" fontId="16" fillId="0" borderId="1" xfId="0" applyFont="1" applyBorder="1" applyAlignment="1">
      <alignment horizontal="right" vertical="center" shrinkToFit="1"/>
    </xf>
    <xf numFmtId="0" fontId="16" fillId="0" borderId="1" xfId="0" applyFont="1" applyBorder="1" applyAlignment="1">
      <alignment horizontal="right"/>
    </xf>
    <xf numFmtId="0" fontId="16" fillId="24" borderId="13" xfId="0" applyFont="1" applyFill="1" applyBorder="1" applyAlignment="1">
      <alignment horizontal="center" vertical="center" shrinkToFit="1"/>
    </xf>
    <xf numFmtId="0" fontId="16" fillId="24" borderId="23" xfId="1" applyNumberFormat="1" applyFont="1" applyFill="1" applyBorder="1" applyAlignment="1">
      <alignment horizontal="center" vertical="center"/>
    </xf>
    <xf numFmtId="38" fontId="16" fillId="0" borderId="23" xfId="0" applyNumberFormat="1" applyFont="1" applyBorder="1" applyAlignment="1">
      <alignment horizontal="right" vertical="center"/>
    </xf>
    <xf numFmtId="0" fontId="16" fillId="24" borderId="24" xfId="1" applyNumberFormat="1" applyFont="1" applyFill="1" applyBorder="1" applyAlignment="1">
      <alignment horizontal="center" vertical="center"/>
    </xf>
    <xf numFmtId="38" fontId="16" fillId="0" borderId="24" xfId="0" applyNumberFormat="1" applyFont="1" applyBorder="1" applyAlignment="1">
      <alignment horizontal="right" vertical="center"/>
    </xf>
    <xf numFmtId="38" fontId="16" fillId="0" borderId="24" xfId="0" applyNumberFormat="1" applyFont="1" applyBorder="1">
      <alignment vertical="center"/>
    </xf>
    <xf numFmtId="38" fontId="16" fillId="0" borderId="95" xfId="0" applyNumberFormat="1" applyFont="1" applyBorder="1" applyAlignment="1">
      <alignment horizontal="right" vertical="center"/>
    </xf>
    <xf numFmtId="38" fontId="16" fillId="0" borderId="95" xfId="0" applyNumberFormat="1" applyFont="1" applyBorder="1">
      <alignment vertical="center"/>
    </xf>
    <xf numFmtId="0" fontId="16" fillId="24" borderId="26" xfId="1" applyNumberFormat="1" applyFont="1" applyFill="1" applyBorder="1" applyAlignment="1">
      <alignment horizontal="center" vertical="center"/>
    </xf>
    <xf numFmtId="38" fontId="16" fillId="0" borderId="13" xfId="0" applyNumberFormat="1" applyFont="1" applyBorder="1" applyAlignment="1">
      <alignment horizontal="right" vertical="center"/>
    </xf>
    <xf numFmtId="38" fontId="16" fillId="0" borderId="9" xfId="1" applyFont="1" applyBorder="1">
      <alignment vertical="center"/>
    </xf>
    <xf numFmtId="38" fontId="16" fillId="0" borderId="97" xfId="0" applyNumberFormat="1" applyFont="1" applyBorder="1">
      <alignment vertical="center"/>
    </xf>
    <xf numFmtId="38" fontId="16" fillId="0" borderId="98" xfId="0" applyNumberFormat="1" applyFont="1" applyBorder="1">
      <alignment vertical="center"/>
    </xf>
    <xf numFmtId="38" fontId="16" fillId="0" borderId="26" xfId="0" applyNumberFormat="1" applyFont="1" applyBorder="1" applyAlignment="1">
      <alignment horizontal="right" vertical="center"/>
    </xf>
    <xf numFmtId="38" fontId="16" fillId="0" borderId="101" xfId="0" applyNumberFormat="1" applyFont="1" applyBorder="1">
      <alignment vertical="center"/>
    </xf>
    <xf numFmtId="38" fontId="16" fillId="0" borderId="26" xfId="0" applyNumberFormat="1" applyFont="1" applyBorder="1">
      <alignment vertical="center"/>
    </xf>
    <xf numFmtId="178" fontId="16" fillId="0" borderId="10" xfId="0" applyNumberFormat="1" applyFont="1" applyBorder="1" applyAlignment="1">
      <alignment horizontal="center" vertical="center"/>
    </xf>
    <xf numFmtId="176" fontId="16" fillId="0" borderId="10" xfId="1" applyNumberFormat="1" applyFont="1" applyBorder="1" applyAlignment="1">
      <alignment horizontal="center" vertical="center"/>
    </xf>
    <xf numFmtId="0" fontId="28" fillId="24" borderId="13" xfId="0" applyFont="1" applyFill="1" applyBorder="1" applyAlignment="1">
      <alignment horizontal="center" vertical="center" wrapText="1"/>
    </xf>
    <xf numFmtId="0" fontId="28" fillId="24" borderId="15" xfId="0" applyFont="1" applyFill="1" applyBorder="1" applyAlignment="1">
      <alignment horizontal="center" vertical="center" wrapText="1"/>
    </xf>
    <xf numFmtId="177" fontId="16" fillId="8" borderId="26" xfId="0" applyNumberFormat="1" applyFont="1" applyFill="1" applyBorder="1" applyAlignment="1">
      <alignment horizontal="center" vertical="center"/>
    </xf>
    <xf numFmtId="177" fontId="16" fillId="8" borderId="26" xfId="0" applyNumberFormat="1" applyFont="1" applyFill="1" applyBorder="1" applyAlignment="1">
      <alignment horizontal="left" vertical="center"/>
    </xf>
    <xf numFmtId="38" fontId="16" fillId="8" borderId="26" xfId="1" applyFont="1" applyFill="1" applyBorder="1" applyAlignment="1">
      <alignment horizontal="right" vertical="center"/>
    </xf>
    <xf numFmtId="38" fontId="16" fillId="5" borderId="95" xfId="1" applyFont="1" applyFill="1" applyBorder="1" applyAlignment="1">
      <alignment vertical="top"/>
    </xf>
    <xf numFmtId="38" fontId="16" fillId="5" borderId="24" xfId="1" applyFont="1" applyFill="1" applyBorder="1" applyAlignment="1">
      <alignment vertical="top"/>
    </xf>
    <xf numFmtId="38" fontId="16" fillId="5" borderId="21" xfId="1" applyFont="1" applyFill="1" applyBorder="1" applyAlignment="1">
      <alignment vertical="top"/>
    </xf>
    <xf numFmtId="38" fontId="16" fillId="5" borderId="24" xfId="1" applyFont="1" applyFill="1" applyBorder="1" applyAlignment="1">
      <alignment horizontal="right" vertical="center"/>
    </xf>
    <xf numFmtId="0" fontId="22" fillId="13" borderId="23" xfId="4" applyFont="1" applyFill="1" applyBorder="1" applyAlignment="1">
      <alignment vertical="center" shrinkToFit="1"/>
    </xf>
    <xf numFmtId="0" fontId="16" fillId="0" borderId="1" xfId="0" applyFont="1" applyBorder="1" applyAlignment="1">
      <alignment horizontal="left" vertical="center" shrinkToFit="1"/>
    </xf>
    <xf numFmtId="0" fontId="16" fillId="0" borderId="3" xfId="0" applyFont="1" applyBorder="1" applyAlignment="1">
      <alignment horizontal="left" vertical="center" shrinkToFit="1"/>
    </xf>
    <xf numFmtId="0" fontId="16" fillId="16" borderId="102" xfId="0" applyFont="1" applyFill="1" applyBorder="1" applyAlignment="1">
      <alignment horizontal="center" vertical="center" wrapText="1"/>
    </xf>
    <xf numFmtId="0" fontId="16" fillId="16" borderId="103" xfId="0" applyFont="1" applyFill="1" applyBorder="1" applyAlignment="1">
      <alignment horizontal="center" vertical="center" wrapText="1"/>
    </xf>
    <xf numFmtId="0" fontId="16" fillId="0" borderId="28" xfId="0" applyFont="1" applyBorder="1" applyAlignment="1">
      <alignment horizontal="left" vertical="center" shrinkToFit="1"/>
    </xf>
    <xf numFmtId="0" fontId="33" fillId="0" borderId="3" xfId="0" applyFont="1" applyBorder="1" applyAlignment="1">
      <alignment horizontal="right" vertical="center"/>
    </xf>
    <xf numFmtId="38" fontId="16" fillId="0" borderId="9" xfId="1" applyFont="1" applyFill="1" applyBorder="1" applyAlignment="1" applyProtection="1">
      <alignment vertical="center" wrapText="1"/>
    </xf>
    <xf numFmtId="38" fontId="16" fillId="0" borderId="9" xfId="1" applyFont="1" applyFill="1" applyBorder="1" applyAlignment="1" applyProtection="1">
      <alignment vertical="center"/>
    </xf>
    <xf numFmtId="38" fontId="16" fillId="0" borderId="1" xfId="1" applyFont="1" applyFill="1" applyBorder="1" applyAlignment="1" applyProtection="1">
      <alignment vertical="center"/>
    </xf>
    <xf numFmtId="38" fontId="16" fillId="0" borderId="9" xfId="1" applyFont="1" applyFill="1" applyBorder="1" applyAlignment="1" applyProtection="1">
      <alignment vertical="center" wrapText="1" shrinkToFit="1"/>
    </xf>
    <xf numFmtId="0" fontId="34" fillId="12" borderId="97" xfId="0" applyFont="1" applyFill="1" applyBorder="1" applyAlignment="1">
      <alignment vertical="center" textRotation="255" wrapText="1"/>
    </xf>
    <xf numFmtId="0" fontId="34" fillId="12" borderId="97" xfId="0" applyFont="1" applyFill="1" applyBorder="1" applyAlignment="1">
      <alignment vertical="center" textRotation="255"/>
    </xf>
    <xf numFmtId="0" fontId="34" fillId="12" borderId="97" xfId="0" applyFont="1" applyFill="1" applyBorder="1" applyAlignment="1">
      <alignment horizontal="center" vertical="center" textRotation="255" wrapText="1"/>
    </xf>
    <xf numFmtId="0" fontId="34" fillId="12" borderId="101" xfId="0" applyFont="1" applyFill="1" applyBorder="1" applyAlignment="1">
      <alignment vertical="center" textRotation="255" wrapText="1"/>
    </xf>
    <xf numFmtId="177" fontId="35" fillId="16" borderId="102" xfId="4" applyNumberFormat="1" applyFont="1" applyFill="1" applyBorder="1" applyAlignment="1">
      <alignment horizontal="center" vertical="center"/>
    </xf>
    <xf numFmtId="0" fontId="31" fillId="16" borderId="103" xfId="5" applyFont="1" applyFill="1" applyBorder="1" applyAlignment="1" applyProtection="1">
      <alignment horizontal="center" vertical="center"/>
      <protection locked="0"/>
    </xf>
    <xf numFmtId="0" fontId="31" fillId="20" borderId="23" xfId="0" applyFont="1" applyFill="1" applyBorder="1" applyAlignment="1" applyProtection="1">
      <alignment horizontal="left" vertical="center" shrinkToFit="1"/>
      <protection locked="0"/>
    </xf>
    <xf numFmtId="0" fontId="31" fillId="20" borderId="24" xfId="0" applyFont="1" applyFill="1" applyBorder="1" applyAlignment="1">
      <alignment horizontal="left" vertical="center" shrinkToFit="1"/>
    </xf>
    <xf numFmtId="0" fontId="31" fillId="20" borderId="95" xfId="0" applyFont="1" applyFill="1" applyBorder="1" applyAlignment="1">
      <alignment horizontal="left" vertical="center" shrinkToFit="1"/>
    </xf>
    <xf numFmtId="0" fontId="31" fillId="20" borderId="13" xfId="0" applyFont="1" applyFill="1" applyBorder="1" applyAlignment="1">
      <alignment horizontal="left" vertical="center" shrinkToFit="1"/>
    </xf>
    <xf numFmtId="0" fontId="31" fillId="20" borderId="18" xfId="0" applyFont="1" applyFill="1" applyBorder="1" applyAlignment="1">
      <alignment horizontal="left" vertical="center" shrinkToFit="1"/>
    </xf>
    <xf numFmtId="0" fontId="31" fillId="16" borderId="103" xfId="5" applyFont="1" applyFill="1" applyBorder="1" applyAlignment="1" applyProtection="1">
      <alignment horizontal="center" vertical="center" shrinkToFit="1"/>
      <protection locked="0"/>
    </xf>
    <xf numFmtId="0" fontId="31" fillId="20" borderId="23" xfId="0" applyFont="1" applyFill="1" applyBorder="1" applyAlignment="1">
      <alignment horizontal="left" vertical="center" shrinkToFit="1"/>
    </xf>
    <xf numFmtId="0" fontId="31" fillId="20" borderId="26" xfId="0" applyFont="1" applyFill="1" applyBorder="1" applyAlignment="1">
      <alignment horizontal="left" vertical="center" shrinkToFit="1"/>
    </xf>
    <xf numFmtId="0" fontId="31" fillId="20" borderId="25" xfId="0" applyFont="1" applyFill="1" applyBorder="1" applyAlignment="1">
      <alignment horizontal="left" vertical="center" shrinkToFit="1"/>
    </xf>
    <xf numFmtId="0" fontId="35" fillId="20" borderId="13" xfId="4" applyFont="1" applyFill="1" applyBorder="1" applyAlignment="1">
      <alignment horizontal="left" vertical="center" shrinkToFit="1"/>
    </xf>
    <xf numFmtId="0" fontId="31" fillId="16" borderId="103" xfId="5" applyFont="1" applyFill="1" applyBorder="1" applyAlignment="1" applyProtection="1">
      <alignment horizontal="center" vertical="center"/>
    </xf>
    <xf numFmtId="0" fontId="31" fillId="20" borderId="11" xfId="0" applyFont="1" applyFill="1" applyBorder="1" applyAlignment="1">
      <alignment horizontal="left" vertical="center" shrinkToFit="1"/>
    </xf>
    <xf numFmtId="0" fontId="31" fillId="20" borderId="24" xfId="0" applyFont="1" applyFill="1" applyBorder="1" applyAlignment="1">
      <alignment horizontal="left" vertical="center" wrapText="1" shrinkToFit="1"/>
    </xf>
    <xf numFmtId="177" fontId="35" fillId="16" borderId="197" xfId="4" applyNumberFormat="1" applyFont="1" applyFill="1" applyBorder="1" applyAlignment="1">
      <alignment horizontal="center" vertical="center"/>
    </xf>
    <xf numFmtId="0" fontId="31" fillId="16" borderId="198" xfId="5" applyFont="1" applyFill="1" applyBorder="1" applyAlignment="1" applyProtection="1">
      <alignment horizontal="center" vertical="center"/>
    </xf>
    <xf numFmtId="177" fontId="35" fillId="16" borderId="13" xfId="4" applyNumberFormat="1" applyFont="1" applyFill="1" applyBorder="1" applyAlignment="1">
      <alignment horizontal="center" vertical="center"/>
    </xf>
    <xf numFmtId="0" fontId="31" fillId="16" borderId="13" xfId="5" applyFont="1" applyFill="1" applyBorder="1" applyAlignment="1" applyProtection="1">
      <alignment horizontal="center" vertical="center"/>
    </xf>
    <xf numFmtId="0" fontId="31" fillId="20" borderId="13" xfId="0" applyFont="1" applyFill="1" applyBorder="1">
      <alignment vertical="center"/>
    </xf>
    <xf numFmtId="177" fontId="35" fillId="16" borderId="199" xfId="4" applyNumberFormat="1" applyFont="1" applyFill="1" applyBorder="1" applyAlignment="1">
      <alignment horizontal="center" vertical="center"/>
    </xf>
    <xf numFmtId="0" fontId="31" fillId="16" borderId="200" xfId="5" applyFont="1" applyFill="1" applyBorder="1" applyAlignment="1" applyProtection="1">
      <alignment horizontal="center" vertical="center"/>
    </xf>
    <xf numFmtId="0" fontId="31" fillId="20" borderId="26" xfId="0" applyFont="1" applyFill="1" applyBorder="1" applyAlignment="1">
      <alignment horizontal="left" vertical="center" wrapText="1" shrinkToFit="1"/>
    </xf>
    <xf numFmtId="0" fontId="35" fillId="20" borderId="18" xfId="4" applyFont="1" applyFill="1" applyBorder="1" applyAlignment="1">
      <alignment horizontal="left" vertical="center" shrinkToFit="1"/>
    </xf>
    <xf numFmtId="0" fontId="31" fillId="20" borderId="23" xfId="0" applyFont="1" applyFill="1" applyBorder="1" applyAlignment="1">
      <alignment horizontal="left" vertical="center" wrapText="1" shrinkToFit="1"/>
    </xf>
    <xf numFmtId="0" fontId="31" fillId="20" borderId="25" xfId="0" applyFont="1" applyFill="1" applyBorder="1" applyAlignment="1">
      <alignment horizontal="left" vertical="center" wrapText="1" shrinkToFit="1"/>
    </xf>
    <xf numFmtId="0" fontId="35" fillId="20" borderId="25" xfId="4" applyFont="1" applyFill="1" applyBorder="1" applyAlignment="1">
      <alignment horizontal="left" vertical="center" shrinkToFit="1"/>
    </xf>
    <xf numFmtId="0" fontId="31" fillId="16" borderId="105" xfId="5" applyFont="1" applyFill="1" applyBorder="1" applyAlignment="1" applyProtection="1">
      <alignment horizontal="center" vertical="center"/>
    </xf>
    <xf numFmtId="0" fontId="31" fillId="20" borderId="193" xfId="0" applyFont="1" applyFill="1" applyBorder="1">
      <alignment vertical="center"/>
    </xf>
    <xf numFmtId="0" fontId="31" fillId="20" borderId="11" xfId="0" applyFont="1" applyFill="1" applyBorder="1" applyAlignment="1">
      <alignment horizontal="left" vertical="center" wrapText="1" shrinkToFit="1"/>
    </xf>
    <xf numFmtId="0" fontId="35" fillId="20" borderId="25" xfId="4" applyFont="1" applyFill="1" applyBorder="1" applyAlignment="1">
      <alignment horizontal="left" vertical="center" wrapText="1" shrinkToFit="1"/>
    </xf>
    <xf numFmtId="0" fontId="35" fillId="20" borderId="95" xfId="4" applyFont="1" applyFill="1" applyBorder="1" applyAlignment="1">
      <alignment horizontal="left" vertical="center" wrapText="1" shrinkToFit="1"/>
    </xf>
    <xf numFmtId="0" fontId="31" fillId="20" borderId="0" xfId="0" applyFont="1" applyFill="1">
      <alignment vertical="center"/>
    </xf>
    <xf numFmtId="0" fontId="35" fillId="20" borderId="23" xfId="4" applyFont="1" applyFill="1" applyBorder="1" applyAlignment="1">
      <alignment horizontal="left" vertical="center" wrapText="1" shrinkToFit="1"/>
    </xf>
    <xf numFmtId="0" fontId="35" fillId="20" borderId="24" xfId="4" applyFont="1" applyFill="1" applyBorder="1" applyAlignment="1">
      <alignment horizontal="left" vertical="center" wrapText="1" shrinkToFit="1"/>
    </xf>
    <xf numFmtId="0" fontId="35" fillId="20" borderId="26" xfId="4" applyFont="1" applyFill="1" applyBorder="1" applyAlignment="1">
      <alignment horizontal="left" vertical="center" wrapText="1" shrinkToFit="1"/>
    </xf>
    <xf numFmtId="0" fontId="35" fillId="20" borderId="95" xfId="4" applyFont="1" applyFill="1" applyBorder="1" applyAlignment="1">
      <alignment horizontal="left" vertical="center" shrinkToFit="1"/>
    </xf>
    <xf numFmtId="0" fontId="35" fillId="20" borderId="24" xfId="4" applyFont="1" applyFill="1" applyBorder="1" applyAlignment="1">
      <alignment horizontal="left" vertical="center" shrinkToFit="1"/>
    </xf>
    <xf numFmtId="0" fontId="31" fillId="20" borderId="18" xfId="0" applyFont="1" applyFill="1" applyBorder="1" applyAlignment="1">
      <alignment horizontal="left" vertical="center" wrapText="1" shrinkToFit="1"/>
    </xf>
    <xf numFmtId="0" fontId="31" fillId="20" borderId="95" xfId="0" applyFont="1" applyFill="1" applyBorder="1" applyAlignment="1">
      <alignment horizontal="left" vertical="center" wrapText="1" shrinkToFit="1"/>
    </xf>
    <xf numFmtId="0" fontId="35" fillId="20" borderId="13" xfId="4" applyFont="1" applyFill="1" applyBorder="1" applyAlignment="1">
      <alignment horizontal="left" vertical="center" wrapText="1" shrinkToFit="1"/>
    </xf>
    <xf numFmtId="0" fontId="31" fillId="20" borderId="18" xfId="0" applyFont="1" applyFill="1" applyBorder="1" applyAlignment="1">
      <alignment horizontal="left" vertical="center" wrapText="1"/>
    </xf>
    <xf numFmtId="0" fontId="31" fillId="20" borderId="21" xfId="0" applyFont="1" applyFill="1" applyBorder="1" applyAlignment="1">
      <alignment horizontal="left" vertical="center" shrinkToFit="1"/>
    </xf>
    <xf numFmtId="0" fontId="35" fillId="20" borderId="18" xfId="4" applyFont="1" applyFill="1" applyBorder="1" applyAlignment="1">
      <alignment horizontal="left" vertical="center" wrapText="1" shrinkToFit="1"/>
    </xf>
    <xf numFmtId="177" fontId="35" fillId="16" borderId="104" xfId="4" applyNumberFormat="1" applyFont="1" applyFill="1" applyBorder="1" applyAlignment="1">
      <alignment horizontal="center" vertical="center"/>
    </xf>
    <xf numFmtId="38" fontId="16" fillId="28" borderId="95" xfId="1" applyFont="1" applyFill="1" applyBorder="1">
      <alignment vertical="center"/>
    </xf>
    <xf numFmtId="176" fontId="16" fillId="0" borderId="10" xfId="0" applyNumberFormat="1" applyFont="1" applyBorder="1">
      <alignment vertical="center"/>
    </xf>
    <xf numFmtId="38" fontId="22" fillId="29" borderId="24" xfId="1" applyFont="1" applyFill="1" applyBorder="1" applyAlignment="1">
      <alignment vertical="center"/>
    </xf>
    <xf numFmtId="187" fontId="16" fillId="3" borderId="0" xfId="0" applyNumberFormat="1" applyFont="1" applyFill="1">
      <alignment vertical="center"/>
    </xf>
    <xf numFmtId="187" fontId="16" fillId="19" borderId="0" xfId="0" applyNumberFormat="1" applyFont="1" applyFill="1">
      <alignment vertical="center"/>
    </xf>
    <xf numFmtId="187" fontId="16" fillId="5" borderId="0" xfId="0" applyNumberFormat="1" applyFont="1" applyFill="1">
      <alignment vertical="center"/>
    </xf>
    <xf numFmtId="187" fontId="16" fillId="0" borderId="0" xfId="0" applyNumberFormat="1" applyFont="1">
      <alignment vertical="center"/>
    </xf>
    <xf numFmtId="187" fontId="16" fillId="4" borderId="0" xfId="0" applyNumberFormat="1" applyFont="1" applyFill="1">
      <alignment vertical="center"/>
    </xf>
    <xf numFmtId="178" fontId="16" fillId="4" borderId="0" xfId="0" applyNumberFormat="1" applyFont="1" applyFill="1">
      <alignment vertical="center"/>
    </xf>
    <xf numFmtId="187" fontId="16" fillId="15" borderId="0" xfId="0" applyNumberFormat="1" applyFont="1" applyFill="1">
      <alignment vertical="center"/>
    </xf>
    <xf numFmtId="187" fontId="16" fillId="11" borderId="0" xfId="0" applyNumberFormat="1" applyFont="1" applyFill="1">
      <alignment vertical="center"/>
    </xf>
    <xf numFmtId="189" fontId="16" fillId="24" borderId="0" xfId="0" applyNumberFormat="1" applyFont="1" applyFill="1">
      <alignment vertical="center"/>
    </xf>
    <xf numFmtId="187" fontId="16" fillId="25" borderId="0" xfId="0" applyNumberFormat="1" applyFont="1" applyFill="1">
      <alignment vertical="center"/>
    </xf>
    <xf numFmtId="187" fontId="16" fillId="26" borderId="0" xfId="0" applyNumberFormat="1" applyFont="1" applyFill="1">
      <alignment vertical="center"/>
    </xf>
    <xf numFmtId="187" fontId="16" fillId="30" borderId="175" xfId="0" applyNumberFormat="1" applyFont="1" applyFill="1" applyBorder="1" applyAlignment="1">
      <alignment horizontal="center" vertical="center"/>
    </xf>
    <xf numFmtId="189" fontId="16" fillId="30" borderId="0" xfId="0" applyNumberFormat="1" applyFont="1" applyFill="1">
      <alignment vertical="center"/>
    </xf>
    <xf numFmtId="187" fontId="16" fillId="30" borderId="176" xfId="0" applyNumberFormat="1" applyFont="1" applyFill="1" applyBorder="1">
      <alignment vertical="center"/>
    </xf>
    <xf numFmtId="187" fontId="31" fillId="30" borderId="181" xfId="0" applyNumberFormat="1" applyFont="1" applyFill="1" applyBorder="1" applyAlignment="1">
      <alignment horizontal="center" vertical="center"/>
    </xf>
    <xf numFmtId="189" fontId="16" fillId="30" borderId="182" xfId="0" applyNumberFormat="1" applyFont="1" applyFill="1" applyBorder="1">
      <alignment vertical="center"/>
    </xf>
    <xf numFmtId="187" fontId="32" fillId="30" borderId="183" xfId="0" applyNumberFormat="1" applyFont="1" applyFill="1" applyBorder="1">
      <alignment vertical="center"/>
    </xf>
    <xf numFmtId="0" fontId="16" fillId="19" borderId="0" xfId="0" applyFont="1" applyFill="1" applyAlignment="1" applyProtection="1">
      <alignment horizontal="center" vertical="center"/>
      <protection locked="0"/>
    </xf>
    <xf numFmtId="0" fontId="31" fillId="20" borderId="0" xfId="0" applyFont="1" applyFill="1" applyAlignment="1">
      <alignment vertical="center" wrapText="1"/>
    </xf>
    <xf numFmtId="0" fontId="31" fillId="16" borderId="13" xfId="5" applyFont="1" applyFill="1" applyBorder="1" applyAlignment="1" applyProtection="1">
      <alignment vertical="center"/>
    </xf>
    <xf numFmtId="0" fontId="22" fillId="20" borderId="11" xfId="4" applyFont="1" applyFill="1" applyBorder="1" applyAlignment="1">
      <alignment horizontal="left" vertical="center" wrapText="1" shrinkToFit="1"/>
    </xf>
    <xf numFmtId="38" fontId="35" fillId="0" borderId="23" xfId="1" applyFont="1" applyFill="1" applyBorder="1" applyAlignment="1" applyProtection="1">
      <alignment horizontal="left" vertical="center" wrapText="1" shrinkToFit="1"/>
    </xf>
    <xf numFmtId="38" fontId="35" fillId="0" borderId="24" xfId="1" applyFont="1" applyFill="1" applyBorder="1" applyAlignment="1" applyProtection="1">
      <alignment horizontal="left" vertical="center" wrapText="1" shrinkToFit="1"/>
    </xf>
    <xf numFmtId="38" fontId="35" fillId="0" borderId="95" xfId="1" applyFont="1" applyFill="1" applyBorder="1" applyAlignment="1" applyProtection="1">
      <alignment horizontal="left" vertical="center" wrapText="1" shrinkToFit="1"/>
    </xf>
    <xf numFmtId="38" fontId="35" fillId="0" borderId="13" xfId="1" applyFont="1" applyFill="1" applyBorder="1" applyAlignment="1" applyProtection="1">
      <alignment horizontal="left" vertical="center" shrinkToFit="1"/>
    </xf>
    <xf numFmtId="38" fontId="37" fillId="0" borderId="18" xfId="1" applyFont="1" applyFill="1" applyBorder="1" applyAlignment="1" applyProtection="1">
      <alignment horizontal="left" vertical="center" shrinkToFit="1"/>
    </xf>
    <xf numFmtId="38" fontId="35" fillId="0" borderId="23" xfId="1" applyFont="1" applyFill="1" applyBorder="1" applyAlignment="1" applyProtection="1">
      <alignment horizontal="left" vertical="center" shrinkToFit="1"/>
    </xf>
    <xf numFmtId="38" fontId="35" fillId="0" borderId="24" xfId="1" applyFont="1" applyFill="1" applyBorder="1" applyAlignment="1" applyProtection="1">
      <alignment horizontal="left" vertical="center" shrinkToFit="1"/>
    </xf>
    <xf numFmtId="38" fontId="35" fillId="0" borderId="26" xfId="1" applyFont="1" applyFill="1" applyBorder="1" applyAlignment="1" applyProtection="1">
      <alignment horizontal="left" vertical="center" shrinkToFit="1"/>
    </xf>
    <xf numFmtId="38" fontId="35" fillId="0" borderId="25" xfId="1" applyFont="1" applyFill="1" applyBorder="1" applyAlignment="1" applyProtection="1">
      <alignment horizontal="left" vertical="center" wrapText="1" shrinkToFit="1"/>
    </xf>
    <xf numFmtId="38" fontId="35" fillId="0" borderId="25" xfId="1" applyFont="1" applyFill="1" applyBorder="1" applyAlignment="1" applyProtection="1">
      <alignment horizontal="left" vertical="center" shrinkToFit="1"/>
    </xf>
    <xf numFmtId="38" fontId="35" fillId="0" borderId="26" xfId="1" applyFont="1" applyFill="1" applyBorder="1" applyAlignment="1" applyProtection="1">
      <alignment horizontal="left" vertical="center" wrapText="1" shrinkToFit="1"/>
    </xf>
    <xf numFmtId="38" fontId="37" fillId="0" borderId="25" xfId="1" applyFont="1" applyFill="1" applyBorder="1" applyAlignment="1" applyProtection="1">
      <alignment horizontal="left" vertical="center" shrinkToFit="1"/>
    </xf>
    <xf numFmtId="38" fontId="37" fillId="0" borderId="95" xfId="1" applyFont="1" applyFill="1" applyBorder="1" applyAlignment="1" applyProtection="1">
      <alignment horizontal="left" vertical="center" wrapText="1" shrinkToFit="1"/>
    </xf>
    <xf numFmtId="38" fontId="35" fillId="0" borderId="18" xfId="1" applyFont="1" applyFill="1" applyBorder="1" applyAlignment="1" applyProtection="1">
      <alignment horizontal="left" vertical="center" shrinkToFit="1"/>
    </xf>
    <xf numFmtId="38" fontId="37" fillId="0" borderId="13" xfId="1" applyFont="1" applyFill="1" applyBorder="1" applyAlignment="1" applyProtection="1">
      <alignment horizontal="left" vertical="center" wrapText="1" shrinkToFit="1"/>
    </xf>
    <xf numFmtId="38" fontId="35" fillId="0" borderId="13" xfId="1" applyFont="1" applyFill="1" applyBorder="1" applyAlignment="1" applyProtection="1">
      <alignment horizontal="left" vertical="center" wrapText="1" shrinkToFit="1"/>
    </xf>
    <xf numFmtId="38" fontId="35" fillId="0" borderId="18" xfId="1" applyFont="1" applyFill="1" applyBorder="1" applyAlignment="1" applyProtection="1">
      <alignment horizontal="left" vertical="center" wrapText="1" shrinkToFit="1"/>
    </xf>
    <xf numFmtId="38" fontId="37" fillId="0" borderId="24" xfId="1" applyFont="1" applyFill="1" applyBorder="1" applyAlignment="1" applyProtection="1">
      <alignment horizontal="left" vertical="center" wrapText="1" shrinkToFit="1"/>
    </xf>
    <xf numFmtId="38" fontId="37" fillId="0" borderId="18" xfId="1" applyFont="1" applyFill="1" applyBorder="1" applyAlignment="1" applyProtection="1">
      <alignment horizontal="left" vertical="center" wrapText="1" shrinkToFit="1"/>
    </xf>
    <xf numFmtId="0" fontId="35" fillId="0" borderId="18" xfId="0" applyFont="1" applyBorder="1">
      <alignment vertical="center"/>
    </xf>
    <xf numFmtId="38" fontId="35" fillId="0" borderId="21" xfId="1" applyFont="1" applyFill="1" applyBorder="1" applyAlignment="1" applyProtection="1">
      <alignment horizontal="left" vertical="center" shrinkToFit="1"/>
    </xf>
    <xf numFmtId="38" fontId="37" fillId="0" borderId="26" xfId="1" applyFont="1" applyFill="1" applyBorder="1" applyAlignment="1" applyProtection="1">
      <alignment horizontal="left" vertical="center" wrapText="1" shrinkToFit="1"/>
    </xf>
    <xf numFmtId="38" fontId="37" fillId="18" borderId="18" xfId="1" applyFont="1" applyFill="1" applyBorder="1" applyAlignment="1" applyProtection="1">
      <alignment horizontal="left" vertical="center" shrinkToFit="1"/>
    </xf>
    <xf numFmtId="38" fontId="35" fillId="0" borderId="95" xfId="1" applyFont="1" applyFill="1" applyBorder="1" applyAlignment="1" applyProtection="1">
      <alignment horizontal="left" vertical="center" shrinkToFit="1"/>
    </xf>
    <xf numFmtId="38" fontId="37" fillId="18" borderId="23" xfId="1" applyFont="1" applyFill="1" applyBorder="1" applyAlignment="1" applyProtection="1">
      <alignment horizontal="left" vertical="center" shrinkToFit="1"/>
    </xf>
    <xf numFmtId="38" fontId="37" fillId="18" borderId="26" xfId="1" applyFont="1" applyFill="1" applyBorder="1" applyAlignment="1" applyProtection="1">
      <alignment horizontal="left" vertical="center" shrinkToFit="1"/>
    </xf>
    <xf numFmtId="38" fontId="35" fillId="0" borderId="21" xfId="1" applyFont="1" applyFill="1" applyBorder="1" applyAlignment="1" applyProtection="1">
      <alignment horizontal="left" vertical="center" wrapText="1" shrinkToFit="1"/>
    </xf>
    <xf numFmtId="38" fontId="37" fillId="0" borderId="23" xfId="1" applyFont="1" applyFill="1" applyBorder="1" applyAlignment="1" applyProtection="1">
      <alignment horizontal="left" vertical="center" wrapText="1" shrinkToFit="1"/>
    </xf>
    <xf numFmtId="38" fontId="37" fillId="18" borderId="13" xfId="1" applyFont="1" applyFill="1" applyBorder="1" applyAlignment="1" applyProtection="1">
      <alignment horizontal="left" vertical="center" shrinkToFit="1"/>
    </xf>
    <xf numFmtId="0" fontId="39" fillId="12" borderId="97" xfId="0" applyFont="1" applyFill="1" applyBorder="1" applyAlignment="1">
      <alignment vertical="center" textRotation="255" wrapText="1"/>
    </xf>
    <xf numFmtId="0" fontId="38" fillId="12" borderId="97" xfId="0" applyFont="1" applyFill="1" applyBorder="1" applyAlignment="1">
      <alignment vertical="center" textRotation="255" wrapText="1"/>
    </xf>
    <xf numFmtId="0" fontId="16" fillId="19" borderId="1" xfId="0" applyFont="1" applyFill="1" applyBorder="1">
      <alignment vertical="center"/>
    </xf>
    <xf numFmtId="0" fontId="17" fillId="11" borderId="84" xfId="0" applyFont="1" applyFill="1" applyBorder="1" applyAlignment="1">
      <alignment horizontal="center" vertical="center"/>
    </xf>
    <xf numFmtId="0" fontId="17" fillId="11" borderId="85" xfId="0" applyFont="1" applyFill="1" applyBorder="1" applyAlignment="1">
      <alignment horizontal="center" vertical="center"/>
    </xf>
    <xf numFmtId="0" fontId="20" fillId="0" borderId="10" xfId="0" applyFont="1" applyBorder="1" applyAlignment="1" applyProtection="1">
      <alignment horizontal="center" vertical="center"/>
      <protection locked="0"/>
    </xf>
    <xf numFmtId="0" fontId="20" fillId="0" borderId="83" xfId="0" applyFont="1" applyBorder="1" applyAlignment="1" applyProtection="1">
      <alignment horizontal="center" vertical="center"/>
      <protection locked="0"/>
    </xf>
    <xf numFmtId="0" fontId="20" fillId="0" borderId="9" xfId="0" applyFont="1" applyBorder="1" applyAlignment="1" applyProtection="1">
      <alignment horizontal="center" vertical="center"/>
      <protection locked="0"/>
    </xf>
    <xf numFmtId="0" fontId="16" fillId="0" borderId="10" xfId="0" applyFont="1" applyBorder="1" applyAlignment="1">
      <alignment horizontal="center" vertical="center"/>
    </xf>
    <xf numFmtId="0" fontId="16" fillId="0" borderId="9" xfId="0" applyFont="1" applyBorder="1" applyAlignment="1">
      <alignment horizontal="center" vertical="center"/>
    </xf>
    <xf numFmtId="0" fontId="19" fillId="0" borderId="10" xfId="5" applyFont="1" applyBorder="1" applyAlignment="1" applyProtection="1">
      <alignment horizontal="center" vertical="center"/>
      <protection locked="0"/>
    </xf>
    <xf numFmtId="0" fontId="19" fillId="0" borderId="83" xfId="5" applyFont="1" applyBorder="1" applyAlignment="1" applyProtection="1">
      <alignment horizontal="center" vertical="center"/>
      <protection locked="0"/>
    </xf>
    <xf numFmtId="0" fontId="19" fillId="0" borderId="9" xfId="5" applyFont="1" applyBorder="1" applyAlignment="1" applyProtection="1">
      <alignment horizontal="center" vertical="center"/>
      <protection locked="0"/>
    </xf>
    <xf numFmtId="0" fontId="18" fillId="15" borderId="86" xfId="0" applyFont="1" applyFill="1" applyBorder="1" applyAlignment="1">
      <alignment horizontal="center" vertical="center"/>
    </xf>
    <xf numFmtId="0" fontId="18" fillId="15" borderId="87" xfId="0" applyFont="1" applyFill="1" applyBorder="1" applyAlignment="1">
      <alignment horizontal="center" vertical="center"/>
    </xf>
    <xf numFmtId="0" fontId="16" fillId="13" borderId="15" xfId="0" applyFont="1" applyFill="1" applyBorder="1" applyAlignment="1">
      <alignment horizontal="center" vertical="center"/>
    </xf>
    <xf numFmtId="0" fontId="16" fillId="13" borderId="16" xfId="0" applyFont="1" applyFill="1" applyBorder="1" applyAlignment="1">
      <alignment horizontal="center" vertical="center"/>
    </xf>
    <xf numFmtId="0" fontId="23" fillId="11" borderId="91" xfId="0" applyFont="1" applyFill="1" applyBorder="1" applyAlignment="1" applyProtection="1">
      <alignment horizontal="center" vertical="center" wrapText="1"/>
      <protection locked="0"/>
    </xf>
    <xf numFmtId="0" fontId="23" fillId="11" borderId="108" xfId="0" applyFont="1" applyFill="1" applyBorder="1" applyAlignment="1" applyProtection="1">
      <alignment horizontal="center" vertical="center" wrapText="1"/>
      <protection locked="0"/>
    </xf>
    <xf numFmtId="0" fontId="23" fillId="11" borderId="192" xfId="0" applyFont="1" applyFill="1" applyBorder="1" applyAlignment="1" applyProtection="1">
      <alignment horizontal="center" vertical="center" wrapText="1"/>
      <protection locked="0"/>
    </xf>
    <xf numFmtId="0" fontId="23" fillId="11" borderId="188" xfId="0" applyFont="1" applyFill="1" applyBorder="1" applyAlignment="1" applyProtection="1">
      <alignment horizontal="center" vertical="center" wrapText="1"/>
      <protection locked="0"/>
    </xf>
    <xf numFmtId="0" fontId="23" fillId="11" borderId="89" xfId="0" applyFont="1" applyFill="1" applyBorder="1" applyAlignment="1" applyProtection="1">
      <alignment horizontal="center" vertical="center" wrapText="1"/>
      <protection locked="0"/>
    </xf>
    <xf numFmtId="0" fontId="23" fillId="11" borderId="90" xfId="0" applyFont="1" applyFill="1" applyBorder="1" applyAlignment="1" applyProtection="1">
      <alignment horizontal="center" vertical="center" wrapText="1"/>
      <protection locked="0"/>
    </xf>
    <xf numFmtId="0" fontId="16" fillId="13" borderId="13" xfId="0" applyFont="1" applyFill="1" applyBorder="1" applyAlignment="1">
      <alignment horizontal="center" vertical="center"/>
    </xf>
    <xf numFmtId="0" fontId="16" fillId="13" borderId="92" xfId="0" applyFont="1" applyFill="1" applyBorder="1" applyAlignment="1">
      <alignment horizontal="left" vertical="center" wrapText="1"/>
    </xf>
    <xf numFmtId="0" fontId="16" fillId="13" borderId="22" xfId="0" applyFont="1" applyFill="1" applyBorder="1" applyAlignment="1">
      <alignment horizontal="left" vertical="center" wrapText="1"/>
    </xf>
    <xf numFmtId="0" fontId="34" fillId="12" borderId="98" xfId="0" applyFont="1" applyFill="1" applyBorder="1" applyAlignment="1">
      <alignment horizontal="center" vertical="center" textRotation="255" wrapText="1"/>
    </xf>
    <xf numFmtId="0" fontId="34" fillId="12" borderId="99" xfId="0" applyFont="1" applyFill="1" applyBorder="1" applyAlignment="1">
      <alignment horizontal="center" vertical="center" textRotation="255" wrapText="1"/>
    </xf>
    <xf numFmtId="0" fontId="34" fillId="12" borderId="100" xfId="0" applyFont="1" applyFill="1" applyBorder="1" applyAlignment="1">
      <alignment horizontal="center" vertical="center" textRotation="255" wrapText="1"/>
    </xf>
    <xf numFmtId="177" fontId="35" fillId="16" borderId="102" xfId="4" applyNumberFormat="1" applyFont="1" applyFill="1" applyBorder="1" applyAlignment="1">
      <alignment horizontal="center" vertical="center"/>
    </xf>
    <xf numFmtId="0" fontId="31" fillId="16" borderId="103" xfId="5" applyFont="1" applyFill="1" applyBorder="1" applyAlignment="1" applyProtection="1">
      <alignment horizontal="center" vertical="center"/>
    </xf>
    <xf numFmtId="0" fontId="34" fillId="12" borderId="98" xfId="0" applyFont="1" applyFill="1" applyBorder="1" applyAlignment="1">
      <alignment horizontal="center" vertical="center" textRotation="255"/>
    </xf>
    <xf numFmtId="0" fontId="34" fillId="12" borderId="99" xfId="0" applyFont="1" applyFill="1" applyBorder="1" applyAlignment="1">
      <alignment horizontal="center" vertical="center" textRotation="255"/>
    </xf>
    <xf numFmtId="0" fontId="34" fillId="12" borderId="100" xfId="0" applyFont="1" applyFill="1" applyBorder="1" applyAlignment="1">
      <alignment horizontal="center" vertical="center" textRotation="255"/>
    </xf>
    <xf numFmtId="177" fontId="35" fillId="16" borderId="201" xfId="4" applyNumberFormat="1" applyFont="1" applyFill="1" applyBorder="1" applyAlignment="1">
      <alignment horizontal="center" vertical="center"/>
    </xf>
    <xf numFmtId="177" fontId="35" fillId="16" borderId="203" xfId="4" applyNumberFormat="1" applyFont="1" applyFill="1" applyBorder="1" applyAlignment="1">
      <alignment horizontal="center" vertical="center"/>
    </xf>
    <xf numFmtId="0" fontId="31" fillId="16" borderId="202" xfId="5" applyFont="1" applyFill="1" applyBorder="1" applyAlignment="1" applyProtection="1">
      <alignment horizontal="center" vertical="center"/>
    </xf>
    <xf numFmtId="0" fontId="31" fillId="16" borderId="105" xfId="5" applyFont="1" applyFill="1" applyBorder="1" applyAlignment="1" applyProtection="1">
      <alignment horizontal="center" vertical="center"/>
    </xf>
    <xf numFmtId="0" fontId="40" fillId="12" borderId="204" xfId="0" applyFont="1" applyFill="1" applyBorder="1" applyAlignment="1">
      <alignment horizontal="center" vertical="center" textRotation="255" wrapText="1"/>
    </xf>
    <xf numFmtId="0" fontId="40" fillId="12" borderId="205" xfId="0" applyFont="1" applyFill="1" applyBorder="1" applyAlignment="1">
      <alignment horizontal="center" vertical="center" textRotation="255" wrapText="1"/>
    </xf>
    <xf numFmtId="0" fontId="34" fillId="12" borderId="97" xfId="0" applyFont="1" applyFill="1" applyBorder="1" applyAlignment="1">
      <alignment horizontal="center" vertical="center" textRotation="255"/>
    </xf>
    <xf numFmtId="0" fontId="38" fillId="12" borderId="204" xfId="0" applyFont="1" applyFill="1" applyBorder="1" applyAlignment="1">
      <alignment horizontal="center" vertical="center" wrapText="1" readingOrder="1"/>
    </xf>
    <xf numFmtId="0" fontId="38" fillId="12" borderId="205" xfId="0" applyFont="1" applyFill="1" applyBorder="1" applyAlignment="1">
      <alignment horizontal="center" vertical="center" wrapText="1" readingOrder="1"/>
    </xf>
    <xf numFmtId="0" fontId="34" fillId="12" borderId="97" xfId="0" applyFont="1" applyFill="1" applyBorder="1" applyAlignment="1">
      <alignment horizontal="center" vertical="center" textRotation="255" wrapText="1" shrinkToFit="1"/>
    </xf>
    <xf numFmtId="0" fontId="31" fillId="16" borderId="103" xfId="5" applyFont="1" applyFill="1" applyBorder="1" applyAlignment="1" applyProtection="1">
      <alignment horizontal="center" vertical="center" wrapText="1"/>
    </xf>
    <xf numFmtId="0" fontId="34" fillId="12" borderId="97" xfId="0" applyFont="1" applyFill="1" applyBorder="1" applyAlignment="1">
      <alignment horizontal="center" vertical="center" textRotation="255" shrinkToFit="1"/>
    </xf>
    <xf numFmtId="177" fontId="35" fillId="16" borderId="197" xfId="4" applyNumberFormat="1" applyFont="1" applyFill="1" applyBorder="1" applyAlignment="1">
      <alignment horizontal="center" vertical="center"/>
    </xf>
    <xf numFmtId="0" fontId="31" fillId="16" borderId="198" xfId="5" applyFont="1" applyFill="1" applyBorder="1" applyAlignment="1" applyProtection="1">
      <alignment horizontal="center" vertical="center"/>
    </xf>
    <xf numFmtId="0" fontId="34" fillId="12" borderId="91" xfId="0" applyFont="1" applyFill="1" applyBorder="1" applyAlignment="1">
      <alignment horizontal="center" vertical="center" wrapText="1" shrinkToFit="1"/>
    </xf>
    <xf numFmtId="0" fontId="34" fillId="12" borderId="92" xfId="0" applyFont="1" applyFill="1" applyBorder="1" applyAlignment="1">
      <alignment horizontal="center" vertical="center" wrapText="1" shrinkToFit="1"/>
    </xf>
    <xf numFmtId="0" fontId="16" fillId="20" borderId="11" xfId="0" applyFont="1" applyFill="1" applyBorder="1" applyAlignment="1">
      <alignment horizontal="center" vertical="center" wrapText="1" shrinkToFit="1"/>
    </xf>
    <xf numFmtId="0" fontId="16" fillId="20" borderId="21" xfId="0" applyFont="1" applyFill="1" applyBorder="1" applyAlignment="1">
      <alignment horizontal="center" vertical="center" shrinkToFit="1"/>
    </xf>
    <xf numFmtId="0" fontId="31" fillId="16" borderId="103" xfId="5" applyFont="1" applyFill="1" applyBorder="1" applyAlignment="1" applyProtection="1">
      <alignment horizontal="center" vertical="center" shrinkToFit="1"/>
      <protection locked="0"/>
    </xf>
    <xf numFmtId="0" fontId="16" fillId="16" borderId="194" xfId="0" applyFont="1" applyFill="1" applyBorder="1" applyAlignment="1">
      <alignment horizontal="center" vertical="center" wrapText="1"/>
    </xf>
    <xf numFmtId="0" fontId="16" fillId="16" borderId="195" xfId="0" applyFont="1" applyFill="1" applyBorder="1" applyAlignment="1">
      <alignment horizontal="center" vertical="center" wrapText="1"/>
    </xf>
    <xf numFmtId="38" fontId="16" fillId="11" borderId="11" xfId="1" applyFont="1" applyFill="1" applyBorder="1" applyAlignment="1" applyProtection="1">
      <alignment horizontal="center" vertical="center"/>
    </xf>
    <xf numFmtId="38" fontId="16" fillId="11" borderId="21" xfId="1" applyFont="1" applyFill="1" applyBorder="1" applyAlignment="1" applyProtection="1">
      <alignment horizontal="center" vertical="center"/>
    </xf>
    <xf numFmtId="0" fontId="34" fillId="12" borderId="96" xfId="0" applyFont="1" applyFill="1" applyBorder="1" applyAlignment="1">
      <alignment horizontal="center" vertical="center" textRotation="255" shrinkToFit="1"/>
    </xf>
    <xf numFmtId="0" fontId="31" fillId="16" borderId="103" xfId="5" applyFont="1" applyFill="1" applyBorder="1" applyAlignment="1" applyProtection="1">
      <alignment horizontal="center" vertical="center"/>
      <protection locked="0"/>
    </xf>
    <xf numFmtId="0" fontId="16" fillId="24" borderId="97" xfId="0" applyFont="1" applyFill="1" applyBorder="1" applyAlignment="1">
      <alignment horizontal="left" vertical="center" shrinkToFit="1"/>
    </xf>
    <xf numFmtId="0" fontId="16" fillId="24" borderId="129" xfId="0" applyFont="1" applyFill="1" applyBorder="1" applyAlignment="1">
      <alignment horizontal="left" vertical="center" shrinkToFit="1"/>
    </xf>
    <xf numFmtId="0" fontId="16" fillId="24" borderId="121" xfId="0" applyFont="1" applyFill="1" applyBorder="1" applyAlignment="1">
      <alignment horizontal="left" vertical="center" shrinkToFit="1"/>
    </xf>
    <xf numFmtId="0" fontId="16" fillId="24" borderId="101" xfId="0" applyFont="1" applyFill="1" applyBorder="1" applyAlignment="1">
      <alignment horizontal="left" vertical="center" shrinkToFit="1"/>
    </xf>
    <xf numFmtId="0" fontId="16" fillId="24" borderId="130" xfId="0" applyFont="1" applyFill="1" applyBorder="1" applyAlignment="1">
      <alignment horizontal="left" vertical="center" shrinkToFit="1"/>
    </xf>
    <xf numFmtId="0" fontId="16" fillId="24" borderId="122" xfId="0" applyFont="1" applyFill="1" applyBorder="1" applyAlignment="1">
      <alignment horizontal="left" vertical="center" shrinkToFit="1"/>
    </xf>
    <xf numFmtId="0" fontId="16" fillId="24" borderId="15" xfId="0" applyFont="1" applyFill="1" applyBorder="1" applyAlignment="1">
      <alignment horizontal="center" vertical="center"/>
    </xf>
    <xf numFmtId="0" fontId="16" fillId="24" borderId="123" xfId="0" applyFont="1" applyFill="1" applyBorder="1" applyAlignment="1">
      <alignment horizontal="center" vertical="center"/>
    </xf>
    <xf numFmtId="0" fontId="16" fillId="24" borderId="16" xfId="0" applyFont="1" applyFill="1" applyBorder="1" applyAlignment="1">
      <alignment horizontal="center" vertical="center"/>
    </xf>
    <xf numFmtId="0" fontId="16" fillId="24" borderId="96" xfId="0" applyFont="1" applyFill="1" applyBorder="1" applyAlignment="1">
      <alignment horizontal="left" vertical="center" shrinkToFit="1"/>
    </xf>
    <xf numFmtId="0" fontId="16" fillId="24" borderId="128" xfId="0" applyFont="1" applyFill="1" applyBorder="1" applyAlignment="1">
      <alignment horizontal="left" vertical="center" shrinkToFit="1"/>
    </xf>
    <xf numFmtId="0" fontId="16" fillId="24" borderId="120" xfId="0" applyFont="1" applyFill="1" applyBorder="1" applyAlignment="1">
      <alignment horizontal="left" vertical="center" shrinkToFit="1"/>
    </xf>
    <xf numFmtId="0" fontId="16" fillId="0" borderId="117" xfId="0" applyFont="1" applyBorder="1" applyAlignment="1">
      <alignment horizontal="center" vertical="center"/>
    </xf>
    <xf numFmtId="0" fontId="16" fillId="0" borderId="118" xfId="0" applyFont="1" applyBorder="1" applyAlignment="1">
      <alignment horizontal="center" vertical="center"/>
    </xf>
    <xf numFmtId="0" fontId="16" fillId="0" borderId="119" xfId="0" applyFont="1" applyBorder="1" applyAlignment="1">
      <alignment horizontal="center" vertical="center"/>
    </xf>
    <xf numFmtId="0" fontId="16" fillId="24" borderId="96" xfId="0" applyFont="1" applyFill="1" applyBorder="1" applyAlignment="1">
      <alignment horizontal="left" vertical="center"/>
    </xf>
    <xf numFmtId="0" fontId="16" fillId="24" borderId="128" xfId="0" applyFont="1" applyFill="1" applyBorder="1" applyAlignment="1">
      <alignment horizontal="left" vertical="center"/>
    </xf>
    <xf numFmtId="0" fontId="16" fillId="24" borderId="120" xfId="0" applyFont="1" applyFill="1" applyBorder="1" applyAlignment="1">
      <alignment horizontal="left" vertical="center"/>
    </xf>
    <xf numFmtId="0" fontId="16" fillId="24" borderId="97" xfId="0" applyFont="1" applyFill="1" applyBorder="1" applyAlignment="1">
      <alignment horizontal="left" vertical="center"/>
    </xf>
    <xf numFmtId="0" fontId="16" fillId="24" borderId="129" xfId="0" applyFont="1" applyFill="1" applyBorder="1" applyAlignment="1">
      <alignment horizontal="left" vertical="center"/>
    </xf>
    <xf numFmtId="0" fontId="16" fillId="24" borderId="121" xfId="0" applyFont="1" applyFill="1" applyBorder="1" applyAlignment="1">
      <alignment horizontal="left" vertical="center"/>
    </xf>
    <xf numFmtId="38" fontId="16" fillId="0" borderId="13" xfId="1" applyFont="1" applyBorder="1" applyAlignment="1">
      <alignment horizontal="right" vertical="center"/>
    </xf>
    <xf numFmtId="40" fontId="16" fillId="0" borderId="11" xfId="1" applyNumberFormat="1" applyFont="1" applyBorder="1" applyAlignment="1">
      <alignment horizontal="right" vertical="center"/>
    </xf>
    <xf numFmtId="40" fontId="16" fillId="0" borderId="21" xfId="1" applyNumberFormat="1" applyFont="1" applyBorder="1" applyAlignment="1">
      <alignment horizontal="right" vertical="center"/>
    </xf>
    <xf numFmtId="0" fontId="28" fillId="24" borderId="13" xfId="0" applyFont="1" applyFill="1" applyBorder="1" applyAlignment="1">
      <alignment horizontal="center" vertical="center" wrapText="1"/>
    </xf>
    <xf numFmtId="0" fontId="16" fillId="24" borderId="13" xfId="0" applyFont="1" applyFill="1" applyBorder="1" applyAlignment="1">
      <alignment horizontal="center" vertical="center"/>
    </xf>
    <xf numFmtId="0" fontId="16" fillId="24" borderId="116" xfId="0" applyFont="1" applyFill="1" applyBorder="1" applyAlignment="1">
      <alignment horizontal="center" vertical="center" textRotation="255"/>
    </xf>
    <xf numFmtId="38" fontId="16" fillId="0" borderId="11" xfId="1" applyFont="1" applyBorder="1" applyAlignment="1">
      <alignment horizontal="right" vertical="center"/>
    </xf>
    <xf numFmtId="38" fontId="16" fillId="0" borderId="21" xfId="1" applyFont="1" applyBorder="1" applyAlignment="1">
      <alignment horizontal="right" vertical="center"/>
    </xf>
    <xf numFmtId="0" fontId="16" fillId="24" borderId="91" xfId="0" applyFont="1" applyFill="1" applyBorder="1" applyAlignment="1">
      <alignment horizontal="center" vertical="center"/>
    </xf>
    <xf numFmtId="0" fontId="16" fillId="24" borderId="20" xfId="0" applyFont="1" applyFill="1" applyBorder="1" applyAlignment="1">
      <alignment horizontal="center" vertical="center"/>
    </xf>
    <xf numFmtId="0" fontId="16" fillId="24" borderId="92" xfId="0" applyFont="1" applyFill="1" applyBorder="1" applyAlignment="1">
      <alignment horizontal="center" vertical="center"/>
    </xf>
    <xf numFmtId="0" fontId="16" fillId="24" borderId="22" xfId="0" applyFont="1" applyFill="1" applyBorder="1" applyAlignment="1">
      <alignment horizontal="center" vertical="center"/>
    </xf>
    <xf numFmtId="0" fontId="16" fillId="0" borderId="10" xfId="0" applyFont="1" applyBorder="1" applyAlignment="1">
      <alignment horizontal="right" vertical="center" shrinkToFit="1"/>
    </xf>
    <xf numFmtId="0" fontId="16" fillId="0" borderId="9" xfId="0" applyFont="1" applyBorder="1" applyAlignment="1">
      <alignment horizontal="right" vertical="center" shrinkToFit="1"/>
    </xf>
    <xf numFmtId="0" fontId="28" fillId="24" borderId="11" xfId="0" applyFont="1" applyFill="1" applyBorder="1" applyAlignment="1">
      <alignment horizontal="center" vertical="center" textRotation="255"/>
    </xf>
    <xf numFmtId="0" fontId="28" fillId="24" borderId="18" xfId="0" applyFont="1" applyFill="1" applyBorder="1" applyAlignment="1">
      <alignment horizontal="center" vertical="center" textRotation="255"/>
    </xf>
    <xf numFmtId="0" fontId="28" fillId="24" borderId="21" xfId="0" applyFont="1" applyFill="1" applyBorder="1" applyAlignment="1">
      <alignment horizontal="center" vertical="center" textRotation="255"/>
    </xf>
    <xf numFmtId="185" fontId="16" fillId="0" borderId="10" xfId="0" applyNumberFormat="1" applyFont="1" applyBorder="1" applyAlignment="1">
      <alignment horizontal="right" shrinkToFit="1"/>
    </xf>
    <xf numFmtId="185" fontId="16" fillId="0" borderId="9" xfId="0" applyNumberFormat="1" applyFont="1" applyBorder="1" applyAlignment="1">
      <alignment horizontal="right" shrinkToFit="1"/>
    </xf>
    <xf numFmtId="0" fontId="16" fillId="0" borderId="83" xfId="0" applyFont="1" applyBorder="1" applyAlignment="1">
      <alignment horizontal="center" vertical="center"/>
    </xf>
    <xf numFmtId="0" fontId="23" fillId="0" borderId="124" xfId="0" applyFont="1" applyBorder="1" applyAlignment="1">
      <alignment horizontal="center" vertical="center"/>
    </xf>
    <xf numFmtId="0" fontId="23" fillId="0" borderId="125" xfId="0" applyFont="1" applyBorder="1" applyAlignment="1">
      <alignment horizontal="center" vertical="center"/>
    </xf>
    <xf numFmtId="0" fontId="23" fillId="0" borderId="126" xfId="0" applyFont="1" applyBorder="1" applyAlignment="1">
      <alignment horizontal="center" vertical="center"/>
    </xf>
    <xf numFmtId="0" fontId="23" fillId="0" borderId="127" xfId="0" applyFont="1" applyBorder="1" applyAlignment="1">
      <alignment horizontal="center" vertical="center"/>
    </xf>
    <xf numFmtId="0" fontId="23" fillId="0" borderId="111" xfId="0" applyFont="1" applyBorder="1" applyAlignment="1">
      <alignment horizontal="center" vertical="center"/>
    </xf>
    <xf numFmtId="0" fontId="23" fillId="0" borderId="112" xfId="0" applyFont="1" applyBorder="1" applyAlignment="1">
      <alignment horizontal="center" vertical="center"/>
    </xf>
    <xf numFmtId="0" fontId="16" fillId="0" borderId="88" xfId="0" applyFont="1" applyBorder="1" applyAlignment="1">
      <alignment horizontal="right"/>
    </xf>
    <xf numFmtId="0" fontId="16" fillId="0" borderId="2" xfId="0" applyFont="1" applyBorder="1" applyAlignment="1">
      <alignment horizontal="right"/>
    </xf>
    <xf numFmtId="0" fontId="16" fillId="0" borderId="113" xfId="0" applyFont="1" applyBorder="1" applyAlignment="1">
      <alignment horizontal="right"/>
    </xf>
    <xf numFmtId="0" fontId="16" fillId="0" borderId="114" xfId="0" applyFont="1" applyBorder="1" applyAlignment="1">
      <alignment horizontal="right"/>
    </xf>
    <xf numFmtId="0" fontId="16" fillId="24" borderId="91" xfId="0" applyFont="1" applyFill="1" applyBorder="1" applyAlignment="1">
      <alignment horizontal="center" vertical="center" wrapText="1"/>
    </xf>
    <xf numFmtId="0" fontId="16" fillId="24" borderId="108" xfId="0" applyFont="1" applyFill="1" applyBorder="1" applyAlignment="1">
      <alignment horizontal="center" vertical="center" wrapText="1"/>
    </xf>
    <xf numFmtId="0" fontId="16" fillId="24" borderId="20" xfId="0" applyFont="1" applyFill="1" applyBorder="1" applyAlignment="1">
      <alignment horizontal="center" vertical="center" wrapText="1"/>
    </xf>
    <xf numFmtId="0" fontId="16" fillId="24" borderId="92" xfId="0" applyFont="1" applyFill="1" applyBorder="1" applyAlignment="1">
      <alignment horizontal="center" vertical="center" wrapText="1"/>
    </xf>
    <xf numFmtId="0" fontId="16" fillId="24" borderId="193" xfId="0" applyFont="1" applyFill="1" applyBorder="1" applyAlignment="1">
      <alignment horizontal="center" vertical="center" wrapText="1"/>
    </xf>
    <xf numFmtId="0" fontId="16" fillId="24" borderId="22" xfId="0" applyFont="1" applyFill="1" applyBorder="1" applyAlignment="1">
      <alignment horizontal="center" vertical="center" wrapText="1"/>
    </xf>
    <xf numFmtId="0" fontId="16" fillId="0" borderId="91" xfId="0" applyFont="1" applyBorder="1" applyAlignment="1">
      <alignment horizontal="center" vertical="center"/>
    </xf>
    <xf numFmtId="0" fontId="16" fillId="0" borderId="108" xfId="0" applyFont="1" applyBorder="1" applyAlignment="1">
      <alignment horizontal="center" vertical="center"/>
    </xf>
    <xf numFmtId="0" fontId="16" fillId="0" borderId="192" xfId="0" applyFont="1" applyBorder="1" applyAlignment="1">
      <alignment horizontal="center" vertical="center"/>
    </xf>
    <xf numFmtId="0" fontId="16" fillId="0" borderId="188" xfId="0" applyFont="1" applyBorder="1" applyAlignment="1">
      <alignment horizontal="center" vertical="center"/>
    </xf>
    <xf numFmtId="0" fontId="16" fillId="0" borderId="89" xfId="0" applyFont="1" applyBorder="1" applyAlignment="1">
      <alignment horizontal="center" vertical="center"/>
    </xf>
    <xf numFmtId="0" fontId="16" fillId="0" borderId="90" xfId="0" applyFont="1" applyBorder="1" applyAlignment="1">
      <alignment horizontal="center" vertical="center"/>
    </xf>
    <xf numFmtId="187" fontId="16" fillId="0" borderId="106" xfId="0" applyNumberFormat="1" applyFont="1" applyBorder="1" applyAlignment="1">
      <alignment horizontal="center" vertical="center"/>
    </xf>
    <xf numFmtId="0" fontId="16" fillId="0" borderId="107" xfId="0" applyFont="1" applyBorder="1">
      <alignment vertical="center"/>
    </xf>
    <xf numFmtId="0" fontId="16" fillId="0" borderId="93" xfId="0" applyFont="1" applyBorder="1">
      <alignment vertical="center"/>
    </xf>
    <xf numFmtId="187" fontId="16" fillId="0" borderId="10" xfId="0" applyNumberFormat="1" applyFont="1" applyBorder="1" applyAlignment="1">
      <alignment horizontal="center" vertical="center"/>
    </xf>
    <xf numFmtId="187" fontId="16" fillId="0" borderId="83" xfId="0" applyNumberFormat="1" applyFont="1" applyBorder="1" applyAlignment="1">
      <alignment horizontal="center" vertical="center"/>
    </xf>
    <xf numFmtId="187" fontId="16" fillId="0" borderId="93" xfId="0" applyNumberFormat="1" applyFont="1" applyBorder="1" applyAlignment="1">
      <alignment horizontal="center" vertical="center"/>
    </xf>
    <xf numFmtId="187" fontId="16" fillId="0" borderId="131" xfId="0" applyNumberFormat="1" applyFont="1" applyBorder="1" applyAlignment="1">
      <alignment horizontal="right" vertical="center"/>
    </xf>
    <xf numFmtId="187" fontId="16" fillId="0" borderId="132" xfId="0" applyNumberFormat="1" applyFont="1" applyBorder="1" applyAlignment="1">
      <alignment horizontal="right" vertical="center"/>
    </xf>
    <xf numFmtId="187" fontId="16" fillId="0" borderId="133" xfId="0" applyNumberFormat="1" applyFont="1" applyBorder="1" applyAlignment="1">
      <alignment horizontal="right" vertical="center"/>
    </xf>
    <xf numFmtId="187" fontId="16" fillId="3" borderId="134" xfId="0" applyNumberFormat="1" applyFont="1" applyFill="1" applyBorder="1" applyAlignment="1">
      <alignment horizontal="center" vertical="center" wrapText="1"/>
    </xf>
    <xf numFmtId="187" fontId="16" fillId="3" borderId="135" xfId="0" applyNumberFormat="1" applyFont="1" applyFill="1" applyBorder="1" applyAlignment="1">
      <alignment horizontal="center" vertical="center"/>
    </xf>
    <xf numFmtId="187" fontId="16" fillId="3" borderId="136" xfId="0" applyNumberFormat="1" applyFont="1" applyFill="1" applyBorder="1" applyAlignment="1">
      <alignment horizontal="center" vertical="center"/>
    </xf>
    <xf numFmtId="187" fontId="16" fillId="3" borderId="137" xfId="0" applyNumberFormat="1" applyFont="1" applyFill="1" applyBorder="1" applyAlignment="1">
      <alignment horizontal="center" vertical="center"/>
    </xf>
    <xf numFmtId="187" fontId="16" fillId="3" borderId="0" xfId="0" applyNumberFormat="1" applyFont="1" applyFill="1" applyAlignment="1">
      <alignment horizontal="center" vertical="center"/>
    </xf>
    <xf numFmtId="187" fontId="16" fillId="3" borderId="138" xfId="0" applyNumberFormat="1" applyFont="1" applyFill="1" applyBorder="1" applyAlignment="1">
      <alignment horizontal="center" vertical="center"/>
    </xf>
    <xf numFmtId="187" fontId="16" fillId="3" borderId="135" xfId="0" applyNumberFormat="1" applyFont="1" applyFill="1" applyBorder="1" applyAlignment="1">
      <alignment horizontal="center" vertical="center" wrapText="1"/>
    </xf>
    <xf numFmtId="187" fontId="16" fillId="3" borderId="136" xfId="0" applyNumberFormat="1" applyFont="1" applyFill="1" applyBorder="1" applyAlignment="1">
      <alignment horizontal="center" vertical="center" wrapText="1"/>
    </xf>
    <xf numFmtId="187" fontId="16" fillId="3" borderId="137" xfId="0" applyNumberFormat="1" applyFont="1" applyFill="1" applyBorder="1" applyAlignment="1">
      <alignment horizontal="center" vertical="center" wrapText="1"/>
    </xf>
    <xf numFmtId="187" fontId="16" fillId="3" borderId="0" xfId="0" applyNumberFormat="1" applyFont="1" applyFill="1" applyAlignment="1">
      <alignment horizontal="center" vertical="center" wrapText="1"/>
    </xf>
    <xf numFmtId="187" fontId="16" fillId="3" borderId="138" xfId="0" applyNumberFormat="1" applyFont="1" applyFill="1" applyBorder="1" applyAlignment="1">
      <alignment horizontal="center" vertical="center" wrapText="1"/>
    </xf>
    <xf numFmtId="187" fontId="16" fillId="3" borderId="140" xfId="0" applyNumberFormat="1" applyFont="1" applyFill="1" applyBorder="1" applyAlignment="1">
      <alignment horizontal="center" vertical="center"/>
    </xf>
    <xf numFmtId="187" fontId="16" fillId="3" borderId="141" xfId="0" applyNumberFormat="1" applyFont="1" applyFill="1" applyBorder="1" applyAlignment="1">
      <alignment horizontal="center" vertical="center"/>
    </xf>
    <xf numFmtId="187" fontId="16" fillId="3" borderId="134" xfId="0" applyNumberFormat="1" applyFont="1" applyFill="1" applyBorder="1" applyAlignment="1">
      <alignment horizontal="center" vertical="center"/>
    </xf>
    <xf numFmtId="187" fontId="16" fillId="3" borderId="0" xfId="0" applyNumberFormat="1" applyFont="1" applyFill="1" applyAlignment="1">
      <alignment horizontal="right" vertical="center"/>
    </xf>
    <xf numFmtId="187" fontId="16" fillId="5" borderId="148" xfId="0" applyNumberFormat="1" applyFont="1" applyFill="1" applyBorder="1" applyAlignment="1">
      <alignment horizontal="right" vertical="center"/>
    </xf>
    <xf numFmtId="187" fontId="16" fillId="5" borderId="147" xfId="0" applyNumberFormat="1" applyFont="1" applyFill="1" applyBorder="1" applyAlignment="1">
      <alignment horizontal="right" vertical="center"/>
    </xf>
    <xf numFmtId="187" fontId="16" fillId="3" borderId="140" xfId="0" applyNumberFormat="1" applyFont="1" applyFill="1" applyBorder="1" applyAlignment="1">
      <alignment horizontal="right" vertical="center"/>
    </xf>
    <xf numFmtId="187" fontId="16" fillId="4" borderId="140" xfId="0" applyNumberFormat="1" applyFont="1" applyFill="1" applyBorder="1" applyAlignment="1">
      <alignment horizontal="right" vertical="center"/>
    </xf>
    <xf numFmtId="187" fontId="16" fillId="15" borderId="156" xfId="0" applyNumberFormat="1" applyFont="1" applyFill="1" applyBorder="1" applyAlignment="1">
      <alignment horizontal="right" vertical="center"/>
    </xf>
    <xf numFmtId="187" fontId="16" fillId="11" borderId="164" xfId="0" applyNumberFormat="1" applyFont="1" applyFill="1" applyBorder="1" applyAlignment="1">
      <alignment horizontal="right" vertical="center"/>
    </xf>
    <xf numFmtId="187" fontId="16" fillId="26" borderId="186" xfId="0" applyNumberFormat="1" applyFont="1" applyFill="1" applyBorder="1" applyAlignment="1">
      <alignment horizontal="right" vertical="center"/>
    </xf>
    <xf numFmtId="0" fontId="16" fillId="3" borderId="11" xfId="0" applyFont="1" applyFill="1" applyBorder="1" applyAlignment="1">
      <alignment horizontal="center" vertical="center"/>
    </xf>
    <xf numFmtId="0" fontId="16" fillId="3" borderId="21" xfId="0" applyFont="1" applyFill="1" applyBorder="1" applyAlignment="1">
      <alignment horizontal="center" vertical="center"/>
    </xf>
    <xf numFmtId="0" fontId="16" fillId="3" borderId="15" xfId="0" applyFont="1" applyFill="1" applyBorder="1" applyAlignment="1">
      <alignment horizontal="center" vertical="center"/>
    </xf>
    <xf numFmtId="0" fontId="16" fillId="3" borderId="16" xfId="0" applyFont="1" applyFill="1" applyBorder="1" applyAlignment="1">
      <alignment horizontal="center" vertical="center"/>
    </xf>
    <xf numFmtId="0" fontId="16" fillId="3" borderId="13" xfId="0" applyFont="1" applyFill="1" applyBorder="1" applyAlignment="1">
      <alignment horizontal="center" vertical="center" wrapText="1" shrinkToFit="1"/>
    </xf>
    <xf numFmtId="0" fontId="16" fillId="3" borderId="13" xfId="0" applyFont="1" applyFill="1" applyBorder="1" applyAlignment="1">
      <alignment horizontal="center" vertical="center" shrinkToFit="1"/>
    </xf>
    <xf numFmtId="0" fontId="16" fillId="3" borderId="13" xfId="0" applyFont="1" applyFill="1" applyBorder="1" applyAlignment="1">
      <alignment horizontal="center" vertical="center" wrapText="1"/>
    </xf>
    <xf numFmtId="0" fontId="16" fillId="3" borderId="13" xfId="0" applyFont="1" applyFill="1" applyBorder="1" applyAlignment="1">
      <alignment horizontal="center" vertical="center"/>
    </xf>
    <xf numFmtId="0" fontId="22" fillId="3" borderId="11" xfId="3" applyFont="1" applyFill="1" applyBorder="1" applyAlignment="1">
      <alignment horizontal="center" vertical="center" wrapText="1"/>
    </xf>
    <xf numFmtId="0" fontId="22" fillId="3" borderId="18" xfId="3" applyFont="1" applyFill="1" applyBorder="1" applyAlignment="1">
      <alignment horizontal="center" vertical="center" wrapText="1"/>
    </xf>
    <xf numFmtId="0" fontId="16" fillId="3" borderId="11" xfId="0" applyFont="1" applyFill="1" applyBorder="1" applyAlignment="1">
      <alignment horizontal="center" vertical="center" wrapText="1"/>
    </xf>
    <xf numFmtId="0" fontId="16" fillId="3" borderId="18" xfId="0" applyFont="1" applyFill="1" applyBorder="1" applyAlignment="1">
      <alignment horizontal="center" vertical="center" wrapText="1"/>
    </xf>
    <xf numFmtId="0" fontId="22" fillId="3" borderId="13" xfId="3" applyFont="1" applyFill="1" applyBorder="1" applyAlignment="1">
      <alignment horizontal="center" vertical="center" wrapText="1"/>
    </xf>
    <xf numFmtId="0" fontId="22" fillId="3" borderId="13" xfId="3" applyFont="1" applyFill="1" applyBorder="1" applyAlignment="1">
      <alignment horizontal="center" vertical="center"/>
    </xf>
    <xf numFmtId="0" fontId="22" fillId="3" borderId="11" xfId="3" applyFont="1" applyFill="1" applyBorder="1" applyAlignment="1">
      <alignment horizontal="center" vertical="center"/>
    </xf>
    <xf numFmtId="49" fontId="16" fillId="11" borderId="11" xfId="0" applyNumberFormat="1" applyFont="1" applyFill="1" applyBorder="1" applyAlignment="1">
      <alignment horizontal="center" vertical="center" shrinkToFit="1"/>
    </xf>
    <xf numFmtId="49" fontId="16" fillId="11" borderId="21" xfId="0" applyNumberFormat="1" applyFont="1" applyFill="1" applyBorder="1" applyAlignment="1">
      <alignment horizontal="center" vertical="center" shrinkToFit="1"/>
    </xf>
    <xf numFmtId="49" fontId="16" fillId="11" borderId="13" xfId="0" applyNumberFormat="1" applyFont="1" applyFill="1" applyBorder="1" applyAlignment="1">
      <alignment horizontal="center" vertical="center" shrinkToFit="1"/>
    </xf>
    <xf numFmtId="0" fontId="26" fillId="23" borderId="91" xfId="0" applyFont="1" applyFill="1" applyBorder="1" applyAlignment="1">
      <alignment horizontal="center" vertical="center" shrinkToFit="1"/>
    </xf>
    <xf numFmtId="0" fontId="26" fillId="23" borderId="20" xfId="0" applyFont="1" applyFill="1" applyBorder="1" applyAlignment="1">
      <alignment horizontal="center" vertical="center" shrinkToFit="1"/>
    </xf>
    <xf numFmtId="0" fontId="26" fillId="23" borderId="99" xfId="0" applyFont="1" applyFill="1" applyBorder="1" applyAlignment="1">
      <alignment horizontal="center" vertical="center" shrinkToFit="1"/>
    </xf>
    <xf numFmtId="0" fontId="26" fillId="23" borderId="14" xfId="0" applyFont="1" applyFill="1" applyBorder="1" applyAlignment="1">
      <alignment horizontal="center" vertical="center" shrinkToFit="1"/>
    </xf>
    <xf numFmtId="0" fontId="26" fillId="23" borderId="100" xfId="0" applyFont="1" applyFill="1" applyBorder="1" applyAlignment="1">
      <alignment horizontal="center" vertical="center" shrinkToFit="1"/>
    </xf>
    <xf numFmtId="0" fontId="26" fillId="23" borderId="109" xfId="0" applyFont="1" applyFill="1" applyBorder="1" applyAlignment="1">
      <alignment horizontal="center" vertical="center" shrinkToFit="1"/>
    </xf>
    <xf numFmtId="49" fontId="26" fillId="23" borderId="91" xfId="0" applyNumberFormat="1" applyFont="1" applyFill="1" applyBorder="1" applyAlignment="1">
      <alignment horizontal="center" vertical="center" shrinkToFit="1"/>
    </xf>
    <xf numFmtId="49" fontId="26" fillId="23" borderId="20" xfId="0" applyNumberFormat="1" applyFont="1" applyFill="1" applyBorder="1" applyAlignment="1">
      <alignment horizontal="center" vertical="center" shrinkToFit="1"/>
    </xf>
    <xf numFmtId="49" fontId="26" fillId="23" borderId="99" xfId="0" applyNumberFormat="1" applyFont="1" applyFill="1" applyBorder="1" applyAlignment="1">
      <alignment horizontal="center" vertical="center" shrinkToFit="1"/>
    </xf>
    <xf numFmtId="49" fontId="26" fillId="23" borderId="14" xfId="0" applyNumberFormat="1" applyFont="1" applyFill="1" applyBorder="1" applyAlignment="1">
      <alignment horizontal="center" vertical="center" shrinkToFit="1"/>
    </xf>
    <xf numFmtId="49" fontId="26" fillId="23" borderId="100" xfId="0" applyNumberFormat="1" applyFont="1" applyFill="1" applyBorder="1" applyAlignment="1">
      <alignment horizontal="center" vertical="center" shrinkToFit="1"/>
    </xf>
    <xf numFmtId="49" fontId="26" fillId="23" borderId="109" xfId="0" applyNumberFormat="1" applyFont="1" applyFill="1" applyBorder="1" applyAlignment="1">
      <alignment horizontal="center" vertical="center" shrinkToFit="1"/>
    </xf>
    <xf numFmtId="184" fontId="26" fillId="22" borderId="11" xfId="0" applyNumberFormat="1" applyFont="1" applyFill="1" applyBorder="1" applyAlignment="1">
      <alignment horizontal="center" vertical="center" wrapText="1"/>
    </xf>
    <xf numFmtId="184" fontId="26" fillId="22" borderId="18" xfId="0" applyNumberFormat="1" applyFont="1" applyFill="1" applyBorder="1" applyAlignment="1">
      <alignment horizontal="center" vertical="center" wrapText="1"/>
    </xf>
    <xf numFmtId="184" fontId="26" fillId="22" borderId="25" xfId="0" applyNumberFormat="1" applyFont="1" applyFill="1" applyBorder="1" applyAlignment="1">
      <alignment horizontal="center" vertical="center" wrapText="1"/>
    </xf>
    <xf numFmtId="0" fontId="16" fillId="5" borderId="11" xfId="0" applyFont="1" applyFill="1" applyBorder="1" applyAlignment="1">
      <alignment horizontal="center" vertical="center"/>
    </xf>
    <xf numFmtId="0" fontId="16" fillId="5" borderId="18" xfId="0" applyFont="1" applyFill="1" applyBorder="1" applyAlignment="1">
      <alignment horizontal="center" vertical="center"/>
    </xf>
    <xf numFmtId="0" fontId="16" fillId="5" borderId="25" xfId="0" applyFont="1" applyFill="1" applyBorder="1" applyAlignment="1">
      <alignment horizontal="center" vertical="center"/>
    </xf>
    <xf numFmtId="49" fontId="26" fillId="22" borderId="91" xfId="0" applyNumberFormat="1" applyFont="1" applyFill="1" applyBorder="1" applyAlignment="1">
      <alignment horizontal="center" vertical="center" shrinkToFit="1"/>
    </xf>
    <xf numFmtId="49" fontId="26" fillId="22" borderId="20" xfId="0" applyNumberFormat="1" applyFont="1" applyFill="1" applyBorder="1" applyAlignment="1">
      <alignment horizontal="center" vertical="center" shrinkToFit="1"/>
    </xf>
    <xf numFmtId="49" fontId="26" fillId="22" borderId="99" xfId="0" applyNumberFormat="1" applyFont="1" applyFill="1" applyBorder="1" applyAlignment="1">
      <alignment horizontal="center" vertical="center" shrinkToFit="1"/>
    </xf>
    <xf numFmtId="49" fontId="26" fillId="22" borderId="14" xfId="0" applyNumberFormat="1" applyFont="1" applyFill="1" applyBorder="1" applyAlignment="1">
      <alignment horizontal="center" vertical="center" shrinkToFit="1"/>
    </xf>
    <xf numFmtId="49" fontId="26" fillId="22" borderId="100" xfId="0" applyNumberFormat="1" applyFont="1" applyFill="1" applyBorder="1" applyAlignment="1">
      <alignment horizontal="center" vertical="center" shrinkToFit="1"/>
    </xf>
    <xf numFmtId="49" fontId="26" fillId="22" borderId="109" xfId="0" applyNumberFormat="1" applyFont="1" applyFill="1" applyBorder="1" applyAlignment="1">
      <alignment horizontal="center" vertical="center" shrinkToFit="1"/>
    </xf>
    <xf numFmtId="49" fontId="16" fillId="5" borderId="13" xfId="0" applyNumberFormat="1" applyFont="1" applyFill="1" applyBorder="1" applyAlignment="1">
      <alignment horizontal="center" vertical="center" shrinkToFit="1"/>
    </xf>
    <xf numFmtId="0" fontId="16" fillId="11" borderId="11" xfId="0" applyFont="1" applyFill="1" applyBorder="1" applyAlignment="1">
      <alignment horizontal="center" vertical="center"/>
    </xf>
    <xf numFmtId="0" fontId="16" fillId="11" borderId="18" xfId="0" applyFont="1" applyFill="1" applyBorder="1" applyAlignment="1">
      <alignment horizontal="center" vertical="center"/>
    </xf>
    <xf numFmtId="0" fontId="16" fillId="11" borderId="25" xfId="0" applyFont="1" applyFill="1" applyBorder="1" applyAlignment="1">
      <alignment horizontal="center" vertical="center"/>
    </xf>
    <xf numFmtId="0" fontId="28" fillId="5" borderId="11" xfId="0" applyFont="1" applyFill="1" applyBorder="1" applyAlignment="1">
      <alignment horizontal="center" vertical="center" wrapText="1" shrinkToFit="1"/>
    </xf>
    <xf numFmtId="0" fontId="28" fillId="5" borderId="21" xfId="0" applyFont="1" applyFill="1" applyBorder="1" applyAlignment="1">
      <alignment horizontal="center" vertical="center" wrapText="1" shrinkToFit="1"/>
    </xf>
    <xf numFmtId="49" fontId="29" fillId="17" borderId="79" xfId="0" applyNumberFormat="1" applyFont="1" applyFill="1" applyBorder="1" applyAlignment="1">
      <alignment horizontal="center" vertical="center" wrapText="1" shrinkToFit="1"/>
    </xf>
    <xf numFmtId="49" fontId="29" fillId="17" borderId="79" xfId="0" applyNumberFormat="1" applyFont="1" applyFill="1" applyBorder="1" applyAlignment="1">
      <alignment horizontal="center" vertical="center" shrinkToFit="1"/>
    </xf>
    <xf numFmtId="49" fontId="29" fillId="17" borderId="80" xfId="0" applyNumberFormat="1" applyFont="1" applyFill="1" applyBorder="1" applyAlignment="1">
      <alignment horizontal="center" vertical="center" shrinkToFit="1"/>
    </xf>
    <xf numFmtId="0" fontId="16" fillId="7" borderId="55" xfId="0" applyFont="1" applyFill="1" applyBorder="1" applyAlignment="1">
      <alignment horizontal="center" vertical="center" wrapText="1"/>
    </xf>
    <xf numFmtId="0" fontId="16" fillId="7" borderId="55" xfId="0" applyFont="1" applyFill="1" applyBorder="1" applyAlignment="1">
      <alignment horizontal="center" vertical="center"/>
    </xf>
    <xf numFmtId="0" fontId="16" fillId="7" borderId="55" xfId="0" applyFont="1" applyFill="1" applyBorder="1" applyAlignment="1">
      <alignment horizontal="center" vertical="center" wrapText="1" shrinkToFit="1"/>
    </xf>
    <xf numFmtId="177" fontId="16" fillId="7" borderId="55" xfId="0" applyNumberFormat="1" applyFont="1" applyFill="1" applyBorder="1" applyAlignment="1">
      <alignment horizontal="center" vertical="center" shrinkToFit="1"/>
    </xf>
    <xf numFmtId="0" fontId="24" fillId="12" borderId="60" xfId="0" applyFont="1" applyFill="1" applyBorder="1" applyAlignment="1">
      <alignment horizontal="center" vertical="center"/>
    </xf>
    <xf numFmtId="0" fontId="24" fillId="12" borderId="61" xfId="0" applyFont="1" applyFill="1" applyBorder="1" applyAlignment="1">
      <alignment horizontal="center" vertical="center"/>
    </xf>
    <xf numFmtId="0" fontId="24" fillId="12" borderId="62" xfId="0" applyFont="1" applyFill="1" applyBorder="1" applyAlignment="1">
      <alignment horizontal="center" vertical="center"/>
    </xf>
    <xf numFmtId="0" fontId="24" fillId="12" borderId="63" xfId="0" applyFont="1" applyFill="1" applyBorder="1" applyAlignment="1">
      <alignment horizontal="center" vertical="center"/>
    </xf>
    <xf numFmtId="0" fontId="24" fillId="12" borderId="64" xfId="0" applyFont="1" applyFill="1" applyBorder="1" applyAlignment="1">
      <alignment horizontal="center" vertical="center"/>
    </xf>
    <xf numFmtId="0" fontId="24" fillId="12" borderId="65" xfId="0" applyFont="1" applyFill="1" applyBorder="1" applyAlignment="1">
      <alignment horizontal="center" vertical="center"/>
    </xf>
    <xf numFmtId="0" fontId="20" fillId="16" borderId="71" xfId="3" applyFont="1" applyFill="1" applyBorder="1" applyAlignment="1">
      <alignment horizontal="center" vertical="center"/>
    </xf>
    <xf numFmtId="0" fontId="20" fillId="16" borderId="72" xfId="3" applyFont="1" applyFill="1" applyBorder="1" applyAlignment="1">
      <alignment horizontal="center" vertical="center"/>
    </xf>
    <xf numFmtId="0" fontId="20" fillId="16" borderId="73" xfId="3" applyFont="1" applyFill="1" applyBorder="1" applyAlignment="1">
      <alignment horizontal="center" vertical="center"/>
    </xf>
    <xf numFmtId="0" fontId="20" fillId="16" borderId="74" xfId="3" applyFont="1" applyFill="1" applyBorder="1" applyAlignment="1">
      <alignment horizontal="center" vertical="center"/>
    </xf>
    <xf numFmtId="0" fontId="20" fillId="16" borderId="75" xfId="3" applyFont="1" applyFill="1" applyBorder="1" applyAlignment="1">
      <alignment horizontal="center" vertical="center"/>
    </xf>
    <xf numFmtId="0" fontId="20" fillId="16" borderId="76" xfId="3" applyFont="1" applyFill="1" applyBorder="1" applyAlignment="1">
      <alignment horizontal="center" vertical="center"/>
    </xf>
    <xf numFmtId="0" fontId="14" fillId="13" borderId="68" xfId="0" applyFont="1" applyFill="1" applyBorder="1" applyAlignment="1">
      <alignment horizontal="center" vertical="center" wrapText="1"/>
    </xf>
    <xf numFmtId="0" fontId="14" fillId="14" borderId="55" xfId="0" applyFont="1" applyFill="1" applyBorder="1" applyAlignment="1">
      <alignment horizontal="center" vertical="center"/>
    </xf>
    <xf numFmtId="0" fontId="14" fillId="13" borderId="56" xfId="0" applyFont="1" applyFill="1" applyBorder="1" applyAlignment="1">
      <alignment horizontal="center" vertical="center" wrapText="1"/>
    </xf>
    <xf numFmtId="0" fontId="14" fillId="13" borderId="58" xfId="0" applyFont="1" applyFill="1" applyBorder="1" applyAlignment="1">
      <alignment horizontal="center" vertical="center" wrapText="1"/>
    </xf>
    <xf numFmtId="0" fontId="14" fillId="13" borderId="58" xfId="0" applyFont="1" applyFill="1" applyBorder="1" applyAlignment="1">
      <alignment horizontal="center" vertical="center"/>
    </xf>
    <xf numFmtId="0" fontId="16" fillId="0" borderId="29" xfId="0" applyFont="1" applyBorder="1" applyAlignment="1">
      <alignment horizontal="center" vertical="center" textRotation="255" wrapText="1"/>
    </xf>
    <xf numFmtId="0" fontId="16" fillId="0" borderId="30" xfId="0" applyFont="1" applyBorder="1" applyAlignment="1">
      <alignment horizontal="center" vertical="center" textRotation="255" wrapText="1"/>
    </xf>
    <xf numFmtId="0" fontId="16" fillId="0" borderId="31" xfId="0" applyFont="1" applyBorder="1" applyAlignment="1">
      <alignment horizontal="center" vertical="center" textRotation="255" wrapText="1"/>
    </xf>
    <xf numFmtId="0" fontId="16" fillId="4" borderId="11" xfId="0" applyFont="1" applyFill="1" applyBorder="1" applyAlignment="1">
      <alignment horizontal="center" vertical="center"/>
    </xf>
    <xf numFmtId="0" fontId="16" fillId="4" borderId="18" xfId="0" applyFont="1" applyFill="1" applyBorder="1" applyAlignment="1">
      <alignment horizontal="center" vertical="center"/>
    </xf>
    <xf numFmtId="0" fontId="16" fillId="4" borderId="21" xfId="0" applyFont="1" applyFill="1" applyBorder="1" applyAlignment="1">
      <alignment horizontal="center" vertical="center"/>
    </xf>
    <xf numFmtId="49" fontId="26" fillId="6" borderId="38" xfId="0" applyNumberFormat="1" applyFont="1" applyFill="1" applyBorder="1" applyAlignment="1">
      <alignment horizontal="center" vertical="center" shrinkToFit="1"/>
    </xf>
    <xf numFmtId="49" fontId="26" fillId="6" borderId="39" xfId="0" applyNumberFormat="1" applyFont="1" applyFill="1" applyBorder="1" applyAlignment="1">
      <alignment horizontal="center" vertical="center" shrinkToFit="1"/>
    </xf>
    <xf numFmtId="49" fontId="26" fillId="6" borderId="40" xfId="0" applyNumberFormat="1" applyFont="1" applyFill="1" applyBorder="1" applyAlignment="1">
      <alignment horizontal="center" vertical="center" shrinkToFit="1"/>
    </xf>
    <xf numFmtId="49" fontId="26" fillId="6" borderId="41" xfId="0" applyNumberFormat="1" applyFont="1" applyFill="1" applyBorder="1" applyAlignment="1">
      <alignment horizontal="center" vertical="center" shrinkToFit="1"/>
    </xf>
    <xf numFmtId="49" fontId="26" fillId="6" borderId="42" xfId="0" applyNumberFormat="1" applyFont="1" applyFill="1" applyBorder="1" applyAlignment="1">
      <alignment horizontal="center" vertical="center" shrinkToFit="1"/>
    </xf>
    <xf numFmtId="49" fontId="26" fillId="6" borderId="43" xfId="0" applyNumberFormat="1" applyFont="1" applyFill="1" applyBorder="1" applyAlignment="1">
      <alignment horizontal="center" vertical="center" shrinkToFit="1"/>
    </xf>
    <xf numFmtId="0" fontId="16" fillId="11" borderId="1" xfId="0" applyFont="1" applyFill="1" applyBorder="1">
      <alignment vertical="center"/>
    </xf>
  </cellXfs>
  <cellStyles count="7">
    <cellStyle name="ハイパーリンク" xfId="5" builtinId="8"/>
    <cellStyle name="桁区切り" xfId="1" builtinId="6"/>
    <cellStyle name="桁区切り 3" xfId="2" xr:uid="{00000000-0005-0000-0000-000002000000}"/>
    <cellStyle name="標準" xfId="0" builtinId="0"/>
    <cellStyle name="標準 2 2" xfId="3" xr:uid="{00000000-0005-0000-0000-000004000000}"/>
    <cellStyle name="標準 3" xfId="4" xr:uid="{00000000-0005-0000-0000-000005000000}"/>
    <cellStyle name="標準 4" xfId="6" xr:uid="{00000000-0005-0000-0000-000006000000}"/>
  </cellStyles>
  <dxfs count="7">
    <dxf>
      <fill>
        <patternFill>
          <bgColor theme="5" tint="0.79998168889431442"/>
        </patternFill>
      </fill>
    </dxf>
    <dxf>
      <fill>
        <patternFill>
          <bgColor theme="5" tint="-0.24994659260841701"/>
        </patternFill>
      </fill>
    </dxf>
    <dxf>
      <numFmt numFmtId="184" formatCode="00"/>
    </dxf>
    <dxf>
      <fill>
        <patternFill>
          <bgColor theme="5" tint="0.79998168889431442"/>
        </patternFill>
      </fill>
    </dxf>
    <dxf>
      <numFmt numFmtId="184" formatCode="00"/>
    </dxf>
    <dxf>
      <fill>
        <patternFill>
          <bgColor theme="5" tint="-0.24994659260841701"/>
        </patternFill>
      </fill>
    </dxf>
    <dxf>
      <numFmt numFmtId="184" formatCode="00"/>
    </dxf>
  </dxfs>
  <tableStyles count="0" defaultTableStyle="TableStyleMedium2" defaultPivotStyle="PivotStyleLight16"/>
  <colors>
    <mruColors>
      <color rgb="FFCC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報告書!$F$26</c:f>
              <c:strCache>
                <c:ptCount val="1"/>
                <c:pt idx="0">
                  <c:v>直接効果</c:v>
                </c:pt>
              </c:strCache>
            </c:strRef>
          </c:tx>
          <c:spPr>
            <a:solidFill>
              <a:schemeClr val="accent6">
                <a:lumMod val="75000"/>
              </a:schemeClr>
            </a:solidFill>
            <a:ln>
              <a:solidFill>
                <a:schemeClr val="tx1"/>
              </a:solidFill>
            </a:ln>
            <a:effectLst/>
          </c:spPr>
          <c:invertIfNegative val="0"/>
          <c:cat>
            <c:strRef>
              <c:f>報告書!$C$27:$E$46</c:f>
              <c:strCache>
                <c:ptCount val="20"/>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strCache>
            </c:strRef>
          </c:cat>
          <c:val>
            <c:numRef>
              <c:f>報告書!$F$27:$F$46</c:f>
              <c:numCache>
                <c:formatCode>#,##0_);[Red]\(#,##0\)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620C-4730-8775-46F8F48FC18F}"/>
            </c:ext>
          </c:extLst>
        </c:ser>
        <c:ser>
          <c:idx val="1"/>
          <c:order val="1"/>
          <c:tx>
            <c:strRef>
              <c:f>報告書!$G$26</c:f>
              <c:strCache>
                <c:ptCount val="1"/>
                <c:pt idx="0">
                  <c:v>第１次間接効果</c:v>
                </c:pt>
              </c:strCache>
            </c:strRef>
          </c:tx>
          <c:spPr>
            <a:solidFill>
              <a:schemeClr val="accent6">
                <a:lumMod val="40000"/>
                <a:lumOff val="60000"/>
              </a:schemeClr>
            </a:solidFill>
            <a:ln>
              <a:solidFill>
                <a:schemeClr val="tx1"/>
              </a:solidFill>
            </a:ln>
            <a:effectLst/>
          </c:spPr>
          <c:invertIfNegative val="0"/>
          <c:cat>
            <c:strRef>
              <c:f>報告書!$C$27:$E$46</c:f>
              <c:strCache>
                <c:ptCount val="20"/>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strCache>
            </c:strRef>
          </c:cat>
          <c:val>
            <c:numRef>
              <c:f>報告書!$G$27:$G$46</c:f>
              <c:numCache>
                <c:formatCode>#,##0_);[Red]\(#,##0\)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1-620C-4730-8775-46F8F48FC18F}"/>
            </c:ext>
          </c:extLst>
        </c:ser>
        <c:ser>
          <c:idx val="2"/>
          <c:order val="2"/>
          <c:tx>
            <c:strRef>
              <c:f>報告書!$H$26</c:f>
              <c:strCache>
                <c:ptCount val="1"/>
                <c:pt idx="0">
                  <c:v>第２次間接効果</c:v>
                </c:pt>
              </c:strCache>
            </c:strRef>
          </c:tx>
          <c:spPr>
            <a:solidFill>
              <a:schemeClr val="accent5">
                <a:lumMod val="50000"/>
              </a:schemeClr>
            </a:solidFill>
            <a:ln>
              <a:solidFill>
                <a:schemeClr val="tx1"/>
              </a:solidFill>
            </a:ln>
            <a:effectLst/>
          </c:spPr>
          <c:invertIfNegative val="0"/>
          <c:cat>
            <c:strRef>
              <c:f>報告書!$C$27:$E$46</c:f>
              <c:strCache>
                <c:ptCount val="20"/>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strCache>
            </c:strRef>
          </c:cat>
          <c:val>
            <c:numRef>
              <c:f>報告書!$H$27:$H$46</c:f>
              <c:numCache>
                <c:formatCode>#,##0_);[Red]\(#,##0\)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2-620C-4730-8775-46F8F48FC18F}"/>
            </c:ext>
          </c:extLst>
        </c:ser>
        <c:dLbls>
          <c:showLegendKey val="0"/>
          <c:showVal val="0"/>
          <c:showCatName val="0"/>
          <c:showSerName val="0"/>
          <c:showPercent val="0"/>
          <c:showBubbleSize val="0"/>
        </c:dLbls>
        <c:gapWidth val="70"/>
        <c:overlap val="100"/>
        <c:axId val="1523740016"/>
        <c:axId val="1523732944"/>
      </c:barChart>
      <c:catAx>
        <c:axId val="15237400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4380000" spcFirstLastPara="1" vertOverflow="ellipsis" wrap="square" anchor="ctr" anchorCtr="1"/>
          <a:lstStyle/>
          <a:p>
            <a:pPr>
              <a:defRPr sz="600" b="0" i="0" u="none" strike="noStrike" kern="1200" baseline="0">
                <a:solidFill>
                  <a:schemeClr val="tx1"/>
                </a:solidFill>
                <a:latin typeface="BIZ UDPゴシック" panose="020B0400000000000000" pitchFamily="50" charset="-128"/>
                <a:ea typeface="BIZ UDPゴシック" panose="020B0400000000000000" pitchFamily="50" charset="-128"/>
                <a:cs typeface="Arial" panose="020B0604020202020204" pitchFamily="34" charset="0"/>
              </a:defRPr>
            </a:pPr>
            <a:endParaRPr lang="ja-JP"/>
          </a:p>
        </c:txPr>
        <c:crossAx val="1523732944"/>
        <c:crosses val="autoZero"/>
        <c:auto val="1"/>
        <c:lblAlgn val="ctr"/>
        <c:lblOffset val="100"/>
        <c:noMultiLvlLbl val="0"/>
      </c:catAx>
      <c:valAx>
        <c:axId val="1523732944"/>
        <c:scaling>
          <c:orientation val="minMax"/>
        </c:scaling>
        <c:delete val="0"/>
        <c:axPos val="l"/>
        <c:majorGridlines>
          <c:spPr>
            <a:ln w="9525" cap="flat" cmpd="sng" algn="ctr">
              <a:solidFill>
                <a:schemeClr val="bg2">
                  <a:lumMod val="50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ja-JP"/>
          </a:p>
        </c:txPr>
        <c:crossAx val="1523740016"/>
        <c:crosses val="autoZero"/>
        <c:crossBetween val="between"/>
      </c:valAx>
      <c:spPr>
        <a:solidFill>
          <a:schemeClr val="bg1">
            <a:lumMod val="95000"/>
          </a:schemeClr>
        </a:solidFill>
        <a:ln>
          <a:noFill/>
        </a:ln>
        <a:effectLst/>
      </c:spPr>
    </c:plotArea>
    <c:legend>
      <c:legendPos val="b"/>
      <c:layout>
        <c:manualLayout>
          <c:xMode val="edge"/>
          <c:yMode val="edge"/>
          <c:x val="0.13598156407376458"/>
          <c:y val="0.939137071458096"/>
          <c:w val="0.70984470691163604"/>
          <c:h val="5.8308459783049153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BIZ UDPゴシック" panose="020B0400000000000000" pitchFamily="50" charset="-128"/>
              <a:ea typeface="BIZ UDPゴシック" panose="020B0400000000000000" pitchFamily="50" charset="-128"/>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報告書!$F$51</c:f>
              <c:strCache>
                <c:ptCount val="1"/>
                <c:pt idx="0">
                  <c:v>直接効果</c:v>
                </c:pt>
              </c:strCache>
            </c:strRef>
          </c:tx>
          <c:spPr>
            <a:solidFill>
              <a:schemeClr val="accent6">
                <a:lumMod val="75000"/>
              </a:schemeClr>
            </a:solidFill>
            <a:ln>
              <a:solidFill>
                <a:schemeClr val="tx1"/>
              </a:solidFill>
            </a:ln>
            <a:effectLst/>
          </c:spPr>
          <c:invertIfNegative val="0"/>
          <c:cat>
            <c:strRef>
              <c:f>報告書!$C$52:$E$71</c:f>
              <c:strCache>
                <c:ptCount val="20"/>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strCache>
            </c:strRef>
          </c:cat>
          <c:val>
            <c:numRef>
              <c:f>報告書!$F$52:$F$71</c:f>
              <c:numCache>
                <c:formatCode>#,##0_);[Red]\(#,##0\)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42CD-46C6-B38D-D7D1763BD52D}"/>
            </c:ext>
          </c:extLst>
        </c:ser>
        <c:ser>
          <c:idx val="1"/>
          <c:order val="1"/>
          <c:tx>
            <c:strRef>
              <c:f>報告書!$G$51</c:f>
              <c:strCache>
                <c:ptCount val="1"/>
                <c:pt idx="0">
                  <c:v>第１次間接効果</c:v>
                </c:pt>
              </c:strCache>
            </c:strRef>
          </c:tx>
          <c:spPr>
            <a:solidFill>
              <a:schemeClr val="accent6">
                <a:lumMod val="40000"/>
                <a:lumOff val="60000"/>
              </a:schemeClr>
            </a:solidFill>
            <a:ln>
              <a:solidFill>
                <a:schemeClr val="tx1"/>
              </a:solidFill>
            </a:ln>
            <a:effectLst/>
          </c:spPr>
          <c:invertIfNegative val="0"/>
          <c:cat>
            <c:strRef>
              <c:f>報告書!$C$52:$E$71</c:f>
              <c:strCache>
                <c:ptCount val="20"/>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strCache>
            </c:strRef>
          </c:cat>
          <c:val>
            <c:numRef>
              <c:f>報告書!$G$52:$G$71</c:f>
              <c:numCache>
                <c:formatCode>#,##0_);[Red]\(#,##0\)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1-42CD-46C6-B38D-D7D1763BD52D}"/>
            </c:ext>
          </c:extLst>
        </c:ser>
        <c:ser>
          <c:idx val="2"/>
          <c:order val="2"/>
          <c:tx>
            <c:strRef>
              <c:f>報告書!$H$51</c:f>
              <c:strCache>
                <c:ptCount val="1"/>
                <c:pt idx="0">
                  <c:v>第２次間接効果</c:v>
                </c:pt>
              </c:strCache>
            </c:strRef>
          </c:tx>
          <c:spPr>
            <a:solidFill>
              <a:schemeClr val="accent5">
                <a:lumMod val="50000"/>
              </a:schemeClr>
            </a:solidFill>
            <a:ln>
              <a:solidFill>
                <a:schemeClr val="tx1"/>
              </a:solidFill>
            </a:ln>
            <a:effectLst/>
          </c:spPr>
          <c:invertIfNegative val="0"/>
          <c:cat>
            <c:strRef>
              <c:f>報告書!$C$52:$E$71</c:f>
              <c:strCache>
                <c:ptCount val="20"/>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strCache>
            </c:strRef>
          </c:cat>
          <c:val>
            <c:numRef>
              <c:f>報告書!$H$52:$H$71</c:f>
              <c:numCache>
                <c:formatCode>#,##0_);[Red]\(#,##0\)</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2-42CD-46C6-B38D-D7D1763BD52D}"/>
            </c:ext>
          </c:extLst>
        </c:ser>
        <c:dLbls>
          <c:showLegendKey val="0"/>
          <c:showVal val="0"/>
          <c:showCatName val="0"/>
          <c:showSerName val="0"/>
          <c:showPercent val="0"/>
          <c:showBubbleSize val="0"/>
        </c:dLbls>
        <c:gapWidth val="70"/>
        <c:overlap val="100"/>
        <c:axId val="1657164000"/>
        <c:axId val="1657166080"/>
      </c:barChart>
      <c:catAx>
        <c:axId val="16571640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4440000" spcFirstLastPara="1" vertOverflow="ellipsis" wrap="square" anchor="ctr" anchorCtr="1"/>
          <a:lstStyle/>
          <a:p>
            <a:pPr>
              <a:defRPr sz="600" b="0" i="0" u="none" strike="noStrike" kern="1200" baseline="0">
                <a:solidFill>
                  <a:sysClr val="windowText" lastClr="000000"/>
                </a:solidFill>
                <a:latin typeface="BIZ UDPゴシック" panose="020B0400000000000000" pitchFamily="50" charset="-128"/>
                <a:ea typeface="BIZ UDPゴシック" panose="020B0400000000000000" pitchFamily="50" charset="-128"/>
                <a:cs typeface="+mn-cs"/>
              </a:defRPr>
            </a:pPr>
            <a:endParaRPr lang="ja-JP"/>
          </a:p>
        </c:txPr>
        <c:crossAx val="1657166080"/>
        <c:crosses val="autoZero"/>
        <c:auto val="1"/>
        <c:lblAlgn val="ctr"/>
        <c:lblOffset val="100"/>
        <c:noMultiLvlLbl val="0"/>
      </c:catAx>
      <c:valAx>
        <c:axId val="1657166080"/>
        <c:scaling>
          <c:orientation val="minMax"/>
        </c:scaling>
        <c:delete val="0"/>
        <c:axPos val="l"/>
        <c:majorGridlines>
          <c:spPr>
            <a:ln w="9525" cap="flat" cmpd="sng" algn="ctr">
              <a:solidFill>
                <a:schemeClr val="bg2">
                  <a:lumMod val="50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ja-JP"/>
          </a:p>
        </c:txPr>
        <c:crossAx val="1657164000"/>
        <c:crosses val="autoZero"/>
        <c:crossBetween val="between"/>
      </c:valAx>
      <c:spPr>
        <a:solidFill>
          <a:schemeClr val="bg1">
            <a:lumMod val="95000"/>
          </a:schemeClr>
        </a:solidFill>
        <a:ln>
          <a:noFill/>
        </a:ln>
        <a:effectLst/>
      </c:spPr>
    </c:plotArea>
    <c:legend>
      <c:legendPos val="b"/>
      <c:layout>
        <c:manualLayout>
          <c:xMode val="edge"/>
          <c:yMode val="edge"/>
          <c:x val="6.9456255468066497E-2"/>
          <c:y val="0.92980307951358854"/>
          <c:w val="0.86969069987992009"/>
          <c:h val="6.3532405391483415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BIZ UDPゴシック" panose="020B0400000000000000" pitchFamily="50" charset="-128"/>
              <a:ea typeface="BIZ UDPゴシック" panose="020B0400000000000000" pitchFamily="50" charset="-128"/>
              <a:cs typeface="+mn-cs"/>
            </a:defRPr>
          </a:pPr>
          <a:endParaRPr lang="ja-JP"/>
        </a:p>
      </c:txPr>
    </c:legend>
    <c:plotVisOnly val="1"/>
    <c:dispBlanksAs val="gap"/>
    <c:showDLblsOverMax val="0"/>
  </c:chart>
  <c:spPr>
    <a:solidFill>
      <a:schemeClr val="bg1"/>
    </a:solidFill>
    <a:ln w="9525" cap="flat" cmpd="sng" algn="ctr">
      <a:noFill/>
      <a:round/>
    </a:ln>
    <a:effectLst/>
  </c:spPr>
  <c:txPr>
    <a:bodyPr/>
    <a:lstStyle/>
    <a:p>
      <a:pPr>
        <a:defRPr>
          <a:solidFill>
            <a:sysClr val="windowText" lastClr="000000"/>
          </a:solidFill>
        </a:defRPr>
      </a:pPr>
      <a:endParaRPr lang="ja-JP"/>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29983;&#29987;&#27874;&#21450;!D6"/><Relationship Id="rId3" Type="http://schemas.openxmlformats.org/officeDocument/2006/relationships/hyperlink" Target="#&#22577;&#21578;&#26360;!A2"/><Relationship Id="rId7" Type="http://schemas.openxmlformats.org/officeDocument/2006/relationships/hyperlink" Target="#&#35373;&#20633;&#27874;&#21450;!D6"/><Relationship Id="rId12" Type="http://schemas.openxmlformats.org/officeDocument/2006/relationships/hyperlink" Target="#&#22266;&#23450;&#36039;&#26412;!A6"/><Relationship Id="rId2" Type="http://schemas.openxmlformats.org/officeDocument/2006/relationships/hyperlink" Target="#&#23450;&#32681;!F5"/><Relationship Id="rId1" Type="http://schemas.openxmlformats.org/officeDocument/2006/relationships/hyperlink" Target="#&#20837;&#21147;!A2"/><Relationship Id="rId6" Type="http://schemas.openxmlformats.org/officeDocument/2006/relationships/hyperlink" Target="#&#24314;&#31689;&#27874;&#21450;!D6"/><Relationship Id="rId11" Type="http://schemas.openxmlformats.org/officeDocument/2006/relationships/hyperlink" Target="#&#31895;&#21033;&#29575;!D6"/><Relationship Id="rId5" Type="http://schemas.openxmlformats.org/officeDocument/2006/relationships/hyperlink" Target="#&#36896;&#25104;&#27874;&#21450;!D6"/><Relationship Id="rId10" Type="http://schemas.openxmlformats.org/officeDocument/2006/relationships/hyperlink" Target="#&#20418;&#25968;!D6"/><Relationship Id="rId4" Type="http://schemas.openxmlformats.org/officeDocument/2006/relationships/hyperlink" Target="#flow!A2"/><Relationship Id="rId9" Type="http://schemas.openxmlformats.org/officeDocument/2006/relationships/hyperlink" Target="#DATA!A6"/></Relationships>
</file>

<file path=xl/drawings/_rels/drawing10.xml.rels><?xml version="1.0" encoding="UTF-8" standalone="yes"?>
<Relationships xmlns="http://schemas.openxmlformats.org/package/2006/relationships"><Relationship Id="rId8" Type="http://schemas.openxmlformats.org/officeDocument/2006/relationships/hyperlink" Target="#&#24314;&#31689;&#27874;&#21450;!D6"/><Relationship Id="rId3" Type="http://schemas.openxmlformats.org/officeDocument/2006/relationships/hyperlink" Target="#&#20837;&#21147;!A2"/><Relationship Id="rId7" Type="http://schemas.openxmlformats.org/officeDocument/2006/relationships/hyperlink" Target="#&#36896;&#25104;&#27874;&#21450;!D6"/><Relationship Id="rId12" Type="http://schemas.openxmlformats.org/officeDocument/2006/relationships/hyperlink" Target="#&#22266;&#23450;&#36039;&#26412;!A6"/><Relationship Id="rId2" Type="http://schemas.openxmlformats.org/officeDocument/2006/relationships/hyperlink" Target="#&#25805;&#20316;&#35500;&#26126;!A2"/><Relationship Id="rId1" Type="http://schemas.openxmlformats.org/officeDocument/2006/relationships/hyperlink" Target="#&#20418;&#25968;!D6"/><Relationship Id="rId6" Type="http://schemas.openxmlformats.org/officeDocument/2006/relationships/hyperlink" Target="#flow!A2"/><Relationship Id="rId11" Type="http://schemas.openxmlformats.org/officeDocument/2006/relationships/hyperlink" Target="#&#31895;&#21033;&#29575;!D6"/><Relationship Id="rId5" Type="http://schemas.openxmlformats.org/officeDocument/2006/relationships/hyperlink" Target="#&#22577;&#21578;&#26360;!A2"/><Relationship Id="rId10" Type="http://schemas.openxmlformats.org/officeDocument/2006/relationships/hyperlink" Target="#&#29983;&#29987;&#27874;&#21450;!D6"/><Relationship Id="rId4" Type="http://schemas.openxmlformats.org/officeDocument/2006/relationships/hyperlink" Target="#&#23450;&#32681;!F5"/><Relationship Id="rId9" Type="http://schemas.openxmlformats.org/officeDocument/2006/relationships/hyperlink" Target="#&#35373;&#20633;&#27874;&#21450;!D6"/></Relationships>
</file>

<file path=xl/drawings/_rels/drawing11.xml.rels><?xml version="1.0" encoding="UTF-8" standalone="yes"?>
<Relationships xmlns="http://schemas.openxmlformats.org/package/2006/relationships"><Relationship Id="rId8" Type="http://schemas.openxmlformats.org/officeDocument/2006/relationships/hyperlink" Target="#&#24314;&#31689;&#27874;&#21450;!D6"/><Relationship Id="rId3" Type="http://schemas.openxmlformats.org/officeDocument/2006/relationships/hyperlink" Target="#&#20837;&#21147;!A2"/><Relationship Id="rId7" Type="http://schemas.openxmlformats.org/officeDocument/2006/relationships/hyperlink" Target="#&#36896;&#25104;&#27874;&#21450;!D6"/><Relationship Id="rId12" Type="http://schemas.openxmlformats.org/officeDocument/2006/relationships/hyperlink" Target="#&#22266;&#23450;&#36039;&#26412;!A6"/><Relationship Id="rId2" Type="http://schemas.openxmlformats.org/officeDocument/2006/relationships/hyperlink" Target="#&#25805;&#20316;&#35500;&#26126;!A2"/><Relationship Id="rId1" Type="http://schemas.openxmlformats.org/officeDocument/2006/relationships/hyperlink" Target="#&#31895;&#21033;&#29575;!D6"/><Relationship Id="rId6" Type="http://schemas.openxmlformats.org/officeDocument/2006/relationships/hyperlink" Target="#flow!A2"/><Relationship Id="rId11" Type="http://schemas.openxmlformats.org/officeDocument/2006/relationships/hyperlink" Target="#DATA!A6"/><Relationship Id="rId5" Type="http://schemas.openxmlformats.org/officeDocument/2006/relationships/hyperlink" Target="#&#22577;&#21578;&#26360;!A2"/><Relationship Id="rId10" Type="http://schemas.openxmlformats.org/officeDocument/2006/relationships/hyperlink" Target="#&#29983;&#29987;&#27874;&#21450;!D6"/><Relationship Id="rId4" Type="http://schemas.openxmlformats.org/officeDocument/2006/relationships/hyperlink" Target="#&#23450;&#32681;!F5"/><Relationship Id="rId9" Type="http://schemas.openxmlformats.org/officeDocument/2006/relationships/hyperlink" Target="#&#35373;&#20633;&#27874;&#21450;!D6"/></Relationships>
</file>

<file path=xl/drawings/_rels/drawing12.xml.rels><?xml version="1.0" encoding="UTF-8" standalone="yes"?>
<Relationships xmlns="http://schemas.openxmlformats.org/package/2006/relationships"><Relationship Id="rId8" Type="http://schemas.openxmlformats.org/officeDocument/2006/relationships/hyperlink" Target="#&#24314;&#31689;&#27874;&#21450;!D6"/><Relationship Id="rId3" Type="http://schemas.openxmlformats.org/officeDocument/2006/relationships/hyperlink" Target="#&#20837;&#21147;!A2"/><Relationship Id="rId7" Type="http://schemas.openxmlformats.org/officeDocument/2006/relationships/hyperlink" Target="#&#36896;&#25104;&#27874;&#21450;!D6"/><Relationship Id="rId12" Type="http://schemas.openxmlformats.org/officeDocument/2006/relationships/hyperlink" Target="#&#20418;&#25968;!D6"/><Relationship Id="rId2" Type="http://schemas.openxmlformats.org/officeDocument/2006/relationships/hyperlink" Target="#&#25805;&#20316;&#35500;&#26126;!A2"/><Relationship Id="rId1" Type="http://schemas.openxmlformats.org/officeDocument/2006/relationships/hyperlink" Target="#&#22266;&#23450;&#36039;&#26412;!A6"/><Relationship Id="rId6" Type="http://schemas.openxmlformats.org/officeDocument/2006/relationships/hyperlink" Target="#flow!A2"/><Relationship Id="rId11" Type="http://schemas.openxmlformats.org/officeDocument/2006/relationships/hyperlink" Target="#DATA!A6"/><Relationship Id="rId5" Type="http://schemas.openxmlformats.org/officeDocument/2006/relationships/hyperlink" Target="#&#22577;&#21578;&#26360;!A2"/><Relationship Id="rId10" Type="http://schemas.openxmlformats.org/officeDocument/2006/relationships/hyperlink" Target="#&#29983;&#29987;&#27874;&#21450;!D6"/><Relationship Id="rId4" Type="http://schemas.openxmlformats.org/officeDocument/2006/relationships/hyperlink" Target="#&#23450;&#32681;!F5"/><Relationship Id="rId9" Type="http://schemas.openxmlformats.org/officeDocument/2006/relationships/hyperlink" Target="#&#35373;&#20633;&#27874;&#21450;!D6"/></Relationships>
</file>

<file path=xl/drawings/_rels/drawing13.xml.rels><?xml version="1.0" encoding="UTF-8" standalone="yes"?>
<Relationships xmlns="http://schemas.openxmlformats.org/package/2006/relationships"><Relationship Id="rId8" Type="http://schemas.openxmlformats.org/officeDocument/2006/relationships/hyperlink" Target="#&#35373;&#20633;&#27874;&#21450;!D6"/><Relationship Id="rId3" Type="http://schemas.openxmlformats.org/officeDocument/2006/relationships/hyperlink" Target="#&#23450;&#32681;!F5"/><Relationship Id="rId7" Type="http://schemas.openxmlformats.org/officeDocument/2006/relationships/hyperlink" Target="#&#24314;&#31689;&#27874;&#21450;!D6"/><Relationship Id="rId12" Type="http://schemas.openxmlformats.org/officeDocument/2006/relationships/hyperlink" Target="#&#31895;&#21033;&#29575;!D6"/><Relationship Id="rId2" Type="http://schemas.openxmlformats.org/officeDocument/2006/relationships/hyperlink" Target="#&#20837;&#21147;!A2"/><Relationship Id="rId1" Type="http://schemas.openxmlformats.org/officeDocument/2006/relationships/hyperlink" Target="#&#25805;&#20316;&#35500;&#26126;!A2"/><Relationship Id="rId6" Type="http://schemas.openxmlformats.org/officeDocument/2006/relationships/hyperlink" Target="#&#36896;&#25104;&#27874;&#21450;!D6"/><Relationship Id="rId11" Type="http://schemas.openxmlformats.org/officeDocument/2006/relationships/hyperlink" Target="#&#20418;&#25968;!D6"/><Relationship Id="rId5" Type="http://schemas.openxmlformats.org/officeDocument/2006/relationships/hyperlink" Target="#flow!A2"/><Relationship Id="rId10" Type="http://schemas.openxmlformats.org/officeDocument/2006/relationships/hyperlink" Target="#DATA!A6"/><Relationship Id="rId4" Type="http://schemas.openxmlformats.org/officeDocument/2006/relationships/hyperlink" Target="#&#22577;&#21578;&#26360;!A2"/><Relationship Id="rId9" Type="http://schemas.openxmlformats.org/officeDocument/2006/relationships/hyperlink" Target="#&#29983;&#29987;&#27874;&#21450;!D6"/></Relationships>
</file>

<file path=xl/drawings/_rels/drawing2.xml.rels><?xml version="1.0" encoding="UTF-8" standalone="yes"?>
<Relationships xmlns="http://schemas.openxmlformats.org/package/2006/relationships"><Relationship Id="rId8" Type="http://schemas.openxmlformats.org/officeDocument/2006/relationships/hyperlink" Target="#&#29983;&#29987;&#27874;&#21450;!D6"/><Relationship Id="rId3" Type="http://schemas.openxmlformats.org/officeDocument/2006/relationships/hyperlink" Target="#&#22577;&#21578;&#26360;!A2"/><Relationship Id="rId7" Type="http://schemas.openxmlformats.org/officeDocument/2006/relationships/hyperlink" Target="#&#35373;&#20633;&#27874;&#21450;!D6"/><Relationship Id="rId12" Type="http://schemas.openxmlformats.org/officeDocument/2006/relationships/hyperlink" Target="#&#22266;&#23450;&#36039;&#26412;!A6"/><Relationship Id="rId2" Type="http://schemas.openxmlformats.org/officeDocument/2006/relationships/hyperlink" Target="#&#25805;&#20316;&#35500;&#26126;!A2"/><Relationship Id="rId1" Type="http://schemas.openxmlformats.org/officeDocument/2006/relationships/hyperlink" Target="#&#23450;&#32681;!F5"/><Relationship Id="rId6" Type="http://schemas.openxmlformats.org/officeDocument/2006/relationships/hyperlink" Target="#&#24314;&#31689;&#27874;&#21450;!D6"/><Relationship Id="rId11" Type="http://schemas.openxmlformats.org/officeDocument/2006/relationships/hyperlink" Target="#&#31895;&#21033;&#29575;!D6"/><Relationship Id="rId5" Type="http://schemas.openxmlformats.org/officeDocument/2006/relationships/hyperlink" Target="#&#36896;&#25104;&#27874;&#21450;!D6"/><Relationship Id="rId10" Type="http://schemas.openxmlformats.org/officeDocument/2006/relationships/hyperlink" Target="#&#20418;&#25968;!D6"/><Relationship Id="rId4" Type="http://schemas.openxmlformats.org/officeDocument/2006/relationships/hyperlink" Target="#flow!A2"/><Relationship Id="rId9" Type="http://schemas.openxmlformats.org/officeDocument/2006/relationships/hyperlink" Target="#DATA!A6"/></Relationships>
</file>

<file path=xl/drawings/_rels/drawing3.xml.rels><?xml version="1.0" encoding="UTF-8" standalone="yes"?>
<Relationships xmlns="http://schemas.openxmlformats.org/package/2006/relationships"><Relationship Id="rId8" Type="http://schemas.openxmlformats.org/officeDocument/2006/relationships/hyperlink" Target="#&#29983;&#29987;&#27874;&#21450;!D6"/><Relationship Id="rId3" Type="http://schemas.openxmlformats.org/officeDocument/2006/relationships/hyperlink" Target="#&#20837;&#21147;!A2"/><Relationship Id="rId7" Type="http://schemas.openxmlformats.org/officeDocument/2006/relationships/hyperlink" Target="#&#35373;&#20633;&#27874;&#21450;!D6"/><Relationship Id="rId12" Type="http://schemas.openxmlformats.org/officeDocument/2006/relationships/hyperlink" Target="#&#22266;&#23450;&#36039;&#26412;!A6"/><Relationship Id="rId2" Type="http://schemas.openxmlformats.org/officeDocument/2006/relationships/hyperlink" Target="#&#25805;&#20316;&#35500;&#26126;!A2"/><Relationship Id="rId1" Type="http://schemas.openxmlformats.org/officeDocument/2006/relationships/hyperlink" Target="#&#22577;&#21578;&#26360;!A2"/><Relationship Id="rId6" Type="http://schemas.openxmlformats.org/officeDocument/2006/relationships/hyperlink" Target="#&#24314;&#31689;&#27874;&#21450;!D6"/><Relationship Id="rId11" Type="http://schemas.openxmlformats.org/officeDocument/2006/relationships/hyperlink" Target="#&#31895;&#21033;&#29575;!D6"/><Relationship Id="rId5" Type="http://schemas.openxmlformats.org/officeDocument/2006/relationships/hyperlink" Target="#&#36896;&#25104;&#27874;&#21450;!D6"/><Relationship Id="rId10" Type="http://schemas.openxmlformats.org/officeDocument/2006/relationships/hyperlink" Target="#&#20418;&#25968;!D6"/><Relationship Id="rId4" Type="http://schemas.openxmlformats.org/officeDocument/2006/relationships/hyperlink" Target="#flow!A2"/><Relationship Id="rId9" Type="http://schemas.openxmlformats.org/officeDocument/2006/relationships/hyperlink" Target="#DATA!A6"/></Relationships>
</file>

<file path=xl/drawings/_rels/drawing4.xml.rels><?xml version="1.0" encoding="UTF-8" standalone="yes"?>
<Relationships xmlns="http://schemas.openxmlformats.org/package/2006/relationships"><Relationship Id="rId8" Type="http://schemas.openxmlformats.org/officeDocument/2006/relationships/hyperlink" Target="#&#24314;&#31689;&#27874;&#21450;!D6"/><Relationship Id="rId13" Type="http://schemas.openxmlformats.org/officeDocument/2006/relationships/hyperlink" Target="#&#31895;&#21033;&#29575;!D6"/><Relationship Id="rId3" Type="http://schemas.openxmlformats.org/officeDocument/2006/relationships/hyperlink" Target="#flow!A2"/><Relationship Id="rId7" Type="http://schemas.openxmlformats.org/officeDocument/2006/relationships/hyperlink" Target="#&#36896;&#25104;&#27874;&#21450;!D6"/><Relationship Id="rId12" Type="http://schemas.openxmlformats.org/officeDocument/2006/relationships/hyperlink" Target="#&#20418;&#25968;!D6"/><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hyperlink" Target="#&#23450;&#32681;!F5"/><Relationship Id="rId11" Type="http://schemas.openxmlformats.org/officeDocument/2006/relationships/hyperlink" Target="#DATA!A6"/><Relationship Id="rId5" Type="http://schemas.openxmlformats.org/officeDocument/2006/relationships/hyperlink" Target="#&#20837;&#21147;!A2"/><Relationship Id="rId15" Type="http://schemas.openxmlformats.org/officeDocument/2006/relationships/hyperlink" Target="#&#25805;&#20316;&#35500;&#26126;!D83"/><Relationship Id="rId10" Type="http://schemas.openxmlformats.org/officeDocument/2006/relationships/hyperlink" Target="#&#29983;&#29987;&#27874;&#21450;!D6"/><Relationship Id="rId4" Type="http://schemas.openxmlformats.org/officeDocument/2006/relationships/hyperlink" Target="#&#25805;&#20316;&#35500;&#26126;!A2"/><Relationship Id="rId9" Type="http://schemas.openxmlformats.org/officeDocument/2006/relationships/hyperlink" Target="#&#35373;&#20633;&#27874;&#21450;!D6"/><Relationship Id="rId14" Type="http://schemas.openxmlformats.org/officeDocument/2006/relationships/hyperlink" Target="#&#22266;&#23450;&#36039;&#26412;!A6"/></Relationships>
</file>

<file path=xl/drawings/_rels/drawing5.xml.rels><?xml version="1.0" encoding="UTF-8" standalone="yes"?>
<Relationships xmlns="http://schemas.openxmlformats.org/package/2006/relationships"><Relationship Id="rId8" Type="http://schemas.openxmlformats.org/officeDocument/2006/relationships/hyperlink" Target="#&#35373;&#20633;&#27874;&#21450;!D6"/><Relationship Id="rId13" Type="http://schemas.openxmlformats.org/officeDocument/2006/relationships/hyperlink" Target="#&#22266;&#23450;&#36039;&#26412;!A6"/><Relationship Id="rId3" Type="http://schemas.openxmlformats.org/officeDocument/2006/relationships/hyperlink" Target="#&#20837;&#21147;!A2"/><Relationship Id="rId7" Type="http://schemas.openxmlformats.org/officeDocument/2006/relationships/hyperlink" Target="#&#24314;&#31689;&#27874;&#21450;!D6"/><Relationship Id="rId12" Type="http://schemas.openxmlformats.org/officeDocument/2006/relationships/hyperlink" Target="#&#31895;&#21033;&#29575;!D6"/><Relationship Id="rId2" Type="http://schemas.openxmlformats.org/officeDocument/2006/relationships/hyperlink" Target="#&#25805;&#20316;&#35500;&#26126;!A2"/><Relationship Id="rId1" Type="http://schemas.openxmlformats.org/officeDocument/2006/relationships/hyperlink" Target="#&#36896;&#25104;&#27874;&#21450;!D6"/><Relationship Id="rId6" Type="http://schemas.openxmlformats.org/officeDocument/2006/relationships/hyperlink" Target="#flow!A2"/><Relationship Id="rId11" Type="http://schemas.openxmlformats.org/officeDocument/2006/relationships/hyperlink" Target="#&#20418;&#25968;!D6"/><Relationship Id="rId5" Type="http://schemas.openxmlformats.org/officeDocument/2006/relationships/hyperlink" Target="#&#22577;&#21578;&#26360;!A2"/><Relationship Id="rId10" Type="http://schemas.openxmlformats.org/officeDocument/2006/relationships/hyperlink" Target="#DATA!A6"/><Relationship Id="rId4" Type="http://schemas.openxmlformats.org/officeDocument/2006/relationships/hyperlink" Target="#&#23450;&#32681;!F5"/><Relationship Id="rId9" Type="http://schemas.openxmlformats.org/officeDocument/2006/relationships/hyperlink" Target="#&#29983;&#29987;&#27874;&#21450;!D6"/></Relationships>
</file>

<file path=xl/drawings/_rels/drawing6.xml.rels><?xml version="1.0" encoding="UTF-8" standalone="yes"?>
<Relationships xmlns="http://schemas.openxmlformats.org/package/2006/relationships"><Relationship Id="rId8" Type="http://schemas.openxmlformats.org/officeDocument/2006/relationships/hyperlink" Target="#&#29983;&#29987;&#27874;&#21450;!D6"/><Relationship Id="rId3" Type="http://schemas.openxmlformats.org/officeDocument/2006/relationships/hyperlink" Target="#&#20837;&#21147;!A2"/><Relationship Id="rId7" Type="http://schemas.openxmlformats.org/officeDocument/2006/relationships/hyperlink" Target="#&#35373;&#20633;&#27874;&#21450;!D6"/><Relationship Id="rId12" Type="http://schemas.openxmlformats.org/officeDocument/2006/relationships/hyperlink" Target="#&#22266;&#23450;&#36039;&#26412;!A6"/><Relationship Id="rId2" Type="http://schemas.openxmlformats.org/officeDocument/2006/relationships/hyperlink" Target="#&#25805;&#20316;&#35500;&#26126;!A2"/><Relationship Id="rId1" Type="http://schemas.openxmlformats.org/officeDocument/2006/relationships/hyperlink" Target="#&#24314;&#31689;&#27874;&#21450;!D6"/><Relationship Id="rId6" Type="http://schemas.openxmlformats.org/officeDocument/2006/relationships/hyperlink" Target="#flow!A2"/><Relationship Id="rId11" Type="http://schemas.openxmlformats.org/officeDocument/2006/relationships/hyperlink" Target="#&#31895;&#21033;&#29575;!D6"/><Relationship Id="rId5" Type="http://schemas.openxmlformats.org/officeDocument/2006/relationships/hyperlink" Target="#&#22577;&#21578;&#26360;!A2"/><Relationship Id="rId10" Type="http://schemas.openxmlformats.org/officeDocument/2006/relationships/hyperlink" Target="#&#20418;&#25968;!D6"/><Relationship Id="rId4" Type="http://schemas.openxmlformats.org/officeDocument/2006/relationships/hyperlink" Target="#&#23450;&#32681;!F5"/><Relationship Id="rId9" Type="http://schemas.openxmlformats.org/officeDocument/2006/relationships/hyperlink" Target="#DATA!A6"/></Relationships>
</file>

<file path=xl/drawings/_rels/drawing7.xml.rels><?xml version="1.0" encoding="UTF-8" standalone="yes"?>
<Relationships xmlns="http://schemas.openxmlformats.org/package/2006/relationships"><Relationship Id="rId8" Type="http://schemas.openxmlformats.org/officeDocument/2006/relationships/hyperlink" Target="#&#29983;&#29987;&#27874;&#21450;!D6"/><Relationship Id="rId3" Type="http://schemas.openxmlformats.org/officeDocument/2006/relationships/hyperlink" Target="#&#20837;&#21147;!A2"/><Relationship Id="rId7" Type="http://schemas.openxmlformats.org/officeDocument/2006/relationships/hyperlink" Target="#&#36896;&#25104;&#27874;&#21450;!D6"/><Relationship Id="rId12" Type="http://schemas.openxmlformats.org/officeDocument/2006/relationships/hyperlink" Target="#&#22266;&#23450;&#36039;&#26412;!A6"/><Relationship Id="rId2" Type="http://schemas.openxmlformats.org/officeDocument/2006/relationships/hyperlink" Target="#&#25805;&#20316;&#35500;&#26126;!A2"/><Relationship Id="rId1" Type="http://schemas.openxmlformats.org/officeDocument/2006/relationships/hyperlink" Target="#&#35373;&#20633;&#27874;&#21450;!D6"/><Relationship Id="rId6" Type="http://schemas.openxmlformats.org/officeDocument/2006/relationships/hyperlink" Target="#flow!A2"/><Relationship Id="rId11" Type="http://schemas.openxmlformats.org/officeDocument/2006/relationships/hyperlink" Target="#&#31895;&#21033;&#29575;!D6"/><Relationship Id="rId5" Type="http://schemas.openxmlformats.org/officeDocument/2006/relationships/hyperlink" Target="#&#22577;&#21578;&#26360;!A2"/><Relationship Id="rId10" Type="http://schemas.openxmlformats.org/officeDocument/2006/relationships/hyperlink" Target="#&#20418;&#25968;!D6"/><Relationship Id="rId4" Type="http://schemas.openxmlformats.org/officeDocument/2006/relationships/hyperlink" Target="#&#23450;&#32681;!F5"/><Relationship Id="rId9" Type="http://schemas.openxmlformats.org/officeDocument/2006/relationships/hyperlink" Target="#DATA!A6"/></Relationships>
</file>

<file path=xl/drawings/_rels/drawing8.xml.rels><?xml version="1.0" encoding="UTF-8" standalone="yes"?>
<Relationships xmlns="http://schemas.openxmlformats.org/package/2006/relationships"><Relationship Id="rId8" Type="http://schemas.openxmlformats.org/officeDocument/2006/relationships/hyperlink" Target="#&#24314;&#31689;&#27874;&#21450;!D6"/><Relationship Id="rId3" Type="http://schemas.openxmlformats.org/officeDocument/2006/relationships/hyperlink" Target="#&#20837;&#21147;!A2"/><Relationship Id="rId7" Type="http://schemas.openxmlformats.org/officeDocument/2006/relationships/hyperlink" Target="#&#36896;&#25104;&#27874;&#21450;!D6"/><Relationship Id="rId12" Type="http://schemas.openxmlformats.org/officeDocument/2006/relationships/hyperlink" Target="#&#22266;&#23450;&#36039;&#26412;!A6"/><Relationship Id="rId2" Type="http://schemas.openxmlformats.org/officeDocument/2006/relationships/hyperlink" Target="#&#25805;&#20316;&#35500;&#26126;!A2"/><Relationship Id="rId1" Type="http://schemas.openxmlformats.org/officeDocument/2006/relationships/hyperlink" Target="#&#29983;&#29987;&#27874;&#21450;!D6"/><Relationship Id="rId6" Type="http://schemas.openxmlformats.org/officeDocument/2006/relationships/hyperlink" Target="#flow!A2"/><Relationship Id="rId11" Type="http://schemas.openxmlformats.org/officeDocument/2006/relationships/hyperlink" Target="#&#31895;&#21033;&#29575;!D6"/><Relationship Id="rId5" Type="http://schemas.openxmlformats.org/officeDocument/2006/relationships/hyperlink" Target="#&#22577;&#21578;&#26360;!A2"/><Relationship Id="rId10" Type="http://schemas.openxmlformats.org/officeDocument/2006/relationships/hyperlink" Target="#&#20418;&#25968;!D6"/><Relationship Id="rId4" Type="http://schemas.openxmlformats.org/officeDocument/2006/relationships/hyperlink" Target="#&#23450;&#32681;!F5"/><Relationship Id="rId9" Type="http://schemas.openxmlformats.org/officeDocument/2006/relationships/hyperlink" Target="#DATA!A6"/></Relationships>
</file>

<file path=xl/drawings/_rels/drawing9.xml.rels><?xml version="1.0" encoding="UTF-8" standalone="yes"?>
<Relationships xmlns="http://schemas.openxmlformats.org/package/2006/relationships"><Relationship Id="rId8" Type="http://schemas.openxmlformats.org/officeDocument/2006/relationships/hyperlink" Target="#&#24314;&#31689;&#27874;&#21450;!D6"/><Relationship Id="rId3" Type="http://schemas.openxmlformats.org/officeDocument/2006/relationships/hyperlink" Target="#&#20837;&#21147;!A2"/><Relationship Id="rId7" Type="http://schemas.openxmlformats.org/officeDocument/2006/relationships/hyperlink" Target="#&#36896;&#25104;&#27874;&#21450;!D6"/><Relationship Id="rId12" Type="http://schemas.openxmlformats.org/officeDocument/2006/relationships/hyperlink" Target="#&#22266;&#23450;&#36039;&#26412;!A6"/><Relationship Id="rId2" Type="http://schemas.openxmlformats.org/officeDocument/2006/relationships/hyperlink" Target="#&#25805;&#20316;&#35500;&#26126;!A2"/><Relationship Id="rId1" Type="http://schemas.openxmlformats.org/officeDocument/2006/relationships/hyperlink" Target="#DATA!A6"/><Relationship Id="rId6" Type="http://schemas.openxmlformats.org/officeDocument/2006/relationships/hyperlink" Target="#flow!A2"/><Relationship Id="rId11" Type="http://schemas.openxmlformats.org/officeDocument/2006/relationships/hyperlink" Target="#&#31895;&#21033;&#29575;!D6"/><Relationship Id="rId5" Type="http://schemas.openxmlformats.org/officeDocument/2006/relationships/hyperlink" Target="#&#22577;&#21578;&#26360;!A2"/><Relationship Id="rId10" Type="http://schemas.openxmlformats.org/officeDocument/2006/relationships/hyperlink" Target="#&#20418;&#25968;!D6"/><Relationship Id="rId4" Type="http://schemas.openxmlformats.org/officeDocument/2006/relationships/hyperlink" Target="#&#23450;&#32681;!F5"/><Relationship Id="rId9" Type="http://schemas.openxmlformats.org/officeDocument/2006/relationships/hyperlink" Target="#&#35373;&#20633;&#27874;&#21450;!D6"/></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742950</xdr:colOff>
      <xdr:row>0</xdr:row>
      <xdr:rowOff>361950</xdr:rowOff>
    </xdr:to>
    <xdr:sp macro="" textlink="">
      <xdr:nvSpPr>
        <xdr:cNvPr id="30" name="ホームベース 29">
          <a:hlinkClick xmlns:r="http://schemas.openxmlformats.org/officeDocument/2006/relationships" r:id="rId1"/>
          <a:extLst>
            <a:ext uri="{FF2B5EF4-FFF2-40B4-BE49-F238E27FC236}">
              <a16:creationId xmlns:a16="http://schemas.microsoft.com/office/drawing/2014/main" id="{00000000-0008-0000-0000-00001E000000}"/>
            </a:ext>
          </a:extLst>
        </xdr:cNvPr>
        <xdr:cNvSpPr/>
      </xdr:nvSpPr>
      <xdr:spPr>
        <a:xfrm>
          <a:off x="123825" y="0"/>
          <a:ext cx="1295400" cy="361950"/>
        </a:xfrm>
        <a:prstGeom prst="homePlate">
          <a:avLst/>
        </a:prstGeom>
        <a:solidFill>
          <a:schemeClr val="accent5">
            <a:lumMod val="20000"/>
            <a:lumOff val="80000"/>
          </a:schemeClr>
        </a:solidFill>
        <a:ln w="28575">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4</xdr:col>
      <xdr:colOff>179072</xdr:colOff>
      <xdr:row>0</xdr:row>
      <xdr:rowOff>0</xdr:rowOff>
    </xdr:from>
    <xdr:to>
      <xdr:col>6</xdr:col>
      <xdr:colOff>60960</xdr:colOff>
      <xdr:row>0</xdr:row>
      <xdr:rowOff>360000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527812" y="0"/>
          <a:ext cx="887728" cy="360000"/>
        </a:xfrm>
        <a:prstGeom prst="rect">
          <a:avLst/>
        </a:prstGeom>
        <a:solidFill>
          <a:srgbClr val="002060"/>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操作説明</a:t>
          </a:r>
        </a:p>
      </xdr:txBody>
    </xdr:sp>
    <xdr:clientData/>
  </xdr:twoCellAnchor>
  <xdr:twoCellAnchor>
    <xdr:from>
      <xdr:col>6</xdr:col>
      <xdr:colOff>53340</xdr:colOff>
      <xdr:row>0</xdr:row>
      <xdr:rowOff>0</xdr:rowOff>
    </xdr:from>
    <xdr:to>
      <xdr:col>7</xdr:col>
      <xdr:colOff>182880</xdr:colOff>
      <xdr:row>0</xdr:row>
      <xdr:rowOff>358140</xdr:rowOff>
    </xdr:to>
    <xdr:sp macro="" textlink="">
      <xdr:nvSpPr>
        <xdr:cNvPr id="32" name="正方形/長方形 31">
          <a:hlinkClick xmlns:r="http://schemas.openxmlformats.org/officeDocument/2006/relationships" r:id="rId1"/>
          <a:extLst>
            <a:ext uri="{FF2B5EF4-FFF2-40B4-BE49-F238E27FC236}">
              <a16:creationId xmlns:a16="http://schemas.microsoft.com/office/drawing/2014/main" id="{00000000-0008-0000-0000-000020000000}"/>
            </a:ext>
          </a:extLst>
        </xdr:cNvPr>
        <xdr:cNvSpPr/>
      </xdr:nvSpPr>
      <xdr:spPr>
        <a:xfrm>
          <a:off x="2407920" y="0"/>
          <a:ext cx="746760" cy="35814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7</xdr:col>
      <xdr:colOff>180975</xdr:colOff>
      <xdr:row>0</xdr:row>
      <xdr:rowOff>0</xdr:rowOff>
    </xdr:from>
    <xdr:to>
      <xdr:col>8</xdr:col>
      <xdr:colOff>333375</xdr:colOff>
      <xdr:row>0</xdr:row>
      <xdr:rowOff>360000</xdr:rowOff>
    </xdr:to>
    <xdr:sp macro="" textlink="">
      <xdr:nvSpPr>
        <xdr:cNvPr id="33" name="正方形/長方形 32">
          <a:hlinkClick xmlns:r="http://schemas.openxmlformats.org/officeDocument/2006/relationships" r:id="rId2"/>
          <a:extLst>
            <a:ext uri="{FF2B5EF4-FFF2-40B4-BE49-F238E27FC236}">
              <a16:creationId xmlns:a16="http://schemas.microsoft.com/office/drawing/2014/main" id="{00000000-0008-0000-0000-000021000000}"/>
            </a:ext>
          </a:extLst>
        </xdr:cNvPr>
        <xdr:cNvSpPr/>
      </xdr:nvSpPr>
      <xdr:spPr>
        <a:xfrm>
          <a:off x="3152775" y="0"/>
          <a:ext cx="771525"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8</xdr:col>
      <xdr:colOff>320040</xdr:colOff>
      <xdr:row>0</xdr:row>
      <xdr:rowOff>0</xdr:rowOff>
    </xdr:from>
    <xdr:to>
      <xdr:col>9</xdr:col>
      <xdr:colOff>579119</xdr:colOff>
      <xdr:row>0</xdr:row>
      <xdr:rowOff>360000</xdr:rowOff>
    </xdr:to>
    <xdr:sp macro="" textlink="">
      <xdr:nvSpPr>
        <xdr:cNvPr id="34" name="正方形/長方形 33">
          <a:hlinkClick xmlns:r="http://schemas.openxmlformats.org/officeDocument/2006/relationships" r:id="rId3"/>
          <a:extLst>
            <a:ext uri="{FF2B5EF4-FFF2-40B4-BE49-F238E27FC236}">
              <a16:creationId xmlns:a16="http://schemas.microsoft.com/office/drawing/2014/main" id="{00000000-0008-0000-0000-000022000000}"/>
            </a:ext>
          </a:extLst>
        </xdr:cNvPr>
        <xdr:cNvSpPr/>
      </xdr:nvSpPr>
      <xdr:spPr>
        <a:xfrm>
          <a:off x="3909060" y="0"/>
          <a:ext cx="87629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9</xdr:col>
      <xdr:colOff>548640</xdr:colOff>
      <xdr:row>0</xdr:row>
      <xdr:rowOff>0</xdr:rowOff>
    </xdr:from>
    <xdr:to>
      <xdr:col>11</xdr:col>
      <xdr:colOff>38100</xdr:colOff>
      <xdr:row>0</xdr:row>
      <xdr:rowOff>360000</xdr:rowOff>
    </xdr:to>
    <xdr:sp macro="" textlink="">
      <xdr:nvSpPr>
        <xdr:cNvPr id="35" name="正方形/長方形 34">
          <a:hlinkClick xmlns:r="http://schemas.openxmlformats.org/officeDocument/2006/relationships" r:id="rId4"/>
          <a:extLst>
            <a:ext uri="{FF2B5EF4-FFF2-40B4-BE49-F238E27FC236}">
              <a16:creationId xmlns:a16="http://schemas.microsoft.com/office/drawing/2014/main" id="{00000000-0008-0000-0000-000023000000}"/>
            </a:ext>
          </a:extLst>
        </xdr:cNvPr>
        <xdr:cNvSpPr/>
      </xdr:nvSpPr>
      <xdr:spPr>
        <a:xfrm>
          <a:off x="4754880" y="0"/>
          <a:ext cx="7239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11</xdr:col>
      <xdr:colOff>38100</xdr:colOff>
      <xdr:row>0</xdr:row>
      <xdr:rowOff>0</xdr:rowOff>
    </xdr:from>
    <xdr:to>
      <xdr:col>12</xdr:col>
      <xdr:colOff>274320</xdr:colOff>
      <xdr:row>0</xdr:row>
      <xdr:rowOff>360000</xdr:rowOff>
    </xdr:to>
    <xdr:sp macro="" textlink="">
      <xdr:nvSpPr>
        <xdr:cNvPr id="36" name="正方形/長方形 35">
          <a:hlinkClick xmlns:r="http://schemas.openxmlformats.org/officeDocument/2006/relationships" r:id="rId5"/>
          <a:extLst>
            <a:ext uri="{FF2B5EF4-FFF2-40B4-BE49-F238E27FC236}">
              <a16:creationId xmlns:a16="http://schemas.microsoft.com/office/drawing/2014/main" id="{00000000-0008-0000-0000-000024000000}"/>
            </a:ext>
          </a:extLst>
        </xdr:cNvPr>
        <xdr:cNvSpPr/>
      </xdr:nvSpPr>
      <xdr:spPr>
        <a:xfrm>
          <a:off x="5478780" y="0"/>
          <a:ext cx="85344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chemeClr val="tx1"/>
              </a:solidFill>
            </a:rPr>
            <a:t>造成波及</a:t>
          </a:r>
        </a:p>
      </xdr:txBody>
    </xdr:sp>
    <xdr:clientData/>
  </xdr:twoCellAnchor>
  <xdr:twoCellAnchor>
    <xdr:from>
      <xdr:col>12</xdr:col>
      <xdr:colOff>274320</xdr:colOff>
      <xdr:row>0</xdr:row>
      <xdr:rowOff>0</xdr:rowOff>
    </xdr:from>
    <xdr:to>
      <xdr:col>13</xdr:col>
      <xdr:colOff>518160</xdr:colOff>
      <xdr:row>0</xdr:row>
      <xdr:rowOff>360000</xdr:rowOff>
    </xdr:to>
    <xdr:sp macro="" textlink="">
      <xdr:nvSpPr>
        <xdr:cNvPr id="37" name="正方形/長方形 36">
          <a:hlinkClick xmlns:r="http://schemas.openxmlformats.org/officeDocument/2006/relationships" r:id="rId6"/>
          <a:extLst>
            <a:ext uri="{FF2B5EF4-FFF2-40B4-BE49-F238E27FC236}">
              <a16:creationId xmlns:a16="http://schemas.microsoft.com/office/drawing/2014/main" id="{00000000-0008-0000-0000-000025000000}"/>
            </a:ext>
          </a:extLst>
        </xdr:cNvPr>
        <xdr:cNvSpPr/>
      </xdr:nvSpPr>
      <xdr:spPr>
        <a:xfrm>
          <a:off x="6332220" y="0"/>
          <a:ext cx="86106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a:t>
          </a:r>
        </a:p>
      </xdr:txBody>
    </xdr:sp>
    <xdr:clientData/>
  </xdr:twoCellAnchor>
  <xdr:twoCellAnchor>
    <xdr:from>
      <xdr:col>13</xdr:col>
      <xdr:colOff>510540</xdr:colOff>
      <xdr:row>0</xdr:row>
      <xdr:rowOff>0</xdr:rowOff>
    </xdr:from>
    <xdr:to>
      <xdr:col>15</xdr:col>
      <xdr:colOff>22860</xdr:colOff>
      <xdr:row>0</xdr:row>
      <xdr:rowOff>360000</xdr:rowOff>
    </xdr:to>
    <xdr:sp macro="" textlink="">
      <xdr:nvSpPr>
        <xdr:cNvPr id="38" name="正方形/長方形 37">
          <a:hlinkClick xmlns:r="http://schemas.openxmlformats.org/officeDocument/2006/relationships" r:id="rId7"/>
          <a:extLst>
            <a:ext uri="{FF2B5EF4-FFF2-40B4-BE49-F238E27FC236}">
              <a16:creationId xmlns:a16="http://schemas.microsoft.com/office/drawing/2014/main" id="{00000000-0008-0000-0000-000026000000}"/>
            </a:ext>
          </a:extLst>
        </xdr:cNvPr>
        <xdr:cNvSpPr/>
      </xdr:nvSpPr>
      <xdr:spPr>
        <a:xfrm>
          <a:off x="7185660" y="0"/>
          <a:ext cx="83058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a:t>
          </a:r>
        </a:p>
      </xdr:txBody>
    </xdr:sp>
    <xdr:clientData/>
  </xdr:twoCellAnchor>
  <xdr:twoCellAnchor>
    <xdr:from>
      <xdr:col>15</xdr:col>
      <xdr:colOff>15240</xdr:colOff>
      <xdr:row>0</xdr:row>
      <xdr:rowOff>0</xdr:rowOff>
    </xdr:from>
    <xdr:to>
      <xdr:col>16</xdr:col>
      <xdr:colOff>220980</xdr:colOff>
      <xdr:row>0</xdr:row>
      <xdr:rowOff>360000</xdr:rowOff>
    </xdr:to>
    <xdr:sp macro="" textlink="">
      <xdr:nvSpPr>
        <xdr:cNvPr id="39" name="正方形/長方形 38">
          <a:hlinkClick xmlns:r="http://schemas.openxmlformats.org/officeDocument/2006/relationships" r:id="rId8"/>
          <a:extLst>
            <a:ext uri="{FF2B5EF4-FFF2-40B4-BE49-F238E27FC236}">
              <a16:creationId xmlns:a16="http://schemas.microsoft.com/office/drawing/2014/main" id="{00000000-0008-0000-0000-000027000000}"/>
            </a:ext>
          </a:extLst>
        </xdr:cNvPr>
        <xdr:cNvSpPr/>
      </xdr:nvSpPr>
      <xdr:spPr>
        <a:xfrm>
          <a:off x="8008620" y="0"/>
          <a:ext cx="82296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16</xdr:col>
      <xdr:colOff>220980</xdr:colOff>
      <xdr:row>0</xdr:row>
      <xdr:rowOff>0</xdr:rowOff>
    </xdr:from>
    <xdr:to>
      <xdr:col>17</xdr:col>
      <xdr:colOff>236220</xdr:colOff>
      <xdr:row>0</xdr:row>
      <xdr:rowOff>360000</xdr:rowOff>
    </xdr:to>
    <xdr:sp macro="" textlink="">
      <xdr:nvSpPr>
        <xdr:cNvPr id="40" name="正方形/長方形 39">
          <a:hlinkClick xmlns:r="http://schemas.openxmlformats.org/officeDocument/2006/relationships" r:id="rId9"/>
          <a:extLst>
            <a:ext uri="{FF2B5EF4-FFF2-40B4-BE49-F238E27FC236}">
              <a16:creationId xmlns:a16="http://schemas.microsoft.com/office/drawing/2014/main" id="{00000000-0008-0000-0000-000028000000}"/>
            </a:ext>
          </a:extLst>
        </xdr:cNvPr>
        <xdr:cNvSpPr/>
      </xdr:nvSpPr>
      <xdr:spPr>
        <a:xfrm>
          <a:off x="8831580" y="0"/>
          <a:ext cx="63246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17</xdr:col>
      <xdr:colOff>236220</xdr:colOff>
      <xdr:row>0</xdr:row>
      <xdr:rowOff>0</xdr:rowOff>
    </xdr:from>
    <xdr:to>
      <xdr:col>18</xdr:col>
      <xdr:colOff>350520</xdr:colOff>
      <xdr:row>0</xdr:row>
      <xdr:rowOff>360000</xdr:rowOff>
    </xdr:to>
    <xdr:sp macro="" textlink="">
      <xdr:nvSpPr>
        <xdr:cNvPr id="41" name="正方形/長方形 40">
          <a:hlinkClick xmlns:r="http://schemas.openxmlformats.org/officeDocument/2006/relationships" r:id="rId10"/>
          <a:extLst>
            <a:ext uri="{FF2B5EF4-FFF2-40B4-BE49-F238E27FC236}">
              <a16:creationId xmlns:a16="http://schemas.microsoft.com/office/drawing/2014/main" id="{00000000-0008-0000-0000-000029000000}"/>
            </a:ext>
          </a:extLst>
        </xdr:cNvPr>
        <xdr:cNvSpPr/>
      </xdr:nvSpPr>
      <xdr:spPr>
        <a:xfrm>
          <a:off x="9464040" y="0"/>
          <a:ext cx="73152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18</xdr:col>
      <xdr:colOff>342900</xdr:colOff>
      <xdr:row>0</xdr:row>
      <xdr:rowOff>0</xdr:rowOff>
    </xdr:from>
    <xdr:to>
      <xdr:col>19</xdr:col>
      <xdr:colOff>449579</xdr:colOff>
      <xdr:row>0</xdr:row>
      <xdr:rowOff>360000</xdr:rowOff>
    </xdr:to>
    <xdr:sp macro="" textlink="">
      <xdr:nvSpPr>
        <xdr:cNvPr id="42" name="正方形/長方形 41">
          <a:hlinkClick xmlns:r="http://schemas.openxmlformats.org/officeDocument/2006/relationships" r:id="rId11"/>
          <a:extLst>
            <a:ext uri="{FF2B5EF4-FFF2-40B4-BE49-F238E27FC236}">
              <a16:creationId xmlns:a16="http://schemas.microsoft.com/office/drawing/2014/main" id="{00000000-0008-0000-0000-00002A000000}"/>
            </a:ext>
          </a:extLst>
        </xdr:cNvPr>
        <xdr:cNvSpPr/>
      </xdr:nvSpPr>
      <xdr:spPr>
        <a:xfrm>
          <a:off x="10187940" y="0"/>
          <a:ext cx="72389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粗利率</a:t>
          </a:r>
        </a:p>
      </xdr:txBody>
    </xdr:sp>
    <xdr:clientData/>
  </xdr:twoCellAnchor>
  <xdr:twoCellAnchor>
    <xdr:from>
      <xdr:col>19</xdr:col>
      <xdr:colOff>441960</xdr:colOff>
      <xdr:row>0</xdr:row>
      <xdr:rowOff>0</xdr:rowOff>
    </xdr:from>
    <xdr:to>
      <xdr:col>21</xdr:col>
      <xdr:colOff>60960</xdr:colOff>
      <xdr:row>0</xdr:row>
      <xdr:rowOff>360000</xdr:rowOff>
    </xdr:to>
    <xdr:sp macro="" textlink="">
      <xdr:nvSpPr>
        <xdr:cNvPr id="43" name="正方形/長方形 42">
          <a:hlinkClick xmlns:r="http://schemas.openxmlformats.org/officeDocument/2006/relationships" r:id="rId12"/>
          <a:extLst>
            <a:ext uri="{FF2B5EF4-FFF2-40B4-BE49-F238E27FC236}">
              <a16:creationId xmlns:a16="http://schemas.microsoft.com/office/drawing/2014/main" id="{00000000-0008-0000-0000-00002B000000}"/>
            </a:ext>
          </a:extLst>
        </xdr:cNvPr>
        <xdr:cNvSpPr/>
      </xdr:nvSpPr>
      <xdr:spPr>
        <a:xfrm>
          <a:off x="10904220" y="0"/>
          <a:ext cx="85344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342900</xdr:colOff>
      <xdr:row>0</xdr:row>
      <xdr:rowOff>361950</xdr:rowOff>
    </xdr:to>
    <xdr:sp macro="" textlink="">
      <xdr:nvSpPr>
        <xdr:cNvPr id="2" name="ホームベース 1">
          <a:hlinkClick xmlns:r="http://schemas.openxmlformats.org/officeDocument/2006/relationships" r:id="rId1"/>
          <a:extLst>
            <a:ext uri="{FF2B5EF4-FFF2-40B4-BE49-F238E27FC236}">
              <a16:creationId xmlns:a16="http://schemas.microsoft.com/office/drawing/2014/main" id="{00000000-0008-0000-0900-000002000000}"/>
            </a:ext>
          </a:extLst>
        </xdr:cNvPr>
        <xdr:cNvSpPr/>
      </xdr:nvSpPr>
      <xdr:spPr>
        <a:xfrm>
          <a:off x="123825" y="0"/>
          <a:ext cx="1295400" cy="361950"/>
        </a:xfrm>
        <a:prstGeom prst="homePlate">
          <a:avLst/>
        </a:prstGeom>
        <a:solidFill>
          <a:schemeClr val="accent5">
            <a:lumMod val="20000"/>
            <a:lumOff val="80000"/>
          </a:schemeClr>
        </a:solidFill>
        <a:ln w="28575">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r>
            <a:rPr kumimoji="1" lang="ja-JP" altLang="en-US" sz="1100"/>
            <a:t>整理</a:t>
          </a:r>
        </a:p>
      </xdr:txBody>
    </xdr:sp>
    <xdr:clientData/>
  </xdr:twoCellAnchor>
  <xdr:twoCellAnchor>
    <xdr:from>
      <xdr:col>4</xdr:col>
      <xdr:colOff>571500</xdr:colOff>
      <xdr:row>0</xdr:row>
      <xdr:rowOff>0</xdr:rowOff>
    </xdr:from>
    <xdr:to>
      <xdr:col>4</xdr:col>
      <xdr:colOff>1440180</xdr:colOff>
      <xdr:row>0</xdr:row>
      <xdr:rowOff>360000</xdr:rowOff>
    </xdr:to>
    <xdr:sp macro="" textlink="">
      <xdr:nvSpPr>
        <xdr:cNvPr id="3" name="正方形/長方形 2">
          <a:hlinkClick xmlns:r="http://schemas.openxmlformats.org/officeDocument/2006/relationships" r:id="rId2"/>
          <a:extLst>
            <a:ext uri="{FF2B5EF4-FFF2-40B4-BE49-F238E27FC236}">
              <a16:creationId xmlns:a16="http://schemas.microsoft.com/office/drawing/2014/main" id="{00000000-0008-0000-0900-000003000000}"/>
            </a:ext>
          </a:extLst>
        </xdr:cNvPr>
        <xdr:cNvSpPr/>
      </xdr:nvSpPr>
      <xdr:spPr>
        <a:xfrm>
          <a:off x="1935480" y="0"/>
          <a:ext cx="86868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4</xdr:col>
      <xdr:colOff>1440180</xdr:colOff>
      <xdr:row>0</xdr:row>
      <xdr:rowOff>0</xdr:rowOff>
    </xdr:from>
    <xdr:to>
      <xdr:col>4</xdr:col>
      <xdr:colOff>2240279</xdr:colOff>
      <xdr:row>0</xdr:row>
      <xdr:rowOff>360000</xdr:rowOff>
    </xdr:to>
    <xdr:sp macro="" textlink="">
      <xdr:nvSpPr>
        <xdr:cNvPr id="4" name="正方形/長方形 3">
          <a:hlinkClick xmlns:r="http://schemas.openxmlformats.org/officeDocument/2006/relationships" r:id="rId3"/>
          <a:extLst>
            <a:ext uri="{FF2B5EF4-FFF2-40B4-BE49-F238E27FC236}">
              <a16:creationId xmlns:a16="http://schemas.microsoft.com/office/drawing/2014/main" id="{00000000-0008-0000-0900-000004000000}"/>
            </a:ext>
          </a:extLst>
        </xdr:cNvPr>
        <xdr:cNvSpPr/>
      </xdr:nvSpPr>
      <xdr:spPr>
        <a:xfrm>
          <a:off x="2804160" y="0"/>
          <a:ext cx="80009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4</xdr:col>
      <xdr:colOff>2232660</xdr:colOff>
      <xdr:row>0</xdr:row>
      <xdr:rowOff>0</xdr:rowOff>
    </xdr:from>
    <xdr:to>
      <xdr:col>5</xdr:col>
      <xdr:colOff>762000</xdr:colOff>
      <xdr:row>0</xdr:row>
      <xdr:rowOff>360000</xdr:rowOff>
    </xdr:to>
    <xdr:sp macro="" textlink="">
      <xdr:nvSpPr>
        <xdr:cNvPr id="5" name="正方形/長方形 4">
          <a:hlinkClick xmlns:r="http://schemas.openxmlformats.org/officeDocument/2006/relationships" r:id="rId4"/>
          <a:extLst>
            <a:ext uri="{FF2B5EF4-FFF2-40B4-BE49-F238E27FC236}">
              <a16:creationId xmlns:a16="http://schemas.microsoft.com/office/drawing/2014/main" id="{00000000-0008-0000-0900-000005000000}"/>
            </a:ext>
          </a:extLst>
        </xdr:cNvPr>
        <xdr:cNvSpPr/>
      </xdr:nvSpPr>
      <xdr:spPr>
        <a:xfrm>
          <a:off x="3596640" y="0"/>
          <a:ext cx="76962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5</xdr:col>
      <xdr:colOff>762000</xdr:colOff>
      <xdr:row>0</xdr:row>
      <xdr:rowOff>0</xdr:rowOff>
    </xdr:from>
    <xdr:to>
      <xdr:col>6</xdr:col>
      <xdr:colOff>579120</xdr:colOff>
      <xdr:row>0</xdr:row>
      <xdr:rowOff>360000</xdr:rowOff>
    </xdr:to>
    <xdr:sp macro="" textlink="">
      <xdr:nvSpPr>
        <xdr:cNvPr id="6" name="正方形/長方形 5">
          <a:hlinkClick xmlns:r="http://schemas.openxmlformats.org/officeDocument/2006/relationships" r:id="rId5"/>
          <a:extLst>
            <a:ext uri="{FF2B5EF4-FFF2-40B4-BE49-F238E27FC236}">
              <a16:creationId xmlns:a16="http://schemas.microsoft.com/office/drawing/2014/main" id="{00000000-0008-0000-0900-000006000000}"/>
            </a:ext>
          </a:extLst>
        </xdr:cNvPr>
        <xdr:cNvSpPr/>
      </xdr:nvSpPr>
      <xdr:spPr>
        <a:xfrm>
          <a:off x="4366260" y="0"/>
          <a:ext cx="6858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6</xdr:col>
      <xdr:colOff>579120</xdr:colOff>
      <xdr:row>0</xdr:row>
      <xdr:rowOff>0</xdr:rowOff>
    </xdr:from>
    <xdr:to>
      <xdr:col>7</xdr:col>
      <xdr:colOff>403860</xdr:colOff>
      <xdr:row>0</xdr:row>
      <xdr:rowOff>360000</xdr:rowOff>
    </xdr:to>
    <xdr:sp macro="" textlink="">
      <xdr:nvSpPr>
        <xdr:cNvPr id="7" name="正方形/長方形 6">
          <a:hlinkClick xmlns:r="http://schemas.openxmlformats.org/officeDocument/2006/relationships" r:id="rId6"/>
          <a:extLst>
            <a:ext uri="{FF2B5EF4-FFF2-40B4-BE49-F238E27FC236}">
              <a16:creationId xmlns:a16="http://schemas.microsoft.com/office/drawing/2014/main" id="{00000000-0008-0000-0900-000007000000}"/>
            </a:ext>
          </a:extLst>
        </xdr:cNvPr>
        <xdr:cNvSpPr/>
      </xdr:nvSpPr>
      <xdr:spPr>
        <a:xfrm>
          <a:off x="5052060" y="0"/>
          <a:ext cx="69342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7</xdr:col>
      <xdr:colOff>403860</xdr:colOff>
      <xdr:row>0</xdr:row>
      <xdr:rowOff>0</xdr:rowOff>
    </xdr:from>
    <xdr:to>
      <xdr:col>8</xdr:col>
      <xdr:colOff>312419</xdr:colOff>
      <xdr:row>0</xdr:row>
      <xdr:rowOff>360000</xdr:rowOff>
    </xdr:to>
    <xdr:sp macro="" textlink="">
      <xdr:nvSpPr>
        <xdr:cNvPr id="8" name="正方形/長方形 7">
          <a:hlinkClick xmlns:r="http://schemas.openxmlformats.org/officeDocument/2006/relationships" r:id="rId7"/>
          <a:extLst>
            <a:ext uri="{FF2B5EF4-FFF2-40B4-BE49-F238E27FC236}">
              <a16:creationId xmlns:a16="http://schemas.microsoft.com/office/drawing/2014/main" id="{00000000-0008-0000-0900-000008000000}"/>
            </a:ext>
          </a:extLst>
        </xdr:cNvPr>
        <xdr:cNvSpPr/>
      </xdr:nvSpPr>
      <xdr:spPr>
        <a:xfrm>
          <a:off x="5745480" y="0"/>
          <a:ext cx="77723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chemeClr val="tx1"/>
              </a:solidFill>
            </a:rPr>
            <a:t>造成波及</a:t>
          </a:r>
        </a:p>
      </xdr:txBody>
    </xdr:sp>
    <xdr:clientData/>
  </xdr:twoCellAnchor>
  <xdr:twoCellAnchor>
    <xdr:from>
      <xdr:col>8</xdr:col>
      <xdr:colOff>304800</xdr:colOff>
      <xdr:row>0</xdr:row>
      <xdr:rowOff>0</xdr:rowOff>
    </xdr:from>
    <xdr:to>
      <xdr:col>11</xdr:col>
      <xdr:colOff>137160</xdr:colOff>
      <xdr:row>0</xdr:row>
      <xdr:rowOff>360000</xdr:rowOff>
    </xdr:to>
    <xdr:sp macro="" textlink="">
      <xdr:nvSpPr>
        <xdr:cNvPr id="9" name="正方形/長方形 8">
          <a:hlinkClick xmlns:r="http://schemas.openxmlformats.org/officeDocument/2006/relationships" r:id="rId8"/>
          <a:extLst>
            <a:ext uri="{FF2B5EF4-FFF2-40B4-BE49-F238E27FC236}">
              <a16:creationId xmlns:a16="http://schemas.microsoft.com/office/drawing/2014/main" id="{00000000-0008-0000-0900-000009000000}"/>
            </a:ext>
          </a:extLst>
        </xdr:cNvPr>
        <xdr:cNvSpPr/>
      </xdr:nvSpPr>
      <xdr:spPr>
        <a:xfrm>
          <a:off x="6515100" y="0"/>
          <a:ext cx="81534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a:t>
          </a:r>
        </a:p>
      </xdr:txBody>
    </xdr:sp>
    <xdr:clientData/>
  </xdr:twoCellAnchor>
  <xdr:twoCellAnchor>
    <xdr:from>
      <xdr:col>11</xdr:col>
      <xdr:colOff>129540</xdr:colOff>
      <xdr:row>0</xdr:row>
      <xdr:rowOff>0</xdr:rowOff>
    </xdr:from>
    <xdr:to>
      <xdr:col>13</xdr:col>
      <xdr:colOff>213360</xdr:colOff>
      <xdr:row>0</xdr:row>
      <xdr:rowOff>360000</xdr:rowOff>
    </xdr:to>
    <xdr:sp macro="" textlink="">
      <xdr:nvSpPr>
        <xdr:cNvPr id="10" name="正方形/長方形 9">
          <a:hlinkClick xmlns:r="http://schemas.openxmlformats.org/officeDocument/2006/relationships" r:id="rId9"/>
          <a:extLst>
            <a:ext uri="{FF2B5EF4-FFF2-40B4-BE49-F238E27FC236}">
              <a16:creationId xmlns:a16="http://schemas.microsoft.com/office/drawing/2014/main" id="{00000000-0008-0000-0900-00000A000000}"/>
            </a:ext>
          </a:extLst>
        </xdr:cNvPr>
        <xdr:cNvSpPr/>
      </xdr:nvSpPr>
      <xdr:spPr>
        <a:xfrm>
          <a:off x="7322820" y="0"/>
          <a:ext cx="86106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a:t>
          </a:r>
        </a:p>
      </xdr:txBody>
    </xdr:sp>
    <xdr:clientData/>
  </xdr:twoCellAnchor>
  <xdr:twoCellAnchor>
    <xdr:from>
      <xdr:col>13</xdr:col>
      <xdr:colOff>209550</xdr:colOff>
      <xdr:row>0</xdr:row>
      <xdr:rowOff>0</xdr:rowOff>
    </xdr:from>
    <xdr:to>
      <xdr:col>13</xdr:col>
      <xdr:colOff>1040130</xdr:colOff>
      <xdr:row>0</xdr:row>
      <xdr:rowOff>360000</xdr:rowOff>
    </xdr:to>
    <xdr:sp macro="" textlink="">
      <xdr:nvSpPr>
        <xdr:cNvPr id="11" name="正方形/長方形 10">
          <a:hlinkClick xmlns:r="http://schemas.openxmlformats.org/officeDocument/2006/relationships" r:id="rId10"/>
          <a:extLst>
            <a:ext uri="{FF2B5EF4-FFF2-40B4-BE49-F238E27FC236}">
              <a16:creationId xmlns:a16="http://schemas.microsoft.com/office/drawing/2014/main" id="{00000000-0008-0000-0900-00000B000000}"/>
            </a:ext>
          </a:extLst>
        </xdr:cNvPr>
        <xdr:cNvSpPr/>
      </xdr:nvSpPr>
      <xdr:spPr>
        <a:xfrm>
          <a:off x="8181975" y="0"/>
          <a:ext cx="83058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13</xdr:col>
      <xdr:colOff>1036320</xdr:colOff>
      <xdr:row>0</xdr:row>
      <xdr:rowOff>0</xdr:rowOff>
    </xdr:from>
    <xdr:to>
      <xdr:col>13</xdr:col>
      <xdr:colOff>1752600</xdr:colOff>
      <xdr:row>0</xdr:row>
      <xdr:rowOff>360000</xdr:rowOff>
    </xdr:to>
    <xdr:sp macro="" textlink="">
      <xdr:nvSpPr>
        <xdr:cNvPr id="12" name="正方形/長方形 11">
          <a:extLst>
            <a:ext uri="{FF2B5EF4-FFF2-40B4-BE49-F238E27FC236}">
              <a16:creationId xmlns:a16="http://schemas.microsoft.com/office/drawing/2014/main" id="{00000000-0008-0000-0900-00000C000000}"/>
            </a:ext>
          </a:extLst>
        </xdr:cNvPr>
        <xdr:cNvSpPr/>
      </xdr:nvSpPr>
      <xdr:spPr>
        <a:xfrm>
          <a:off x="9006840" y="0"/>
          <a:ext cx="716280" cy="360000"/>
        </a:xfrm>
        <a:prstGeom prst="rect">
          <a:avLst/>
        </a:prstGeom>
        <a:solidFill>
          <a:srgbClr val="002060"/>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1">
              <a:solidFill>
                <a:schemeClr val="bg1"/>
              </a:solidFill>
            </a:rPr>
            <a:t>DATA</a:t>
          </a:r>
          <a:endParaRPr kumimoji="1" lang="ja-JP" altLang="en-US" sz="1100" b="1">
            <a:solidFill>
              <a:schemeClr val="bg1"/>
            </a:solidFill>
          </a:endParaRPr>
        </a:p>
      </xdr:txBody>
    </xdr:sp>
    <xdr:clientData/>
  </xdr:twoCellAnchor>
  <xdr:twoCellAnchor>
    <xdr:from>
      <xdr:col>13</xdr:col>
      <xdr:colOff>1744980</xdr:colOff>
      <xdr:row>0</xdr:row>
      <xdr:rowOff>0</xdr:rowOff>
    </xdr:from>
    <xdr:to>
      <xdr:col>14</xdr:col>
      <xdr:colOff>548639</xdr:colOff>
      <xdr:row>0</xdr:row>
      <xdr:rowOff>360000</xdr:rowOff>
    </xdr:to>
    <xdr:sp macro="" textlink="">
      <xdr:nvSpPr>
        <xdr:cNvPr id="13" name="正方形/長方形 12">
          <a:hlinkClick xmlns:r="http://schemas.openxmlformats.org/officeDocument/2006/relationships" r:id="rId1"/>
          <a:extLst>
            <a:ext uri="{FF2B5EF4-FFF2-40B4-BE49-F238E27FC236}">
              <a16:creationId xmlns:a16="http://schemas.microsoft.com/office/drawing/2014/main" id="{00000000-0008-0000-0900-00000D000000}"/>
            </a:ext>
          </a:extLst>
        </xdr:cNvPr>
        <xdr:cNvSpPr/>
      </xdr:nvSpPr>
      <xdr:spPr>
        <a:xfrm>
          <a:off x="9715500" y="0"/>
          <a:ext cx="65531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14</xdr:col>
      <xdr:colOff>541020</xdr:colOff>
      <xdr:row>0</xdr:row>
      <xdr:rowOff>0</xdr:rowOff>
    </xdr:from>
    <xdr:to>
      <xdr:col>15</xdr:col>
      <xdr:colOff>525780</xdr:colOff>
      <xdr:row>0</xdr:row>
      <xdr:rowOff>360000</xdr:rowOff>
    </xdr:to>
    <xdr:sp macro="" textlink="">
      <xdr:nvSpPr>
        <xdr:cNvPr id="14" name="正方形/長方形 13">
          <a:hlinkClick xmlns:r="http://schemas.openxmlformats.org/officeDocument/2006/relationships" r:id="rId11"/>
          <a:extLst>
            <a:ext uri="{FF2B5EF4-FFF2-40B4-BE49-F238E27FC236}">
              <a16:creationId xmlns:a16="http://schemas.microsoft.com/office/drawing/2014/main" id="{00000000-0008-0000-0900-00000E000000}"/>
            </a:ext>
          </a:extLst>
        </xdr:cNvPr>
        <xdr:cNvSpPr/>
      </xdr:nvSpPr>
      <xdr:spPr>
        <a:xfrm>
          <a:off x="10363200" y="0"/>
          <a:ext cx="85344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粗利率</a:t>
          </a:r>
        </a:p>
      </xdr:txBody>
    </xdr:sp>
    <xdr:clientData/>
  </xdr:twoCellAnchor>
  <xdr:twoCellAnchor>
    <xdr:from>
      <xdr:col>15</xdr:col>
      <xdr:colOff>518160</xdr:colOff>
      <xdr:row>0</xdr:row>
      <xdr:rowOff>0</xdr:rowOff>
    </xdr:from>
    <xdr:to>
      <xdr:col>16</xdr:col>
      <xdr:colOff>556260</xdr:colOff>
      <xdr:row>0</xdr:row>
      <xdr:rowOff>360000</xdr:rowOff>
    </xdr:to>
    <xdr:sp macro="" textlink="">
      <xdr:nvSpPr>
        <xdr:cNvPr id="15" name="正方形/長方形 14">
          <a:hlinkClick xmlns:r="http://schemas.openxmlformats.org/officeDocument/2006/relationships" r:id="rId12"/>
          <a:extLst>
            <a:ext uri="{FF2B5EF4-FFF2-40B4-BE49-F238E27FC236}">
              <a16:creationId xmlns:a16="http://schemas.microsoft.com/office/drawing/2014/main" id="{00000000-0008-0000-0900-00000F000000}"/>
            </a:ext>
          </a:extLst>
        </xdr:cNvPr>
        <xdr:cNvSpPr/>
      </xdr:nvSpPr>
      <xdr:spPr>
        <a:xfrm>
          <a:off x="11209020" y="0"/>
          <a:ext cx="90678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609600</xdr:colOff>
      <xdr:row>0</xdr:row>
      <xdr:rowOff>361950</xdr:rowOff>
    </xdr:to>
    <xdr:sp macro="" textlink="">
      <xdr:nvSpPr>
        <xdr:cNvPr id="15" name="ホームベース 14">
          <a:hlinkClick xmlns:r="http://schemas.openxmlformats.org/officeDocument/2006/relationships" r:id="rId1"/>
          <a:extLst>
            <a:ext uri="{FF2B5EF4-FFF2-40B4-BE49-F238E27FC236}">
              <a16:creationId xmlns:a16="http://schemas.microsoft.com/office/drawing/2014/main" id="{00000000-0008-0000-0A00-00000F000000}"/>
            </a:ext>
          </a:extLst>
        </xdr:cNvPr>
        <xdr:cNvSpPr/>
      </xdr:nvSpPr>
      <xdr:spPr>
        <a:xfrm>
          <a:off x="123825" y="0"/>
          <a:ext cx="1295400" cy="361950"/>
        </a:xfrm>
        <a:prstGeom prst="homePlate">
          <a:avLst/>
        </a:prstGeom>
        <a:solidFill>
          <a:schemeClr val="accent5">
            <a:lumMod val="20000"/>
            <a:lumOff val="80000"/>
          </a:schemeClr>
        </a:solidFill>
        <a:ln w="28575">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埼玉県係数</a:t>
          </a:r>
        </a:p>
      </xdr:txBody>
    </xdr:sp>
    <xdr:clientData/>
  </xdr:twoCellAnchor>
  <xdr:twoCellAnchor>
    <xdr:from>
      <xdr:col>2</xdr:col>
      <xdr:colOff>1051560</xdr:colOff>
      <xdr:row>0</xdr:row>
      <xdr:rowOff>0</xdr:rowOff>
    </xdr:from>
    <xdr:to>
      <xdr:col>3</xdr:col>
      <xdr:colOff>1425</xdr:colOff>
      <xdr:row>0</xdr:row>
      <xdr:rowOff>360000</xdr:rowOff>
    </xdr:to>
    <xdr:sp macro="" textlink="">
      <xdr:nvSpPr>
        <xdr:cNvPr id="16" name="正方形/長方形 15">
          <a:hlinkClick xmlns:r="http://schemas.openxmlformats.org/officeDocument/2006/relationships" r:id="rId2"/>
          <a:extLst>
            <a:ext uri="{FF2B5EF4-FFF2-40B4-BE49-F238E27FC236}">
              <a16:creationId xmlns:a16="http://schemas.microsoft.com/office/drawing/2014/main" id="{00000000-0008-0000-0A00-000010000000}"/>
            </a:ext>
          </a:extLst>
        </xdr:cNvPr>
        <xdr:cNvSpPr/>
      </xdr:nvSpPr>
      <xdr:spPr>
        <a:xfrm>
          <a:off x="1783080" y="0"/>
          <a:ext cx="824385"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2</xdr:col>
      <xdr:colOff>2057400</xdr:colOff>
      <xdr:row>0</xdr:row>
      <xdr:rowOff>0</xdr:rowOff>
    </xdr:from>
    <xdr:to>
      <xdr:col>3</xdr:col>
      <xdr:colOff>763425</xdr:colOff>
      <xdr:row>0</xdr:row>
      <xdr:rowOff>360000</xdr:rowOff>
    </xdr:to>
    <xdr:sp macro="" textlink="">
      <xdr:nvSpPr>
        <xdr:cNvPr id="17" name="正方形/長方形 16">
          <a:hlinkClick xmlns:r="http://schemas.openxmlformats.org/officeDocument/2006/relationships" r:id="rId3"/>
          <a:extLst>
            <a:ext uri="{FF2B5EF4-FFF2-40B4-BE49-F238E27FC236}">
              <a16:creationId xmlns:a16="http://schemas.microsoft.com/office/drawing/2014/main" id="{00000000-0008-0000-0A00-000011000000}"/>
            </a:ext>
          </a:extLst>
        </xdr:cNvPr>
        <xdr:cNvSpPr/>
      </xdr:nvSpPr>
      <xdr:spPr>
        <a:xfrm>
          <a:off x="2867025"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3</xdr:col>
      <xdr:colOff>752475</xdr:colOff>
      <xdr:row>0</xdr:row>
      <xdr:rowOff>0</xdr:rowOff>
    </xdr:from>
    <xdr:to>
      <xdr:col>4</xdr:col>
      <xdr:colOff>582450</xdr:colOff>
      <xdr:row>0</xdr:row>
      <xdr:rowOff>360000</xdr:rowOff>
    </xdr:to>
    <xdr:sp macro="" textlink="">
      <xdr:nvSpPr>
        <xdr:cNvPr id="18" name="正方形/長方形 17">
          <a:hlinkClick xmlns:r="http://schemas.openxmlformats.org/officeDocument/2006/relationships" r:id="rId4"/>
          <a:extLst>
            <a:ext uri="{FF2B5EF4-FFF2-40B4-BE49-F238E27FC236}">
              <a16:creationId xmlns:a16="http://schemas.microsoft.com/office/drawing/2014/main" id="{00000000-0008-0000-0A00-000012000000}"/>
            </a:ext>
          </a:extLst>
        </xdr:cNvPr>
        <xdr:cNvSpPr/>
      </xdr:nvSpPr>
      <xdr:spPr>
        <a:xfrm>
          <a:off x="3648075"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4</xdr:col>
      <xdr:colOff>581025</xdr:colOff>
      <xdr:row>0</xdr:row>
      <xdr:rowOff>0</xdr:rowOff>
    </xdr:from>
    <xdr:to>
      <xdr:col>5</xdr:col>
      <xdr:colOff>541020</xdr:colOff>
      <xdr:row>0</xdr:row>
      <xdr:rowOff>360000</xdr:rowOff>
    </xdr:to>
    <xdr:sp macro="" textlink="">
      <xdr:nvSpPr>
        <xdr:cNvPr id="19" name="正方形/長方形 18">
          <a:hlinkClick xmlns:r="http://schemas.openxmlformats.org/officeDocument/2006/relationships" r:id="rId5"/>
          <a:extLst>
            <a:ext uri="{FF2B5EF4-FFF2-40B4-BE49-F238E27FC236}">
              <a16:creationId xmlns:a16="http://schemas.microsoft.com/office/drawing/2014/main" id="{00000000-0008-0000-0A00-000013000000}"/>
            </a:ext>
          </a:extLst>
        </xdr:cNvPr>
        <xdr:cNvSpPr/>
      </xdr:nvSpPr>
      <xdr:spPr>
        <a:xfrm>
          <a:off x="4055745" y="0"/>
          <a:ext cx="828675"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5</xdr:col>
      <xdr:colOff>525780</xdr:colOff>
      <xdr:row>0</xdr:row>
      <xdr:rowOff>0</xdr:rowOff>
    </xdr:from>
    <xdr:to>
      <xdr:col>6</xdr:col>
      <xdr:colOff>381000</xdr:colOff>
      <xdr:row>0</xdr:row>
      <xdr:rowOff>360000</xdr:rowOff>
    </xdr:to>
    <xdr:sp macro="" textlink="">
      <xdr:nvSpPr>
        <xdr:cNvPr id="20" name="正方形/長方形 19">
          <a:hlinkClick xmlns:r="http://schemas.openxmlformats.org/officeDocument/2006/relationships" r:id="rId6"/>
          <a:extLst>
            <a:ext uri="{FF2B5EF4-FFF2-40B4-BE49-F238E27FC236}">
              <a16:creationId xmlns:a16="http://schemas.microsoft.com/office/drawing/2014/main" id="{00000000-0008-0000-0A00-000014000000}"/>
            </a:ext>
          </a:extLst>
        </xdr:cNvPr>
        <xdr:cNvSpPr/>
      </xdr:nvSpPr>
      <xdr:spPr>
        <a:xfrm>
          <a:off x="4869180" y="0"/>
          <a:ext cx="7239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6</xdr:col>
      <xdr:colOff>381000</xdr:colOff>
      <xdr:row>0</xdr:row>
      <xdr:rowOff>0</xdr:rowOff>
    </xdr:from>
    <xdr:to>
      <xdr:col>7</xdr:col>
      <xdr:colOff>304800</xdr:colOff>
      <xdr:row>0</xdr:row>
      <xdr:rowOff>360000</xdr:rowOff>
    </xdr:to>
    <xdr:sp macro="" textlink="">
      <xdr:nvSpPr>
        <xdr:cNvPr id="21" name="正方形/長方形 20">
          <a:hlinkClick xmlns:r="http://schemas.openxmlformats.org/officeDocument/2006/relationships" r:id="rId7"/>
          <a:extLst>
            <a:ext uri="{FF2B5EF4-FFF2-40B4-BE49-F238E27FC236}">
              <a16:creationId xmlns:a16="http://schemas.microsoft.com/office/drawing/2014/main" id="{00000000-0008-0000-0A00-000015000000}"/>
            </a:ext>
          </a:extLst>
        </xdr:cNvPr>
        <xdr:cNvSpPr/>
      </xdr:nvSpPr>
      <xdr:spPr>
        <a:xfrm>
          <a:off x="5593080" y="0"/>
          <a:ext cx="79248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造成波及</a:t>
          </a:r>
        </a:p>
      </xdr:txBody>
    </xdr:sp>
    <xdr:clientData/>
  </xdr:twoCellAnchor>
  <xdr:twoCellAnchor>
    <xdr:from>
      <xdr:col>7</xdr:col>
      <xdr:colOff>304800</xdr:colOff>
      <xdr:row>0</xdr:row>
      <xdr:rowOff>0</xdr:rowOff>
    </xdr:from>
    <xdr:to>
      <xdr:col>8</xdr:col>
      <xdr:colOff>243839</xdr:colOff>
      <xdr:row>0</xdr:row>
      <xdr:rowOff>360000</xdr:rowOff>
    </xdr:to>
    <xdr:sp macro="" textlink="">
      <xdr:nvSpPr>
        <xdr:cNvPr id="22" name="正方形/長方形 21">
          <a:hlinkClick xmlns:r="http://schemas.openxmlformats.org/officeDocument/2006/relationships" r:id="rId8"/>
          <a:extLst>
            <a:ext uri="{FF2B5EF4-FFF2-40B4-BE49-F238E27FC236}">
              <a16:creationId xmlns:a16="http://schemas.microsoft.com/office/drawing/2014/main" id="{00000000-0008-0000-0A00-000016000000}"/>
            </a:ext>
          </a:extLst>
        </xdr:cNvPr>
        <xdr:cNvSpPr/>
      </xdr:nvSpPr>
      <xdr:spPr>
        <a:xfrm>
          <a:off x="6385560" y="0"/>
          <a:ext cx="80771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a:t>
          </a:r>
        </a:p>
      </xdr:txBody>
    </xdr:sp>
    <xdr:clientData/>
  </xdr:twoCellAnchor>
  <xdr:twoCellAnchor>
    <xdr:from>
      <xdr:col>8</xdr:col>
      <xdr:colOff>245110</xdr:colOff>
      <xdr:row>0</xdr:row>
      <xdr:rowOff>0</xdr:rowOff>
    </xdr:from>
    <xdr:to>
      <xdr:col>9</xdr:col>
      <xdr:colOff>184150</xdr:colOff>
      <xdr:row>0</xdr:row>
      <xdr:rowOff>360000</xdr:rowOff>
    </xdr:to>
    <xdr:sp macro="" textlink="">
      <xdr:nvSpPr>
        <xdr:cNvPr id="23" name="正方形/長方形 22">
          <a:hlinkClick xmlns:r="http://schemas.openxmlformats.org/officeDocument/2006/relationships" r:id="rId9"/>
          <a:extLst>
            <a:ext uri="{FF2B5EF4-FFF2-40B4-BE49-F238E27FC236}">
              <a16:creationId xmlns:a16="http://schemas.microsoft.com/office/drawing/2014/main" id="{00000000-0008-0000-0A00-000017000000}"/>
            </a:ext>
          </a:extLst>
        </xdr:cNvPr>
        <xdr:cNvSpPr/>
      </xdr:nvSpPr>
      <xdr:spPr>
        <a:xfrm>
          <a:off x="7312660" y="0"/>
          <a:ext cx="82169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a:t>
          </a:r>
        </a:p>
      </xdr:txBody>
    </xdr:sp>
    <xdr:clientData/>
  </xdr:twoCellAnchor>
  <xdr:twoCellAnchor>
    <xdr:from>
      <xdr:col>9</xdr:col>
      <xdr:colOff>190500</xdr:colOff>
      <xdr:row>0</xdr:row>
      <xdr:rowOff>0</xdr:rowOff>
    </xdr:from>
    <xdr:to>
      <xdr:col>10</xdr:col>
      <xdr:colOff>129540</xdr:colOff>
      <xdr:row>0</xdr:row>
      <xdr:rowOff>360000</xdr:rowOff>
    </xdr:to>
    <xdr:sp macro="" textlink="">
      <xdr:nvSpPr>
        <xdr:cNvPr id="24" name="正方形/長方形 23">
          <a:hlinkClick xmlns:r="http://schemas.openxmlformats.org/officeDocument/2006/relationships" r:id="rId10"/>
          <a:extLst>
            <a:ext uri="{FF2B5EF4-FFF2-40B4-BE49-F238E27FC236}">
              <a16:creationId xmlns:a16="http://schemas.microsoft.com/office/drawing/2014/main" id="{00000000-0008-0000-0A00-000018000000}"/>
            </a:ext>
          </a:extLst>
        </xdr:cNvPr>
        <xdr:cNvSpPr/>
      </xdr:nvSpPr>
      <xdr:spPr>
        <a:xfrm>
          <a:off x="8008620" y="0"/>
          <a:ext cx="80772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10</xdr:col>
      <xdr:colOff>121920</xdr:colOff>
      <xdr:row>0</xdr:row>
      <xdr:rowOff>0</xdr:rowOff>
    </xdr:from>
    <xdr:to>
      <xdr:col>10</xdr:col>
      <xdr:colOff>830580</xdr:colOff>
      <xdr:row>0</xdr:row>
      <xdr:rowOff>360000</xdr:rowOff>
    </xdr:to>
    <xdr:sp macro="" textlink="">
      <xdr:nvSpPr>
        <xdr:cNvPr id="25" name="正方形/長方形 24">
          <a:hlinkClick xmlns:r="http://schemas.openxmlformats.org/officeDocument/2006/relationships" r:id="rId11"/>
          <a:extLst>
            <a:ext uri="{FF2B5EF4-FFF2-40B4-BE49-F238E27FC236}">
              <a16:creationId xmlns:a16="http://schemas.microsoft.com/office/drawing/2014/main" id="{00000000-0008-0000-0A00-000019000000}"/>
            </a:ext>
          </a:extLst>
        </xdr:cNvPr>
        <xdr:cNvSpPr/>
      </xdr:nvSpPr>
      <xdr:spPr>
        <a:xfrm>
          <a:off x="8808720" y="0"/>
          <a:ext cx="70866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10</xdr:col>
      <xdr:colOff>815340</xdr:colOff>
      <xdr:row>0</xdr:row>
      <xdr:rowOff>0</xdr:rowOff>
    </xdr:from>
    <xdr:to>
      <xdr:col>11</xdr:col>
      <xdr:colOff>701040</xdr:colOff>
      <xdr:row>0</xdr:row>
      <xdr:rowOff>360000</xdr:rowOff>
    </xdr:to>
    <xdr:sp macro="" textlink="">
      <xdr:nvSpPr>
        <xdr:cNvPr id="26" name="正方形/長方形 25">
          <a:extLst>
            <a:ext uri="{FF2B5EF4-FFF2-40B4-BE49-F238E27FC236}">
              <a16:creationId xmlns:a16="http://schemas.microsoft.com/office/drawing/2014/main" id="{00000000-0008-0000-0A00-00001A000000}"/>
            </a:ext>
          </a:extLst>
        </xdr:cNvPr>
        <xdr:cNvSpPr/>
      </xdr:nvSpPr>
      <xdr:spPr>
        <a:xfrm>
          <a:off x="9502140" y="0"/>
          <a:ext cx="754380" cy="360000"/>
        </a:xfrm>
        <a:prstGeom prst="rect">
          <a:avLst/>
        </a:prstGeom>
        <a:solidFill>
          <a:schemeClr val="tx1"/>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係数</a:t>
          </a:r>
        </a:p>
      </xdr:txBody>
    </xdr:sp>
    <xdr:clientData/>
  </xdr:twoCellAnchor>
  <xdr:twoCellAnchor>
    <xdr:from>
      <xdr:col>11</xdr:col>
      <xdr:colOff>701040</xdr:colOff>
      <xdr:row>0</xdr:row>
      <xdr:rowOff>0</xdr:rowOff>
    </xdr:from>
    <xdr:to>
      <xdr:col>12</xdr:col>
      <xdr:colOff>655320</xdr:colOff>
      <xdr:row>0</xdr:row>
      <xdr:rowOff>360000</xdr:rowOff>
    </xdr:to>
    <xdr:sp macro="" textlink="">
      <xdr:nvSpPr>
        <xdr:cNvPr id="27" name="正方形/長方形 26">
          <a:hlinkClick xmlns:r="http://schemas.openxmlformats.org/officeDocument/2006/relationships" r:id="rId1"/>
          <a:extLst>
            <a:ext uri="{FF2B5EF4-FFF2-40B4-BE49-F238E27FC236}">
              <a16:creationId xmlns:a16="http://schemas.microsoft.com/office/drawing/2014/main" id="{00000000-0008-0000-0A00-00001B000000}"/>
            </a:ext>
          </a:extLst>
        </xdr:cNvPr>
        <xdr:cNvSpPr/>
      </xdr:nvSpPr>
      <xdr:spPr>
        <a:xfrm>
          <a:off x="10256520" y="0"/>
          <a:ext cx="82296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粗利率</a:t>
          </a:r>
        </a:p>
      </xdr:txBody>
    </xdr:sp>
    <xdr:clientData/>
  </xdr:twoCellAnchor>
  <xdr:twoCellAnchor>
    <xdr:from>
      <xdr:col>12</xdr:col>
      <xdr:colOff>655320</xdr:colOff>
      <xdr:row>0</xdr:row>
      <xdr:rowOff>0</xdr:rowOff>
    </xdr:from>
    <xdr:to>
      <xdr:col>13</xdr:col>
      <xdr:colOff>716280</xdr:colOff>
      <xdr:row>0</xdr:row>
      <xdr:rowOff>360000</xdr:rowOff>
    </xdr:to>
    <xdr:sp macro="" textlink="">
      <xdr:nvSpPr>
        <xdr:cNvPr id="28" name="正方形/長方形 27">
          <a:hlinkClick xmlns:r="http://schemas.openxmlformats.org/officeDocument/2006/relationships" r:id="rId12"/>
          <a:extLst>
            <a:ext uri="{FF2B5EF4-FFF2-40B4-BE49-F238E27FC236}">
              <a16:creationId xmlns:a16="http://schemas.microsoft.com/office/drawing/2014/main" id="{00000000-0008-0000-0A00-00001C000000}"/>
            </a:ext>
          </a:extLst>
        </xdr:cNvPr>
        <xdr:cNvSpPr/>
      </xdr:nvSpPr>
      <xdr:spPr>
        <a:xfrm>
          <a:off x="11079480" y="0"/>
          <a:ext cx="92964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0</xdr:row>
      <xdr:rowOff>0</xdr:rowOff>
    </xdr:from>
    <xdr:to>
      <xdr:col>2</xdr:col>
      <xdr:colOff>923925</xdr:colOff>
      <xdr:row>0</xdr:row>
      <xdr:rowOff>361950</xdr:rowOff>
    </xdr:to>
    <xdr:sp macro="" textlink="">
      <xdr:nvSpPr>
        <xdr:cNvPr id="2" name="ホームベース 1">
          <a:hlinkClick xmlns:r="http://schemas.openxmlformats.org/officeDocument/2006/relationships" r:id="rId1"/>
          <a:extLst>
            <a:ext uri="{FF2B5EF4-FFF2-40B4-BE49-F238E27FC236}">
              <a16:creationId xmlns:a16="http://schemas.microsoft.com/office/drawing/2014/main" id="{00000000-0008-0000-0B00-000002000000}"/>
            </a:ext>
          </a:extLst>
        </xdr:cNvPr>
        <xdr:cNvSpPr/>
      </xdr:nvSpPr>
      <xdr:spPr>
        <a:xfrm>
          <a:off x="123825" y="0"/>
          <a:ext cx="1295400" cy="361950"/>
        </a:xfrm>
        <a:prstGeom prst="homePlate">
          <a:avLst/>
        </a:prstGeom>
        <a:solidFill>
          <a:schemeClr val="accent5">
            <a:lumMod val="20000"/>
            <a:lumOff val="80000"/>
          </a:schemeClr>
        </a:solidFill>
        <a:ln w="28575">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粗利率の計算</a:t>
          </a:r>
        </a:p>
      </xdr:txBody>
    </xdr:sp>
    <xdr:clientData/>
  </xdr:twoCellAnchor>
  <xdr:twoCellAnchor>
    <xdr:from>
      <xdr:col>2</xdr:col>
      <xdr:colOff>1097280</xdr:colOff>
      <xdr:row>0</xdr:row>
      <xdr:rowOff>0</xdr:rowOff>
    </xdr:from>
    <xdr:to>
      <xdr:col>2</xdr:col>
      <xdr:colOff>1866900</xdr:colOff>
      <xdr:row>0</xdr:row>
      <xdr:rowOff>360000</xdr:rowOff>
    </xdr:to>
    <xdr:sp macro="" textlink="">
      <xdr:nvSpPr>
        <xdr:cNvPr id="3" name="正方形/長方形 2">
          <a:hlinkClick xmlns:r="http://schemas.openxmlformats.org/officeDocument/2006/relationships" r:id="rId2"/>
          <a:extLst>
            <a:ext uri="{FF2B5EF4-FFF2-40B4-BE49-F238E27FC236}">
              <a16:creationId xmlns:a16="http://schemas.microsoft.com/office/drawing/2014/main" id="{00000000-0008-0000-0B00-000003000000}"/>
            </a:ext>
          </a:extLst>
        </xdr:cNvPr>
        <xdr:cNvSpPr/>
      </xdr:nvSpPr>
      <xdr:spPr>
        <a:xfrm>
          <a:off x="1546860" y="0"/>
          <a:ext cx="76962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2</xdr:col>
      <xdr:colOff>1866900</xdr:colOff>
      <xdr:row>0</xdr:row>
      <xdr:rowOff>0</xdr:rowOff>
    </xdr:from>
    <xdr:to>
      <xdr:col>2</xdr:col>
      <xdr:colOff>2727961</xdr:colOff>
      <xdr:row>0</xdr:row>
      <xdr:rowOff>360000</xdr:rowOff>
    </xdr:to>
    <xdr:sp macro="" textlink="">
      <xdr:nvSpPr>
        <xdr:cNvPr id="4" name="正方形/長方形 3">
          <a:hlinkClick xmlns:r="http://schemas.openxmlformats.org/officeDocument/2006/relationships" r:id="rId3"/>
          <a:extLst>
            <a:ext uri="{FF2B5EF4-FFF2-40B4-BE49-F238E27FC236}">
              <a16:creationId xmlns:a16="http://schemas.microsoft.com/office/drawing/2014/main" id="{00000000-0008-0000-0B00-000004000000}"/>
            </a:ext>
          </a:extLst>
        </xdr:cNvPr>
        <xdr:cNvSpPr/>
      </xdr:nvSpPr>
      <xdr:spPr>
        <a:xfrm>
          <a:off x="2316480" y="0"/>
          <a:ext cx="861061"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2</xdr:col>
      <xdr:colOff>2727961</xdr:colOff>
      <xdr:row>0</xdr:row>
      <xdr:rowOff>0</xdr:rowOff>
    </xdr:from>
    <xdr:to>
      <xdr:col>2</xdr:col>
      <xdr:colOff>3528061</xdr:colOff>
      <xdr:row>0</xdr:row>
      <xdr:rowOff>360000</xdr:rowOff>
    </xdr:to>
    <xdr:sp macro="" textlink="">
      <xdr:nvSpPr>
        <xdr:cNvPr id="5" name="正方形/長方形 4">
          <a:hlinkClick xmlns:r="http://schemas.openxmlformats.org/officeDocument/2006/relationships" r:id="rId4"/>
          <a:extLst>
            <a:ext uri="{FF2B5EF4-FFF2-40B4-BE49-F238E27FC236}">
              <a16:creationId xmlns:a16="http://schemas.microsoft.com/office/drawing/2014/main" id="{00000000-0008-0000-0B00-000005000000}"/>
            </a:ext>
          </a:extLst>
        </xdr:cNvPr>
        <xdr:cNvSpPr/>
      </xdr:nvSpPr>
      <xdr:spPr>
        <a:xfrm>
          <a:off x="3177541" y="0"/>
          <a:ext cx="8001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2</xdr:col>
      <xdr:colOff>3512820</xdr:colOff>
      <xdr:row>0</xdr:row>
      <xdr:rowOff>0</xdr:rowOff>
    </xdr:from>
    <xdr:to>
      <xdr:col>3</xdr:col>
      <xdr:colOff>591975</xdr:colOff>
      <xdr:row>0</xdr:row>
      <xdr:rowOff>360000</xdr:rowOff>
    </xdr:to>
    <xdr:sp macro="" textlink="">
      <xdr:nvSpPr>
        <xdr:cNvPr id="6" name="正方形/長方形 5">
          <a:hlinkClick xmlns:r="http://schemas.openxmlformats.org/officeDocument/2006/relationships" r:id="rId5"/>
          <a:extLst>
            <a:ext uri="{FF2B5EF4-FFF2-40B4-BE49-F238E27FC236}">
              <a16:creationId xmlns:a16="http://schemas.microsoft.com/office/drawing/2014/main" id="{00000000-0008-0000-0B00-000006000000}"/>
            </a:ext>
          </a:extLst>
        </xdr:cNvPr>
        <xdr:cNvSpPr/>
      </xdr:nvSpPr>
      <xdr:spPr>
        <a:xfrm>
          <a:off x="3962400" y="0"/>
          <a:ext cx="805335"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3</xdr:col>
      <xdr:colOff>590550</xdr:colOff>
      <xdr:row>0</xdr:row>
      <xdr:rowOff>0</xdr:rowOff>
    </xdr:from>
    <xdr:to>
      <xdr:col>4</xdr:col>
      <xdr:colOff>420525</xdr:colOff>
      <xdr:row>0</xdr:row>
      <xdr:rowOff>360000</xdr:rowOff>
    </xdr:to>
    <xdr:sp macro="" textlink="">
      <xdr:nvSpPr>
        <xdr:cNvPr id="7" name="正方形/長方形 6">
          <a:hlinkClick xmlns:r="http://schemas.openxmlformats.org/officeDocument/2006/relationships" r:id="rId6"/>
          <a:extLst>
            <a:ext uri="{FF2B5EF4-FFF2-40B4-BE49-F238E27FC236}">
              <a16:creationId xmlns:a16="http://schemas.microsoft.com/office/drawing/2014/main" id="{00000000-0008-0000-0B00-000007000000}"/>
            </a:ext>
          </a:extLst>
        </xdr:cNvPr>
        <xdr:cNvSpPr/>
      </xdr:nvSpPr>
      <xdr:spPr>
        <a:xfrm>
          <a:off x="5229225"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4</xdr:col>
      <xdr:colOff>419100</xdr:colOff>
      <xdr:row>0</xdr:row>
      <xdr:rowOff>0</xdr:rowOff>
    </xdr:from>
    <xdr:to>
      <xdr:col>5</xdr:col>
      <xdr:colOff>388620</xdr:colOff>
      <xdr:row>0</xdr:row>
      <xdr:rowOff>360000</xdr:rowOff>
    </xdr:to>
    <xdr:sp macro="" textlink="">
      <xdr:nvSpPr>
        <xdr:cNvPr id="8" name="正方形/長方形 7">
          <a:hlinkClick xmlns:r="http://schemas.openxmlformats.org/officeDocument/2006/relationships" r:id="rId7"/>
          <a:extLst>
            <a:ext uri="{FF2B5EF4-FFF2-40B4-BE49-F238E27FC236}">
              <a16:creationId xmlns:a16="http://schemas.microsoft.com/office/drawing/2014/main" id="{00000000-0008-0000-0B00-000008000000}"/>
            </a:ext>
          </a:extLst>
        </xdr:cNvPr>
        <xdr:cNvSpPr/>
      </xdr:nvSpPr>
      <xdr:spPr>
        <a:xfrm>
          <a:off x="5463540" y="0"/>
          <a:ext cx="8382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chemeClr val="tx1"/>
              </a:solidFill>
            </a:rPr>
            <a:t>造成波及</a:t>
          </a:r>
        </a:p>
      </xdr:txBody>
    </xdr:sp>
    <xdr:clientData/>
  </xdr:twoCellAnchor>
  <xdr:twoCellAnchor>
    <xdr:from>
      <xdr:col>5</xdr:col>
      <xdr:colOff>388620</xdr:colOff>
      <xdr:row>0</xdr:row>
      <xdr:rowOff>0</xdr:rowOff>
    </xdr:from>
    <xdr:to>
      <xdr:col>6</xdr:col>
      <xdr:colOff>320040</xdr:colOff>
      <xdr:row>0</xdr:row>
      <xdr:rowOff>360000</xdr:rowOff>
    </xdr:to>
    <xdr:sp macro="" textlink="">
      <xdr:nvSpPr>
        <xdr:cNvPr id="9" name="正方形/長方形 8">
          <a:hlinkClick xmlns:r="http://schemas.openxmlformats.org/officeDocument/2006/relationships" r:id="rId8"/>
          <a:extLst>
            <a:ext uri="{FF2B5EF4-FFF2-40B4-BE49-F238E27FC236}">
              <a16:creationId xmlns:a16="http://schemas.microsoft.com/office/drawing/2014/main" id="{00000000-0008-0000-0B00-000009000000}"/>
            </a:ext>
          </a:extLst>
        </xdr:cNvPr>
        <xdr:cNvSpPr/>
      </xdr:nvSpPr>
      <xdr:spPr>
        <a:xfrm>
          <a:off x="6301740" y="0"/>
          <a:ext cx="78486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a:t>
          </a:r>
        </a:p>
      </xdr:txBody>
    </xdr:sp>
    <xdr:clientData/>
  </xdr:twoCellAnchor>
  <xdr:twoCellAnchor>
    <xdr:from>
      <xdr:col>6</xdr:col>
      <xdr:colOff>320040</xdr:colOff>
      <xdr:row>0</xdr:row>
      <xdr:rowOff>0</xdr:rowOff>
    </xdr:from>
    <xdr:to>
      <xdr:col>8</xdr:col>
      <xdr:colOff>114299</xdr:colOff>
      <xdr:row>0</xdr:row>
      <xdr:rowOff>360000</xdr:rowOff>
    </xdr:to>
    <xdr:sp macro="" textlink="">
      <xdr:nvSpPr>
        <xdr:cNvPr id="10" name="正方形/長方形 9">
          <a:hlinkClick xmlns:r="http://schemas.openxmlformats.org/officeDocument/2006/relationships" r:id="rId9"/>
          <a:extLst>
            <a:ext uri="{FF2B5EF4-FFF2-40B4-BE49-F238E27FC236}">
              <a16:creationId xmlns:a16="http://schemas.microsoft.com/office/drawing/2014/main" id="{00000000-0008-0000-0B00-00000A000000}"/>
            </a:ext>
          </a:extLst>
        </xdr:cNvPr>
        <xdr:cNvSpPr/>
      </xdr:nvSpPr>
      <xdr:spPr>
        <a:xfrm>
          <a:off x="7086600" y="0"/>
          <a:ext cx="79247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a:t>
          </a:r>
        </a:p>
      </xdr:txBody>
    </xdr:sp>
    <xdr:clientData/>
  </xdr:twoCellAnchor>
  <xdr:twoCellAnchor>
    <xdr:from>
      <xdr:col>8</xdr:col>
      <xdr:colOff>114300</xdr:colOff>
      <xdr:row>0</xdr:row>
      <xdr:rowOff>0</xdr:rowOff>
    </xdr:from>
    <xdr:to>
      <xdr:col>9</xdr:col>
      <xdr:colOff>45720</xdr:colOff>
      <xdr:row>0</xdr:row>
      <xdr:rowOff>360000</xdr:rowOff>
    </xdr:to>
    <xdr:sp macro="" textlink="">
      <xdr:nvSpPr>
        <xdr:cNvPr id="11" name="正方形/長方形 10">
          <a:hlinkClick xmlns:r="http://schemas.openxmlformats.org/officeDocument/2006/relationships" r:id="rId10"/>
          <a:extLst>
            <a:ext uri="{FF2B5EF4-FFF2-40B4-BE49-F238E27FC236}">
              <a16:creationId xmlns:a16="http://schemas.microsoft.com/office/drawing/2014/main" id="{00000000-0008-0000-0B00-00000B000000}"/>
            </a:ext>
          </a:extLst>
        </xdr:cNvPr>
        <xdr:cNvSpPr/>
      </xdr:nvSpPr>
      <xdr:spPr>
        <a:xfrm>
          <a:off x="7879080" y="0"/>
          <a:ext cx="8001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9</xdr:col>
      <xdr:colOff>45720</xdr:colOff>
      <xdr:row>0</xdr:row>
      <xdr:rowOff>0</xdr:rowOff>
    </xdr:from>
    <xdr:to>
      <xdr:col>9</xdr:col>
      <xdr:colOff>815340</xdr:colOff>
      <xdr:row>0</xdr:row>
      <xdr:rowOff>360000</xdr:rowOff>
    </xdr:to>
    <xdr:sp macro="" textlink="">
      <xdr:nvSpPr>
        <xdr:cNvPr id="12" name="正方形/長方形 11">
          <a:hlinkClick xmlns:r="http://schemas.openxmlformats.org/officeDocument/2006/relationships" r:id="rId11"/>
          <a:extLst>
            <a:ext uri="{FF2B5EF4-FFF2-40B4-BE49-F238E27FC236}">
              <a16:creationId xmlns:a16="http://schemas.microsoft.com/office/drawing/2014/main" id="{00000000-0008-0000-0B00-00000C000000}"/>
            </a:ext>
          </a:extLst>
        </xdr:cNvPr>
        <xdr:cNvSpPr/>
      </xdr:nvSpPr>
      <xdr:spPr>
        <a:xfrm>
          <a:off x="8679180" y="0"/>
          <a:ext cx="76962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9</xdr:col>
      <xdr:colOff>807720</xdr:colOff>
      <xdr:row>0</xdr:row>
      <xdr:rowOff>0</xdr:rowOff>
    </xdr:from>
    <xdr:to>
      <xdr:col>12</xdr:col>
      <xdr:colOff>518159</xdr:colOff>
      <xdr:row>0</xdr:row>
      <xdr:rowOff>360000</xdr:rowOff>
    </xdr:to>
    <xdr:sp macro="" textlink="">
      <xdr:nvSpPr>
        <xdr:cNvPr id="13" name="正方形/長方形 12">
          <a:hlinkClick xmlns:r="http://schemas.openxmlformats.org/officeDocument/2006/relationships" r:id="rId12"/>
          <a:extLst>
            <a:ext uri="{FF2B5EF4-FFF2-40B4-BE49-F238E27FC236}">
              <a16:creationId xmlns:a16="http://schemas.microsoft.com/office/drawing/2014/main" id="{00000000-0008-0000-0B00-00000D000000}"/>
            </a:ext>
          </a:extLst>
        </xdr:cNvPr>
        <xdr:cNvSpPr/>
      </xdr:nvSpPr>
      <xdr:spPr>
        <a:xfrm>
          <a:off x="9441180" y="0"/>
          <a:ext cx="78485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12</xdr:col>
      <xdr:colOff>525780</xdr:colOff>
      <xdr:row>0</xdr:row>
      <xdr:rowOff>0</xdr:rowOff>
    </xdr:from>
    <xdr:to>
      <xdr:col>12</xdr:col>
      <xdr:colOff>1371600</xdr:colOff>
      <xdr:row>0</xdr:row>
      <xdr:rowOff>360000</xdr:rowOff>
    </xdr:to>
    <xdr:sp macro="" textlink="">
      <xdr:nvSpPr>
        <xdr:cNvPr id="14" name="正方形/長方形 13">
          <a:extLst>
            <a:ext uri="{FF2B5EF4-FFF2-40B4-BE49-F238E27FC236}">
              <a16:creationId xmlns:a16="http://schemas.microsoft.com/office/drawing/2014/main" id="{00000000-0008-0000-0B00-00000E000000}"/>
            </a:ext>
          </a:extLst>
        </xdr:cNvPr>
        <xdr:cNvSpPr/>
      </xdr:nvSpPr>
      <xdr:spPr>
        <a:xfrm>
          <a:off x="10233660" y="0"/>
          <a:ext cx="845820" cy="360000"/>
        </a:xfrm>
        <a:prstGeom prst="rect">
          <a:avLst/>
        </a:prstGeom>
        <a:solidFill>
          <a:schemeClr val="tx1"/>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粗利率</a:t>
          </a:r>
        </a:p>
      </xdr:txBody>
    </xdr:sp>
    <xdr:clientData/>
  </xdr:twoCellAnchor>
  <xdr:twoCellAnchor>
    <xdr:from>
      <xdr:col>12</xdr:col>
      <xdr:colOff>1363980</xdr:colOff>
      <xdr:row>0</xdr:row>
      <xdr:rowOff>0</xdr:rowOff>
    </xdr:from>
    <xdr:to>
      <xdr:col>12</xdr:col>
      <xdr:colOff>2225040</xdr:colOff>
      <xdr:row>0</xdr:row>
      <xdr:rowOff>360000</xdr:rowOff>
    </xdr:to>
    <xdr:sp macro="" textlink="">
      <xdr:nvSpPr>
        <xdr:cNvPr id="15" name="正方形/長方形 14">
          <a:hlinkClick xmlns:r="http://schemas.openxmlformats.org/officeDocument/2006/relationships" r:id="rId1"/>
          <a:extLst>
            <a:ext uri="{FF2B5EF4-FFF2-40B4-BE49-F238E27FC236}">
              <a16:creationId xmlns:a16="http://schemas.microsoft.com/office/drawing/2014/main" id="{00000000-0008-0000-0B00-00000F000000}"/>
            </a:ext>
          </a:extLst>
        </xdr:cNvPr>
        <xdr:cNvSpPr/>
      </xdr:nvSpPr>
      <xdr:spPr>
        <a:xfrm>
          <a:off x="11071860" y="0"/>
          <a:ext cx="86106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28575</xdr:colOff>
      <xdr:row>19</xdr:row>
      <xdr:rowOff>66675</xdr:rowOff>
    </xdr:from>
    <xdr:to>
      <xdr:col>3</xdr:col>
      <xdr:colOff>356658</xdr:colOff>
      <xdr:row>20</xdr:row>
      <xdr:rowOff>111126</xdr:rowOff>
    </xdr:to>
    <xdr:sp macro="" textlink="">
      <xdr:nvSpPr>
        <xdr:cNvPr id="2" name="右矢印 1">
          <a:extLst>
            <a:ext uri="{FF2B5EF4-FFF2-40B4-BE49-F238E27FC236}">
              <a16:creationId xmlns:a16="http://schemas.microsoft.com/office/drawing/2014/main" id="{00000000-0008-0000-0C00-000002000000}"/>
            </a:ext>
          </a:extLst>
        </xdr:cNvPr>
        <xdr:cNvSpPr/>
      </xdr:nvSpPr>
      <xdr:spPr>
        <a:xfrm>
          <a:off x="1847850" y="4219575"/>
          <a:ext cx="328083" cy="215901"/>
        </a:xfrm>
        <a:prstGeom prst="rightArrow">
          <a:avLst/>
        </a:prstGeom>
        <a:solidFill>
          <a:srgbClr val="FFCC66"/>
        </a:solidFill>
        <a:ln w="19050" cmpd="sng">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endParaRPr kumimoji="1" lang="ja-JP" altLang="en-US" sz="1100" b="0" cap="none" spc="0">
            <a:ln w="3175" cmpd="sng">
              <a:solidFill>
                <a:srgbClr val="FFFFFF"/>
              </a:solidFill>
              <a:prstDash val="solid"/>
            </a:ln>
            <a:solidFill>
              <a:srgbClr val="FFFFFF"/>
            </a:solidFill>
            <a:effectLst>
              <a:outerShdw blurRad="63500" dir="3600000" algn="tl" rotWithShape="0">
                <a:srgbClr val="000000">
                  <a:alpha val="70000"/>
                </a:srgbClr>
              </a:outerShdw>
            </a:effectLst>
          </a:endParaRPr>
        </a:p>
      </xdr:txBody>
    </xdr:sp>
    <xdr:clientData/>
  </xdr:twoCellAnchor>
  <xdr:twoCellAnchor>
    <xdr:from>
      <xdr:col>1</xdr:col>
      <xdr:colOff>0</xdr:colOff>
      <xdr:row>0</xdr:row>
      <xdr:rowOff>0</xdr:rowOff>
    </xdr:from>
    <xdr:to>
      <xdr:col>2</xdr:col>
      <xdr:colOff>495300</xdr:colOff>
      <xdr:row>0</xdr:row>
      <xdr:rowOff>361950</xdr:rowOff>
    </xdr:to>
    <xdr:sp macro="" textlink="">
      <xdr:nvSpPr>
        <xdr:cNvPr id="3" name="ホームベース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123825" y="0"/>
          <a:ext cx="1295400" cy="361950"/>
        </a:xfrm>
        <a:prstGeom prst="homePlate">
          <a:avLst/>
        </a:prstGeom>
        <a:solidFill>
          <a:schemeClr val="accent5">
            <a:lumMod val="20000"/>
            <a:lumOff val="80000"/>
          </a:schemeClr>
        </a:solidFill>
        <a:ln w="28575">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r>
            <a:rPr kumimoji="1" lang="en-US" altLang="ja-JP" sz="1100"/>
            <a:t>MATRIX</a:t>
          </a:r>
          <a:endParaRPr kumimoji="1" lang="ja-JP" altLang="en-US" sz="1100"/>
        </a:p>
      </xdr:txBody>
    </xdr:sp>
    <xdr:clientData/>
  </xdr:twoCellAnchor>
  <xdr:twoCellAnchor>
    <xdr:from>
      <xdr:col>3</xdr:col>
      <xdr:colOff>84667</xdr:colOff>
      <xdr:row>0</xdr:row>
      <xdr:rowOff>0</xdr:rowOff>
    </xdr:from>
    <xdr:to>
      <xdr:col>5</xdr:col>
      <xdr:colOff>474134</xdr:colOff>
      <xdr:row>0</xdr:row>
      <xdr:rowOff>360000</xdr:rowOff>
    </xdr:to>
    <xdr:sp macro="" textlink="">
      <xdr:nvSpPr>
        <xdr:cNvPr id="4" name="正方形/長方形 3">
          <a:hlinkClick xmlns:r="http://schemas.openxmlformats.org/officeDocument/2006/relationships" r:id="rId1"/>
          <a:extLst>
            <a:ext uri="{FF2B5EF4-FFF2-40B4-BE49-F238E27FC236}">
              <a16:creationId xmlns:a16="http://schemas.microsoft.com/office/drawing/2014/main" id="{00000000-0008-0000-0C00-000004000000}"/>
            </a:ext>
          </a:extLst>
        </xdr:cNvPr>
        <xdr:cNvSpPr/>
      </xdr:nvSpPr>
      <xdr:spPr>
        <a:xfrm>
          <a:off x="1727200" y="0"/>
          <a:ext cx="846667"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5</xdr:col>
      <xdr:colOff>474134</xdr:colOff>
      <xdr:row>0</xdr:row>
      <xdr:rowOff>0</xdr:rowOff>
    </xdr:from>
    <xdr:to>
      <xdr:col>7</xdr:col>
      <xdr:colOff>474134</xdr:colOff>
      <xdr:row>0</xdr:row>
      <xdr:rowOff>360000</xdr:rowOff>
    </xdr:to>
    <xdr:sp macro="" textlink="">
      <xdr:nvSpPr>
        <xdr:cNvPr id="5" name="正方形/長方形 4">
          <a:hlinkClick xmlns:r="http://schemas.openxmlformats.org/officeDocument/2006/relationships" r:id="rId2"/>
          <a:extLst>
            <a:ext uri="{FF2B5EF4-FFF2-40B4-BE49-F238E27FC236}">
              <a16:creationId xmlns:a16="http://schemas.microsoft.com/office/drawing/2014/main" id="{00000000-0008-0000-0C00-000005000000}"/>
            </a:ext>
          </a:extLst>
        </xdr:cNvPr>
        <xdr:cNvSpPr/>
      </xdr:nvSpPr>
      <xdr:spPr>
        <a:xfrm>
          <a:off x="2573867" y="0"/>
          <a:ext cx="7366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7</xdr:col>
      <xdr:colOff>474134</xdr:colOff>
      <xdr:row>0</xdr:row>
      <xdr:rowOff>0</xdr:rowOff>
    </xdr:from>
    <xdr:to>
      <xdr:col>8</xdr:col>
      <xdr:colOff>313268</xdr:colOff>
      <xdr:row>0</xdr:row>
      <xdr:rowOff>360000</xdr:rowOff>
    </xdr:to>
    <xdr:sp macro="" textlink="">
      <xdr:nvSpPr>
        <xdr:cNvPr id="6" name="正方形/長方形 5">
          <a:hlinkClick xmlns:r="http://schemas.openxmlformats.org/officeDocument/2006/relationships" r:id="rId3"/>
          <a:extLst>
            <a:ext uri="{FF2B5EF4-FFF2-40B4-BE49-F238E27FC236}">
              <a16:creationId xmlns:a16="http://schemas.microsoft.com/office/drawing/2014/main" id="{00000000-0008-0000-0C00-000006000000}"/>
            </a:ext>
          </a:extLst>
        </xdr:cNvPr>
        <xdr:cNvSpPr/>
      </xdr:nvSpPr>
      <xdr:spPr>
        <a:xfrm>
          <a:off x="3310467" y="0"/>
          <a:ext cx="711201"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8</xdr:col>
      <xdr:colOff>304800</xdr:colOff>
      <xdr:row>0</xdr:row>
      <xdr:rowOff>0</xdr:rowOff>
    </xdr:from>
    <xdr:to>
      <xdr:col>10</xdr:col>
      <xdr:colOff>58575</xdr:colOff>
      <xdr:row>0</xdr:row>
      <xdr:rowOff>360000</xdr:rowOff>
    </xdr:to>
    <xdr:sp macro="" textlink="">
      <xdr:nvSpPr>
        <xdr:cNvPr id="7" name="正方形/長方形 6">
          <a:hlinkClick xmlns:r="http://schemas.openxmlformats.org/officeDocument/2006/relationships" r:id="rId4"/>
          <a:extLst>
            <a:ext uri="{FF2B5EF4-FFF2-40B4-BE49-F238E27FC236}">
              <a16:creationId xmlns:a16="http://schemas.microsoft.com/office/drawing/2014/main" id="{00000000-0008-0000-0C00-000007000000}"/>
            </a:ext>
          </a:extLst>
        </xdr:cNvPr>
        <xdr:cNvSpPr/>
      </xdr:nvSpPr>
      <xdr:spPr>
        <a:xfrm>
          <a:off x="4013200" y="0"/>
          <a:ext cx="744375"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10</xdr:col>
      <xdr:colOff>57150</xdr:colOff>
      <xdr:row>0</xdr:row>
      <xdr:rowOff>0</xdr:rowOff>
    </xdr:from>
    <xdr:to>
      <xdr:col>11</xdr:col>
      <xdr:colOff>287175</xdr:colOff>
      <xdr:row>0</xdr:row>
      <xdr:rowOff>360000</xdr:rowOff>
    </xdr:to>
    <xdr:sp macro="" textlink="">
      <xdr:nvSpPr>
        <xdr:cNvPr id="8" name="正方形/長方形 7">
          <a:hlinkClick xmlns:r="http://schemas.openxmlformats.org/officeDocument/2006/relationships" r:id="rId5"/>
          <a:extLst>
            <a:ext uri="{FF2B5EF4-FFF2-40B4-BE49-F238E27FC236}">
              <a16:creationId xmlns:a16="http://schemas.microsoft.com/office/drawing/2014/main" id="{00000000-0008-0000-0C00-000008000000}"/>
            </a:ext>
          </a:extLst>
        </xdr:cNvPr>
        <xdr:cNvSpPr/>
      </xdr:nvSpPr>
      <xdr:spPr>
        <a:xfrm>
          <a:off x="5229225"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11</xdr:col>
      <xdr:colOff>285750</xdr:colOff>
      <xdr:row>0</xdr:row>
      <xdr:rowOff>0</xdr:rowOff>
    </xdr:from>
    <xdr:to>
      <xdr:col>11</xdr:col>
      <xdr:colOff>1077750</xdr:colOff>
      <xdr:row>0</xdr:row>
      <xdr:rowOff>360000</xdr:rowOff>
    </xdr:to>
    <xdr:sp macro="" textlink="">
      <xdr:nvSpPr>
        <xdr:cNvPr id="9" name="正方形/長方形 8">
          <a:hlinkClick xmlns:r="http://schemas.openxmlformats.org/officeDocument/2006/relationships" r:id="rId6"/>
          <a:extLst>
            <a:ext uri="{FF2B5EF4-FFF2-40B4-BE49-F238E27FC236}">
              <a16:creationId xmlns:a16="http://schemas.microsoft.com/office/drawing/2014/main" id="{00000000-0008-0000-0C00-000009000000}"/>
            </a:ext>
          </a:extLst>
        </xdr:cNvPr>
        <xdr:cNvSpPr/>
      </xdr:nvSpPr>
      <xdr:spPr>
        <a:xfrm>
          <a:off x="6019800"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chemeClr val="tx1"/>
              </a:solidFill>
            </a:rPr>
            <a:t>造成波及</a:t>
          </a:r>
        </a:p>
      </xdr:txBody>
    </xdr:sp>
    <xdr:clientData/>
  </xdr:twoCellAnchor>
  <xdr:twoCellAnchor>
    <xdr:from>
      <xdr:col>11</xdr:col>
      <xdr:colOff>1076325</xdr:colOff>
      <xdr:row>0</xdr:row>
      <xdr:rowOff>0</xdr:rowOff>
    </xdr:from>
    <xdr:to>
      <xdr:col>12</xdr:col>
      <xdr:colOff>186267</xdr:colOff>
      <xdr:row>0</xdr:row>
      <xdr:rowOff>360000</xdr:rowOff>
    </xdr:to>
    <xdr:sp macro="" textlink="">
      <xdr:nvSpPr>
        <xdr:cNvPr id="10" name="正方形/長方形 9">
          <a:hlinkClick xmlns:r="http://schemas.openxmlformats.org/officeDocument/2006/relationships" r:id="rId7"/>
          <a:extLst>
            <a:ext uri="{FF2B5EF4-FFF2-40B4-BE49-F238E27FC236}">
              <a16:creationId xmlns:a16="http://schemas.microsoft.com/office/drawing/2014/main" id="{00000000-0008-0000-0C00-00000A000000}"/>
            </a:ext>
          </a:extLst>
        </xdr:cNvPr>
        <xdr:cNvSpPr/>
      </xdr:nvSpPr>
      <xdr:spPr>
        <a:xfrm>
          <a:off x="6274858" y="0"/>
          <a:ext cx="87100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a:t>
          </a:r>
        </a:p>
      </xdr:txBody>
    </xdr:sp>
    <xdr:clientData/>
  </xdr:twoCellAnchor>
  <xdr:twoCellAnchor>
    <xdr:from>
      <xdr:col>12</xdr:col>
      <xdr:colOff>186268</xdr:colOff>
      <xdr:row>0</xdr:row>
      <xdr:rowOff>0</xdr:rowOff>
    </xdr:from>
    <xdr:to>
      <xdr:col>13</xdr:col>
      <xdr:colOff>169333</xdr:colOff>
      <xdr:row>0</xdr:row>
      <xdr:rowOff>360000</xdr:rowOff>
    </xdr:to>
    <xdr:sp macro="" textlink="">
      <xdr:nvSpPr>
        <xdr:cNvPr id="11" name="正方形/長方形 10">
          <a:hlinkClick xmlns:r="http://schemas.openxmlformats.org/officeDocument/2006/relationships" r:id="rId8"/>
          <a:extLst>
            <a:ext uri="{FF2B5EF4-FFF2-40B4-BE49-F238E27FC236}">
              <a16:creationId xmlns:a16="http://schemas.microsoft.com/office/drawing/2014/main" id="{00000000-0008-0000-0C00-00000B000000}"/>
            </a:ext>
          </a:extLst>
        </xdr:cNvPr>
        <xdr:cNvSpPr/>
      </xdr:nvSpPr>
      <xdr:spPr>
        <a:xfrm>
          <a:off x="7145868" y="0"/>
          <a:ext cx="855132"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a:t>
          </a:r>
        </a:p>
      </xdr:txBody>
    </xdr:sp>
    <xdr:clientData/>
  </xdr:twoCellAnchor>
  <xdr:twoCellAnchor>
    <xdr:from>
      <xdr:col>13</xdr:col>
      <xdr:colOff>160866</xdr:colOff>
      <xdr:row>0</xdr:row>
      <xdr:rowOff>0</xdr:rowOff>
    </xdr:from>
    <xdr:to>
      <xdr:col>14</xdr:col>
      <xdr:colOff>160867</xdr:colOff>
      <xdr:row>0</xdr:row>
      <xdr:rowOff>360000</xdr:rowOff>
    </xdr:to>
    <xdr:sp macro="" textlink="">
      <xdr:nvSpPr>
        <xdr:cNvPr id="12" name="正方形/長方形 11">
          <a:hlinkClick xmlns:r="http://schemas.openxmlformats.org/officeDocument/2006/relationships" r:id="rId9"/>
          <a:extLst>
            <a:ext uri="{FF2B5EF4-FFF2-40B4-BE49-F238E27FC236}">
              <a16:creationId xmlns:a16="http://schemas.microsoft.com/office/drawing/2014/main" id="{00000000-0008-0000-0C00-00000C000000}"/>
            </a:ext>
          </a:extLst>
        </xdr:cNvPr>
        <xdr:cNvSpPr/>
      </xdr:nvSpPr>
      <xdr:spPr>
        <a:xfrm>
          <a:off x="7992533" y="0"/>
          <a:ext cx="872067"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14</xdr:col>
      <xdr:colOff>160868</xdr:colOff>
      <xdr:row>0</xdr:row>
      <xdr:rowOff>0</xdr:rowOff>
    </xdr:from>
    <xdr:to>
      <xdr:col>15</xdr:col>
      <xdr:colOff>25401</xdr:colOff>
      <xdr:row>0</xdr:row>
      <xdr:rowOff>360000</xdr:rowOff>
    </xdr:to>
    <xdr:sp macro="" textlink="">
      <xdr:nvSpPr>
        <xdr:cNvPr id="13" name="正方形/長方形 12">
          <a:hlinkClick xmlns:r="http://schemas.openxmlformats.org/officeDocument/2006/relationships" r:id="rId10"/>
          <a:extLst>
            <a:ext uri="{FF2B5EF4-FFF2-40B4-BE49-F238E27FC236}">
              <a16:creationId xmlns:a16="http://schemas.microsoft.com/office/drawing/2014/main" id="{00000000-0008-0000-0C00-00000D000000}"/>
            </a:ext>
          </a:extLst>
        </xdr:cNvPr>
        <xdr:cNvSpPr/>
      </xdr:nvSpPr>
      <xdr:spPr>
        <a:xfrm>
          <a:off x="8864601" y="0"/>
          <a:ext cx="7366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15</xdr:col>
      <xdr:colOff>25400</xdr:colOff>
      <xdr:row>0</xdr:row>
      <xdr:rowOff>0</xdr:rowOff>
    </xdr:from>
    <xdr:to>
      <xdr:col>15</xdr:col>
      <xdr:colOff>838199</xdr:colOff>
      <xdr:row>0</xdr:row>
      <xdr:rowOff>360000</xdr:rowOff>
    </xdr:to>
    <xdr:sp macro="" textlink="">
      <xdr:nvSpPr>
        <xdr:cNvPr id="14" name="正方形/長方形 13">
          <a:hlinkClick xmlns:r="http://schemas.openxmlformats.org/officeDocument/2006/relationships" r:id="rId11"/>
          <a:extLst>
            <a:ext uri="{FF2B5EF4-FFF2-40B4-BE49-F238E27FC236}">
              <a16:creationId xmlns:a16="http://schemas.microsoft.com/office/drawing/2014/main" id="{00000000-0008-0000-0C00-00000E000000}"/>
            </a:ext>
          </a:extLst>
        </xdr:cNvPr>
        <xdr:cNvSpPr/>
      </xdr:nvSpPr>
      <xdr:spPr>
        <a:xfrm>
          <a:off x="9601200" y="0"/>
          <a:ext cx="81279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15</xdr:col>
      <xdr:colOff>838200</xdr:colOff>
      <xdr:row>0</xdr:row>
      <xdr:rowOff>0</xdr:rowOff>
    </xdr:from>
    <xdr:to>
      <xdr:col>16</xdr:col>
      <xdr:colOff>711200</xdr:colOff>
      <xdr:row>0</xdr:row>
      <xdr:rowOff>360000</xdr:rowOff>
    </xdr:to>
    <xdr:sp macro="" textlink="">
      <xdr:nvSpPr>
        <xdr:cNvPr id="15" name="正方形/長方形 14">
          <a:hlinkClick xmlns:r="http://schemas.openxmlformats.org/officeDocument/2006/relationships" r:id="rId12"/>
          <a:extLst>
            <a:ext uri="{FF2B5EF4-FFF2-40B4-BE49-F238E27FC236}">
              <a16:creationId xmlns:a16="http://schemas.microsoft.com/office/drawing/2014/main" id="{00000000-0008-0000-0C00-00000F000000}"/>
            </a:ext>
          </a:extLst>
        </xdr:cNvPr>
        <xdr:cNvSpPr/>
      </xdr:nvSpPr>
      <xdr:spPr>
        <a:xfrm>
          <a:off x="10414000" y="0"/>
          <a:ext cx="745067"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粗利率</a:t>
          </a:r>
        </a:p>
      </xdr:txBody>
    </xdr:sp>
    <xdr:clientData/>
  </xdr:twoCellAnchor>
  <xdr:twoCellAnchor>
    <xdr:from>
      <xdr:col>16</xdr:col>
      <xdr:colOff>711200</xdr:colOff>
      <xdr:row>0</xdr:row>
      <xdr:rowOff>0</xdr:rowOff>
    </xdr:from>
    <xdr:to>
      <xdr:col>17</xdr:col>
      <xdr:colOff>812799</xdr:colOff>
      <xdr:row>0</xdr:row>
      <xdr:rowOff>360000</xdr:rowOff>
    </xdr:to>
    <xdr:sp macro="" textlink="">
      <xdr:nvSpPr>
        <xdr:cNvPr id="16" name="正方形/長方形 15">
          <a:extLst>
            <a:ext uri="{FF2B5EF4-FFF2-40B4-BE49-F238E27FC236}">
              <a16:creationId xmlns:a16="http://schemas.microsoft.com/office/drawing/2014/main" id="{00000000-0008-0000-0C00-000010000000}"/>
            </a:ext>
          </a:extLst>
        </xdr:cNvPr>
        <xdr:cNvSpPr/>
      </xdr:nvSpPr>
      <xdr:spPr>
        <a:xfrm>
          <a:off x="11159067" y="0"/>
          <a:ext cx="973665" cy="360000"/>
        </a:xfrm>
        <a:prstGeom prst="rect">
          <a:avLst/>
        </a:prstGeom>
        <a:solidFill>
          <a:schemeClr val="accent2">
            <a:lumMod val="5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固定資本</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10584</xdr:colOff>
      <xdr:row>21</xdr:row>
      <xdr:rowOff>10584</xdr:rowOff>
    </xdr:from>
    <xdr:to>
      <xdr:col>5</xdr:col>
      <xdr:colOff>0</xdr:colOff>
      <xdr:row>23</xdr:row>
      <xdr:rowOff>0</xdr:rowOff>
    </xdr:to>
    <xdr:cxnSp macro="">
      <xdr:nvCxnSpPr>
        <xdr:cNvPr id="2" name="直線コネクタ 1">
          <a:extLst>
            <a:ext uri="{FF2B5EF4-FFF2-40B4-BE49-F238E27FC236}">
              <a16:creationId xmlns:a16="http://schemas.microsoft.com/office/drawing/2014/main" id="{00000000-0008-0000-0100-000002000000}"/>
            </a:ext>
          </a:extLst>
        </xdr:cNvPr>
        <xdr:cNvCxnSpPr/>
      </xdr:nvCxnSpPr>
      <xdr:spPr>
        <a:xfrm>
          <a:off x="905934" y="3782484"/>
          <a:ext cx="2542116" cy="3704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0</xdr:row>
      <xdr:rowOff>0</xdr:rowOff>
    </xdr:from>
    <xdr:to>
      <xdr:col>3</xdr:col>
      <xdr:colOff>523875</xdr:colOff>
      <xdr:row>0</xdr:row>
      <xdr:rowOff>361950</xdr:rowOff>
    </xdr:to>
    <xdr:sp macro="" textlink="">
      <xdr:nvSpPr>
        <xdr:cNvPr id="3" name="ホームベース 2">
          <a:hlinkClick xmlns:r="http://schemas.openxmlformats.org/officeDocument/2006/relationships" r:id="rId1"/>
          <a:extLst>
            <a:ext uri="{FF2B5EF4-FFF2-40B4-BE49-F238E27FC236}">
              <a16:creationId xmlns:a16="http://schemas.microsoft.com/office/drawing/2014/main" id="{00000000-0008-0000-0100-000003000000}"/>
            </a:ext>
          </a:extLst>
        </xdr:cNvPr>
        <xdr:cNvSpPr/>
      </xdr:nvSpPr>
      <xdr:spPr>
        <a:xfrm>
          <a:off x="123825" y="0"/>
          <a:ext cx="1295400" cy="361950"/>
        </a:xfrm>
        <a:prstGeom prst="homePlate">
          <a:avLst/>
        </a:prstGeom>
        <a:solidFill>
          <a:schemeClr val="accent5">
            <a:lumMod val="20000"/>
            <a:lumOff val="80000"/>
          </a:schemeClr>
        </a:solidFill>
        <a:ln w="28575">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投資額等の入力</a:t>
          </a:r>
        </a:p>
      </xdr:txBody>
    </xdr:sp>
    <xdr:clientData/>
  </xdr:twoCellAnchor>
  <xdr:twoCellAnchor>
    <xdr:from>
      <xdr:col>4</xdr:col>
      <xdr:colOff>495300</xdr:colOff>
      <xdr:row>0</xdr:row>
      <xdr:rowOff>0</xdr:rowOff>
    </xdr:from>
    <xdr:to>
      <xdr:col>4</xdr:col>
      <xdr:colOff>1287300</xdr:colOff>
      <xdr:row>0</xdr:row>
      <xdr:rowOff>360000</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00000000-0008-0000-0100-000004000000}"/>
            </a:ext>
          </a:extLst>
        </xdr:cNvPr>
        <xdr:cNvSpPr/>
      </xdr:nvSpPr>
      <xdr:spPr>
        <a:xfrm>
          <a:off x="2076450"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4</xdr:col>
      <xdr:colOff>1285875</xdr:colOff>
      <xdr:row>0</xdr:row>
      <xdr:rowOff>0</xdr:rowOff>
    </xdr:from>
    <xdr:to>
      <xdr:col>4</xdr:col>
      <xdr:colOff>2077875</xdr:colOff>
      <xdr:row>0</xdr:row>
      <xdr:rowOff>360000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2867025" y="0"/>
          <a:ext cx="792000" cy="360000"/>
        </a:xfrm>
        <a:prstGeom prst="rect">
          <a:avLst/>
        </a:prstGeom>
        <a:solidFill>
          <a:schemeClr val="bg1"/>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ysClr val="windowText" lastClr="000000"/>
              </a:solidFill>
            </a:rPr>
            <a:t>入　力</a:t>
          </a:r>
        </a:p>
      </xdr:txBody>
    </xdr:sp>
    <xdr:clientData/>
  </xdr:twoCellAnchor>
  <xdr:twoCellAnchor>
    <xdr:from>
      <xdr:col>4</xdr:col>
      <xdr:colOff>2066925</xdr:colOff>
      <xdr:row>0</xdr:row>
      <xdr:rowOff>0</xdr:rowOff>
    </xdr:from>
    <xdr:to>
      <xdr:col>5</xdr:col>
      <xdr:colOff>677700</xdr:colOff>
      <xdr:row>0</xdr:row>
      <xdr:rowOff>360000</xdr:rowOff>
    </xdr:to>
    <xdr:sp macro="" textlink="">
      <xdr:nvSpPr>
        <xdr:cNvPr id="6" name="正方形/長方形 5">
          <a:hlinkClick xmlns:r="http://schemas.openxmlformats.org/officeDocument/2006/relationships" r:id="rId1"/>
          <a:extLst>
            <a:ext uri="{FF2B5EF4-FFF2-40B4-BE49-F238E27FC236}">
              <a16:creationId xmlns:a16="http://schemas.microsoft.com/office/drawing/2014/main" id="{00000000-0008-0000-0100-000006000000}"/>
            </a:ext>
          </a:extLst>
        </xdr:cNvPr>
        <xdr:cNvSpPr/>
      </xdr:nvSpPr>
      <xdr:spPr>
        <a:xfrm>
          <a:off x="3648075"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5</xdr:col>
      <xdr:colOff>676275</xdr:colOff>
      <xdr:row>0</xdr:row>
      <xdr:rowOff>0</xdr:rowOff>
    </xdr:from>
    <xdr:to>
      <xdr:col>6</xdr:col>
      <xdr:colOff>506250</xdr:colOff>
      <xdr:row>0</xdr:row>
      <xdr:rowOff>360000</xdr:rowOff>
    </xdr:to>
    <xdr:sp macro="" textlink="">
      <xdr:nvSpPr>
        <xdr:cNvPr id="7" name="正方形/長方形 6">
          <a:hlinkClick xmlns:r="http://schemas.openxmlformats.org/officeDocument/2006/relationships" r:id="rId3"/>
          <a:extLst>
            <a:ext uri="{FF2B5EF4-FFF2-40B4-BE49-F238E27FC236}">
              <a16:creationId xmlns:a16="http://schemas.microsoft.com/office/drawing/2014/main" id="{00000000-0008-0000-0100-000007000000}"/>
            </a:ext>
          </a:extLst>
        </xdr:cNvPr>
        <xdr:cNvSpPr/>
      </xdr:nvSpPr>
      <xdr:spPr>
        <a:xfrm>
          <a:off x="4438650"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6</xdr:col>
      <xdr:colOff>504825</xdr:colOff>
      <xdr:row>0</xdr:row>
      <xdr:rowOff>0</xdr:rowOff>
    </xdr:from>
    <xdr:to>
      <xdr:col>7</xdr:col>
      <xdr:colOff>334800</xdr:colOff>
      <xdr:row>0</xdr:row>
      <xdr:rowOff>360000</xdr:rowOff>
    </xdr:to>
    <xdr:sp macro="" textlink="">
      <xdr:nvSpPr>
        <xdr:cNvPr id="8" name="正方形/長方形 7">
          <a:hlinkClick xmlns:r="http://schemas.openxmlformats.org/officeDocument/2006/relationships" r:id="rId4"/>
          <a:extLst>
            <a:ext uri="{FF2B5EF4-FFF2-40B4-BE49-F238E27FC236}">
              <a16:creationId xmlns:a16="http://schemas.microsoft.com/office/drawing/2014/main" id="{00000000-0008-0000-0100-000008000000}"/>
            </a:ext>
          </a:extLst>
        </xdr:cNvPr>
        <xdr:cNvSpPr/>
      </xdr:nvSpPr>
      <xdr:spPr>
        <a:xfrm>
          <a:off x="5229225"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7</xdr:col>
      <xdr:colOff>333374</xdr:colOff>
      <xdr:row>0</xdr:row>
      <xdr:rowOff>0</xdr:rowOff>
    </xdr:from>
    <xdr:to>
      <xdr:col>8</xdr:col>
      <xdr:colOff>358139</xdr:colOff>
      <xdr:row>0</xdr:row>
      <xdr:rowOff>360000</xdr:rowOff>
    </xdr:to>
    <xdr:sp macro="" textlink="">
      <xdr:nvSpPr>
        <xdr:cNvPr id="9" name="正方形/長方形 8">
          <a:hlinkClick xmlns:r="http://schemas.openxmlformats.org/officeDocument/2006/relationships" r:id="rId5"/>
          <a:extLst>
            <a:ext uri="{FF2B5EF4-FFF2-40B4-BE49-F238E27FC236}">
              <a16:creationId xmlns:a16="http://schemas.microsoft.com/office/drawing/2014/main" id="{00000000-0008-0000-0100-000009000000}"/>
            </a:ext>
          </a:extLst>
        </xdr:cNvPr>
        <xdr:cNvSpPr/>
      </xdr:nvSpPr>
      <xdr:spPr>
        <a:xfrm>
          <a:off x="5461634" y="0"/>
          <a:ext cx="779145"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造成波及</a:t>
          </a:r>
        </a:p>
      </xdr:txBody>
    </xdr:sp>
    <xdr:clientData/>
  </xdr:twoCellAnchor>
  <xdr:twoCellAnchor>
    <xdr:from>
      <xdr:col>8</xdr:col>
      <xdr:colOff>358140</xdr:colOff>
      <xdr:row>0</xdr:row>
      <xdr:rowOff>0</xdr:rowOff>
    </xdr:from>
    <xdr:to>
      <xdr:col>9</xdr:col>
      <xdr:colOff>365760</xdr:colOff>
      <xdr:row>0</xdr:row>
      <xdr:rowOff>360000</xdr:rowOff>
    </xdr:to>
    <xdr:sp macro="" textlink="">
      <xdr:nvSpPr>
        <xdr:cNvPr id="10" name="正方形/長方形 9">
          <a:hlinkClick xmlns:r="http://schemas.openxmlformats.org/officeDocument/2006/relationships" r:id="rId6"/>
          <a:extLst>
            <a:ext uri="{FF2B5EF4-FFF2-40B4-BE49-F238E27FC236}">
              <a16:creationId xmlns:a16="http://schemas.microsoft.com/office/drawing/2014/main" id="{00000000-0008-0000-0100-00000A000000}"/>
            </a:ext>
          </a:extLst>
        </xdr:cNvPr>
        <xdr:cNvSpPr/>
      </xdr:nvSpPr>
      <xdr:spPr>
        <a:xfrm>
          <a:off x="6240780" y="0"/>
          <a:ext cx="76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a:t>
          </a:r>
        </a:p>
      </xdr:txBody>
    </xdr:sp>
    <xdr:clientData/>
  </xdr:twoCellAnchor>
  <xdr:twoCellAnchor>
    <xdr:from>
      <xdr:col>9</xdr:col>
      <xdr:colOff>365760</xdr:colOff>
      <xdr:row>0</xdr:row>
      <xdr:rowOff>0</xdr:rowOff>
    </xdr:from>
    <xdr:to>
      <xdr:col>10</xdr:col>
      <xdr:colOff>411480</xdr:colOff>
      <xdr:row>0</xdr:row>
      <xdr:rowOff>360000</xdr:rowOff>
    </xdr:to>
    <xdr:sp macro="" textlink="">
      <xdr:nvSpPr>
        <xdr:cNvPr id="11" name="正方形/長方形 10">
          <a:hlinkClick xmlns:r="http://schemas.openxmlformats.org/officeDocument/2006/relationships" r:id="rId7"/>
          <a:extLst>
            <a:ext uri="{FF2B5EF4-FFF2-40B4-BE49-F238E27FC236}">
              <a16:creationId xmlns:a16="http://schemas.microsoft.com/office/drawing/2014/main" id="{00000000-0008-0000-0100-00000B000000}"/>
            </a:ext>
          </a:extLst>
        </xdr:cNvPr>
        <xdr:cNvSpPr/>
      </xdr:nvSpPr>
      <xdr:spPr>
        <a:xfrm>
          <a:off x="7002780" y="0"/>
          <a:ext cx="77724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a:t>
          </a:r>
        </a:p>
      </xdr:txBody>
    </xdr:sp>
    <xdr:clientData/>
  </xdr:twoCellAnchor>
  <xdr:twoCellAnchor>
    <xdr:from>
      <xdr:col>10</xdr:col>
      <xdr:colOff>411480</xdr:colOff>
      <xdr:row>0</xdr:row>
      <xdr:rowOff>0</xdr:rowOff>
    </xdr:from>
    <xdr:to>
      <xdr:col>11</xdr:col>
      <xdr:colOff>472440</xdr:colOff>
      <xdr:row>0</xdr:row>
      <xdr:rowOff>360000</xdr:rowOff>
    </xdr:to>
    <xdr:sp macro="" textlink="">
      <xdr:nvSpPr>
        <xdr:cNvPr id="12" name="正方形/長方形 11">
          <a:hlinkClick xmlns:r="http://schemas.openxmlformats.org/officeDocument/2006/relationships" r:id="rId8"/>
          <a:extLst>
            <a:ext uri="{FF2B5EF4-FFF2-40B4-BE49-F238E27FC236}">
              <a16:creationId xmlns:a16="http://schemas.microsoft.com/office/drawing/2014/main" id="{00000000-0008-0000-0100-00000C000000}"/>
            </a:ext>
          </a:extLst>
        </xdr:cNvPr>
        <xdr:cNvSpPr/>
      </xdr:nvSpPr>
      <xdr:spPr>
        <a:xfrm>
          <a:off x="7780020" y="0"/>
          <a:ext cx="79248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11</xdr:col>
      <xdr:colOff>472440</xdr:colOff>
      <xdr:row>0</xdr:row>
      <xdr:rowOff>0</xdr:rowOff>
    </xdr:from>
    <xdr:to>
      <xdr:col>13</xdr:col>
      <xdr:colOff>350519</xdr:colOff>
      <xdr:row>0</xdr:row>
      <xdr:rowOff>360000</xdr:rowOff>
    </xdr:to>
    <xdr:sp macro="" textlink="">
      <xdr:nvSpPr>
        <xdr:cNvPr id="13" name="正方形/長方形 12">
          <a:hlinkClick xmlns:r="http://schemas.openxmlformats.org/officeDocument/2006/relationships" r:id="rId9"/>
          <a:extLst>
            <a:ext uri="{FF2B5EF4-FFF2-40B4-BE49-F238E27FC236}">
              <a16:creationId xmlns:a16="http://schemas.microsoft.com/office/drawing/2014/main" id="{00000000-0008-0000-0100-00000D000000}"/>
            </a:ext>
          </a:extLst>
        </xdr:cNvPr>
        <xdr:cNvSpPr/>
      </xdr:nvSpPr>
      <xdr:spPr>
        <a:xfrm>
          <a:off x="8572500" y="0"/>
          <a:ext cx="72389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13</xdr:col>
      <xdr:colOff>342900</xdr:colOff>
      <xdr:row>0</xdr:row>
      <xdr:rowOff>0</xdr:rowOff>
    </xdr:from>
    <xdr:to>
      <xdr:col>14</xdr:col>
      <xdr:colOff>495300</xdr:colOff>
      <xdr:row>0</xdr:row>
      <xdr:rowOff>360000</xdr:rowOff>
    </xdr:to>
    <xdr:sp macro="" textlink="">
      <xdr:nvSpPr>
        <xdr:cNvPr id="14" name="正方形/長方形 13">
          <a:hlinkClick xmlns:r="http://schemas.openxmlformats.org/officeDocument/2006/relationships" r:id="rId10"/>
          <a:extLst>
            <a:ext uri="{FF2B5EF4-FFF2-40B4-BE49-F238E27FC236}">
              <a16:creationId xmlns:a16="http://schemas.microsoft.com/office/drawing/2014/main" id="{00000000-0008-0000-0100-00000E000000}"/>
            </a:ext>
          </a:extLst>
        </xdr:cNvPr>
        <xdr:cNvSpPr/>
      </xdr:nvSpPr>
      <xdr:spPr>
        <a:xfrm>
          <a:off x="9288780" y="0"/>
          <a:ext cx="76962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14</xdr:col>
      <xdr:colOff>495300</xdr:colOff>
      <xdr:row>0</xdr:row>
      <xdr:rowOff>0</xdr:rowOff>
    </xdr:from>
    <xdr:to>
      <xdr:col>16</xdr:col>
      <xdr:colOff>53339</xdr:colOff>
      <xdr:row>0</xdr:row>
      <xdr:rowOff>360000</xdr:rowOff>
    </xdr:to>
    <xdr:sp macro="" textlink="">
      <xdr:nvSpPr>
        <xdr:cNvPr id="15" name="正方形/長方形 14">
          <a:hlinkClick xmlns:r="http://schemas.openxmlformats.org/officeDocument/2006/relationships" r:id="rId11"/>
          <a:extLst>
            <a:ext uri="{FF2B5EF4-FFF2-40B4-BE49-F238E27FC236}">
              <a16:creationId xmlns:a16="http://schemas.microsoft.com/office/drawing/2014/main" id="{00000000-0008-0000-0100-00000F000000}"/>
            </a:ext>
          </a:extLst>
        </xdr:cNvPr>
        <xdr:cNvSpPr/>
      </xdr:nvSpPr>
      <xdr:spPr>
        <a:xfrm>
          <a:off x="10058400" y="0"/>
          <a:ext cx="79247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粗利率</a:t>
          </a:r>
        </a:p>
      </xdr:txBody>
    </xdr:sp>
    <xdr:clientData/>
  </xdr:twoCellAnchor>
  <xdr:twoCellAnchor>
    <xdr:from>
      <xdr:col>16</xdr:col>
      <xdr:colOff>45720</xdr:colOff>
      <xdr:row>0</xdr:row>
      <xdr:rowOff>0</xdr:rowOff>
    </xdr:from>
    <xdr:to>
      <xdr:col>17</xdr:col>
      <xdr:colOff>266700</xdr:colOff>
      <xdr:row>0</xdr:row>
      <xdr:rowOff>360000</xdr:rowOff>
    </xdr:to>
    <xdr:sp macro="" textlink="">
      <xdr:nvSpPr>
        <xdr:cNvPr id="16" name="正方形/長方形 15">
          <a:hlinkClick xmlns:r="http://schemas.openxmlformats.org/officeDocument/2006/relationships" r:id="rId12"/>
          <a:extLst>
            <a:ext uri="{FF2B5EF4-FFF2-40B4-BE49-F238E27FC236}">
              <a16:creationId xmlns:a16="http://schemas.microsoft.com/office/drawing/2014/main" id="{00000000-0008-0000-0100-000010000000}"/>
            </a:ext>
          </a:extLst>
        </xdr:cNvPr>
        <xdr:cNvSpPr/>
      </xdr:nvSpPr>
      <xdr:spPr>
        <a:xfrm>
          <a:off x="10843260" y="0"/>
          <a:ext cx="8382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266700</xdr:colOff>
      <xdr:row>0</xdr:row>
      <xdr:rowOff>361950</xdr:rowOff>
    </xdr:to>
    <xdr:sp macro="" textlink="">
      <xdr:nvSpPr>
        <xdr:cNvPr id="2" name="ホームベース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123825" y="0"/>
          <a:ext cx="1295400" cy="361950"/>
        </a:xfrm>
        <a:prstGeom prst="homePlate">
          <a:avLst/>
        </a:prstGeom>
        <a:solidFill>
          <a:schemeClr val="accent5">
            <a:lumMod val="20000"/>
            <a:lumOff val="80000"/>
          </a:schemeClr>
        </a:solidFill>
        <a:ln w="28575">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t>部門分類の定義</a:t>
          </a:r>
        </a:p>
      </xdr:txBody>
    </xdr:sp>
    <xdr:clientData/>
  </xdr:twoCellAnchor>
  <xdr:twoCellAnchor>
    <xdr:from>
      <xdr:col>3</xdr:col>
      <xdr:colOff>923925</xdr:colOff>
      <xdr:row>0</xdr:row>
      <xdr:rowOff>0</xdr:rowOff>
    </xdr:from>
    <xdr:to>
      <xdr:col>3</xdr:col>
      <xdr:colOff>1715925</xdr:colOff>
      <xdr:row>0</xdr:row>
      <xdr:rowOff>360000</xdr:rowOff>
    </xdr:to>
    <xdr:sp macro="" textlink="">
      <xdr:nvSpPr>
        <xdr:cNvPr id="3" name="正方形/長方形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076450"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3</xdr:col>
      <xdr:colOff>1714500</xdr:colOff>
      <xdr:row>0</xdr:row>
      <xdr:rowOff>0</xdr:rowOff>
    </xdr:from>
    <xdr:to>
      <xdr:col>4</xdr:col>
      <xdr:colOff>639600</xdr:colOff>
      <xdr:row>0</xdr:row>
      <xdr:rowOff>360000</xdr:rowOff>
    </xdr:to>
    <xdr:sp macro="" textlink="">
      <xdr:nvSpPr>
        <xdr:cNvPr id="4" name="正方形/長方形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867025"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4</xdr:col>
      <xdr:colOff>628650</xdr:colOff>
      <xdr:row>0</xdr:row>
      <xdr:rowOff>0</xdr:rowOff>
    </xdr:from>
    <xdr:to>
      <xdr:col>5</xdr:col>
      <xdr:colOff>1425</xdr:colOff>
      <xdr:row>0</xdr:row>
      <xdr:rowOff>360000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3648075" y="0"/>
          <a:ext cx="792000" cy="360000"/>
        </a:xfrm>
        <a:prstGeom prst="rect">
          <a:avLst/>
        </a:prstGeom>
        <a:solidFill>
          <a:schemeClr val="bg1"/>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t>定　義</a:t>
          </a:r>
        </a:p>
      </xdr:txBody>
    </xdr:sp>
    <xdr:clientData/>
  </xdr:twoCellAnchor>
  <xdr:twoCellAnchor>
    <xdr:from>
      <xdr:col>5</xdr:col>
      <xdr:colOff>0</xdr:colOff>
      <xdr:row>0</xdr:row>
      <xdr:rowOff>0</xdr:rowOff>
    </xdr:from>
    <xdr:to>
      <xdr:col>5</xdr:col>
      <xdr:colOff>792000</xdr:colOff>
      <xdr:row>0</xdr:row>
      <xdr:rowOff>360000</xdr:rowOff>
    </xdr:to>
    <xdr:sp macro="" textlink="">
      <xdr:nvSpPr>
        <xdr:cNvPr id="6" name="正方形/長方形 5">
          <a:hlinkClick xmlns:r="http://schemas.openxmlformats.org/officeDocument/2006/relationships" r:id="rId1"/>
          <a:extLst>
            <a:ext uri="{FF2B5EF4-FFF2-40B4-BE49-F238E27FC236}">
              <a16:creationId xmlns:a16="http://schemas.microsoft.com/office/drawing/2014/main" id="{00000000-0008-0000-0200-000006000000}"/>
            </a:ext>
          </a:extLst>
        </xdr:cNvPr>
        <xdr:cNvSpPr/>
      </xdr:nvSpPr>
      <xdr:spPr>
        <a:xfrm>
          <a:off x="4438650"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5</xdr:col>
      <xdr:colOff>790575</xdr:colOff>
      <xdr:row>0</xdr:row>
      <xdr:rowOff>0</xdr:rowOff>
    </xdr:from>
    <xdr:to>
      <xdr:col>5</xdr:col>
      <xdr:colOff>1582575</xdr:colOff>
      <xdr:row>0</xdr:row>
      <xdr:rowOff>360000</xdr:rowOff>
    </xdr:to>
    <xdr:sp macro="" textlink="">
      <xdr:nvSpPr>
        <xdr:cNvPr id="7" name="正方形/長方形 6">
          <a:hlinkClick xmlns:r="http://schemas.openxmlformats.org/officeDocument/2006/relationships" r:id="rId4"/>
          <a:extLst>
            <a:ext uri="{FF2B5EF4-FFF2-40B4-BE49-F238E27FC236}">
              <a16:creationId xmlns:a16="http://schemas.microsoft.com/office/drawing/2014/main" id="{00000000-0008-0000-0200-000007000000}"/>
            </a:ext>
          </a:extLst>
        </xdr:cNvPr>
        <xdr:cNvSpPr/>
      </xdr:nvSpPr>
      <xdr:spPr>
        <a:xfrm>
          <a:off x="5229225"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5</xdr:col>
      <xdr:colOff>1581150</xdr:colOff>
      <xdr:row>0</xdr:row>
      <xdr:rowOff>0</xdr:rowOff>
    </xdr:from>
    <xdr:to>
      <xdr:col>5</xdr:col>
      <xdr:colOff>2373150</xdr:colOff>
      <xdr:row>0</xdr:row>
      <xdr:rowOff>360000</xdr:rowOff>
    </xdr:to>
    <xdr:sp macro="" textlink="">
      <xdr:nvSpPr>
        <xdr:cNvPr id="8" name="正方形/長方形 7">
          <a:hlinkClick xmlns:r="http://schemas.openxmlformats.org/officeDocument/2006/relationships" r:id="rId5"/>
          <a:extLst>
            <a:ext uri="{FF2B5EF4-FFF2-40B4-BE49-F238E27FC236}">
              <a16:creationId xmlns:a16="http://schemas.microsoft.com/office/drawing/2014/main" id="{00000000-0008-0000-0200-000008000000}"/>
            </a:ext>
          </a:extLst>
        </xdr:cNvPr>
        <xdr:cNvSpPr/>
      </xdr:nvSpPr>
      <xdr:spPr>
        <a:xfrm>
          <a:off x="6019800"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造成波及</a:t>
          </a:r>
        </a:p>
      </xdr:txBody>
    </xdr:sp>
    <xdr:clientData/>
  </xdr:twoCellAnchor>
  <xdr:twoCellAnchor>
    <xdr:from>
      <xdr:col>5</xdr:col>
      <xdr:colOff>2371725</xdr:colOff>
      <xdr:row>0</xdr:row>
      <xdr:rowOff>0</xdr:rowOff>
    </xdr:from>
    <xdr:to>
      <xdr:col>5</xdr:col>
      <xdr:colOff>3163725</xdr:colOff>
      <xdr:row>0</xdr:row>
      <xdr:rowOff>360000</xdr:rowOff>
    </xdr:to>
    <xdr:sp macro="" textlink="">
      <xdr:nvSpPr>
        <xdr:cNvPr id="9" name="正方形/長方形 8">
          <a:hlinkClick xmlns:r="http://schemas.openxmlformats.org/officeDocument/2006/relationships" r:id="rId6"/>
          <a:extLst>
            <a:ext uri="{FF2B5EF4-FFF2-40B4-BE49-F238E27FC236}">
              <a16:creationId xmlns:a16="http://schemas.microsoft.com/office/drawing/2014/main" id="{00000000-0008-0000-0200-000009000000}"/>
            </a:ext>
          </a:extLst>
        </xdr:cNvPr>
        <xdr:cNvSpPr/>
      </xdr:nvSpPr>
      <xdr:spPr>
        <a:xfrm>
          <a:off x="6810375"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a:t>
          </a:r>
        </a:p>
      </xdr:txBody>
    </xdr:sp>
    <xdr:clientData/>
  </xdr:twoCellAnchor>
  <xdr:twoCellAnchor>
    <xdr:from>
      <xdr:col>5</xdr:col>
      <xdr:colOff>3162300</xdr:colOff>
      <xdr:row>0</xdr:row>
      <xdr:rowOff>0</xdr:rowOff>
    </xdr:from>
    <xdr:to>
      <xdr:col>5</xdr:col>
      <xdr:colOff>3954300</xdr:colOff>
      <xdr:row>0</xdr:row>
      <xdr:rowOff>360000</xdr:rowOff>
    </xdr:to>
    <xdr:sp macro="" textlink="">
      <xdr:nvSpPr>
        <xdr:cNvPr id="10" name="正方形/長方形 9">
          <a:hlinkClick xmlns:r="http://schemas.openxmlformats.org/officeDocument/2006/relationships" r:id="rId7"/>
          <a:extLst>
            <a:ext uri="{FF2B5EF4-FFF2-40B4-BE49-F238E27FC236}">
              <a16:creationId xmlns:a16="http://schemas.microsoft.com/office/drawing/2014/main" id="{00000000-0008-0000-0200-00000A000000}"/>
            </a:ext>
          </a:extLst>
        </xdr:cNvPr>
        <xdr:cNvSpPr/>
      </xdr:nvSpPr>
      <xdr:spPr>
        <a:xfrm>
          <a:off x="7600950"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a:t>
          </a:r>
        </a:p>
      </xdr:txBody>
    </xdr:sp>
    <xdr:clientData/>
  </xdr:twoCellAnchor>
  <xdr:twoCellAnchor>
    <xdr:from>
      <xdr:col>5</xdr:col>
      <xdr:colOff>3952875</xdr:colOff>
      <xdr:row>0</xdr:row>
      <xdr:rowOff>0</xdr:rowOff>
    </xdr:from>
    <xdr:to>
      <xdr:col>5</xdr:col>
      <xdr:colOff>4744875</xdr:colOff>
      <xdr:row>0</xdr:row>
      <xdr:rowOff>360000</xdr:rowOff>
    </xdr:to>
    <xdr:sp macro="" textlink="">
      <xdr:nvSpPr>
        <xdr:cNvPr id="11" name="正方形/長方形 10">
          <a:hlinkClick xmlns:r="http://schemas.openxmlformats.org/officeDocument/2006/relationships" r:id="rId8"/>
          <a:extLst>
            <a:ext uri="{FF2B5EF4-FFF2-40B4-BE49-F238E27FC236}">
              <a16:creationId xmlns:a16="http://schemas.microsoft.com/office/drawing/2014/main" id="{00000000-0008-0000-0200-00000B000000}"/>
            </a:ext>
          </a:extLst>
        </xdr:cNvPr>
        <xdr:cNvSpPr/>
      </xdr:nvSpPr>
      <xdr:spPr>
        <a:xfrm>
          <a:off x="8391525"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5</xdr:col>
      <xdr:colOff>4743450</xdr:colOff>
      <xdr:row>0</xdr:row>
      <xdr:rowOff>0</xdr:rowOff>
    </xdr:from>
    <xdr:to>
      <xdr:col>5</xdr:col>
      <xdr:colOff>5535450</xdr:colOff>
      <xdr:row>0</xdr:row>
      <xdr:rowOff>360000</xdr:rowOff>
    </xdr:to>
    <xdr:sp macro="" textlink="">
      <xdr:nvSpPr>
        <xdr:cNvPr id="12" name="正方形/長方形 11">
          <a:hlinkClick xmlns:r="http://schemas.openxmlformats.org/officeDocument/2006/relationships" r:id="rId9"/>
          <a:extLst>
            <a:ext uri="{FF2B5EF4-FFF2-40B4-BE49-F238E27FC236}">
              <a16:creationId xmlns:a16="http://schemas.microsoft.com/office/drawing/2014/main" id="{00000000-0008-0000-0200-00000C000000}"/>
            </a:ext>
          </a:extLst>
        </xdr:cNvPr>
        <xdr:cNvSpPr/>
      </xdr:nvSpPr>
      <xdr:spPr>
        <a:xfrm>
          <a:off x="9182100"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5</xdr:col>
      <xdr:colOff>5534025</xdr:colOff>
      <xdr:row>0</xdr:row>
      <xdr:rowOff>0</xdr:rowOff>
    </xdr:from>
    <xdr:to>
      <xdr:col>5</xdr:col>
      <xdr:colOff>6326025</xdr:colOff>
      <xdr:row>0</xdr:row>
      <xdr:rowOff>360000</xdr:rowOff>
    </xdr:to>
    <xdr:sp macro="" textlink="">
      <xdr:nvSpPr>
        <xdr:cNvPr id="13" name="正方形/長方形 12">
          <a:hlinkClick xmlns:r="http://schemas.openxmlformats.org/officeDocument/2006/relationships" r:id="rId10"/>
          <a:extLst>
            <a:ext uri="{FF2B5EF4-FFF2-40B4-BE49-F238E27FC236}">
              <a16:creationId xmlns:a16="http://schemas.microsoft.com/office/drawing/2014/main" id="{00000000-0008-0000-0200-00000D000000}"/>
            </a:ext>
          </a:extLst>
        </xdr:cNvPr>
        <xdr:cNvSpPr/>
      </xdr:nvSpPr>
      <xdr:spPr>
        <a:xfrm>
          <a:off x="9972675"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5</xdr:col>
      <xdr:colOff>6324600</xdr:colOff>
      <xdr:row>0</xdr:row>
      <xdr:rowOff>0</xdr:rowOff>
    </xdr:from>
    <xdr:to>
      <xdr:col>5</xdr:col>
      <xdr:colOff>7116600</xdr:colOff>
      <xdr:row>0</xdr:row>
      <xdr:rowOff>360000</xdr:rowOff>
    </xdr:to>
    <xdr:sp macro="" textlink="">
      <xdr:nvSpPr>
        <xdr:cNvPr id="14" name="正方形/長方形 13">
          <a:hlinkClick xmlns:r="http://schemas.openxmlformats.org/officeDocument/2006/relationships" r:id="rId11"/>
          <a:extLst>
            <a:ext uri="{FF2B5EF4-FFF2-40B4-BE49-F238E27FC236}">
              <a16:creationId xmlns:a16="http://schemas.microsoft.com/office/drawing/2014/main" id="{00000000-0008-0000-0200-00000E000000}"/>
            </a:ext>
          </a:extLst>
        </xdr:cNvPr>
        <xdr:cNvSpPr/>
      </xdr:nvSpPr>
      <xdr:spPr>
        <a:xfrm>
          <a:off x="10763250"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粗利率</a:t>
          </a:r>
        </a:p>
      </xdr:txBody>
    </xdr:sp>
    <xdr:clientData/>
  </xdr:twoCellAnchor>
  <xdr:twoCellAnchor>
    <xdr:from>
      <xdr:col>5</xdr:col>
      <xdr:colOff>7117079</xdr:colOff>
      <xdr:row>0</xdr:row>
      <xdr:rowOff>0</xdr:rowOff>
    </xdr:from>
    <xdr:to>
      <xdr:col>7</xdr:col>
      <xdr:colOff>99058</xdr:colOff>
      <xdr:row>0</xdr:row>
      <xdr:rowOff>360000</xdr:rowOff>
    </xdr:to>
    <xdr:sp macro="" textlink="">
      <xdr:nvSpPr>
        <xdr:cNvPr id="15" name="正方形/長方形 14">
          <a:hlinkClick xmlns:r="http://schemas.openxmlformats.org/officeDocument/2006/relationships" r:id="rId12"/>
          <a:extLst>
            <a:ext uri="{FF2B5EF4-FFF2-40B4-BE49-F238E27FC236}">
              <a16:creationId xmlns:a16="http://schemas.microsoft.com/office/drawing/2014/main" id="{00000000-0008-0000-0200-00000F000000}"/>
            </a:ext>
          </a:extLst>
        </xdr:cNvPr>
        <xdr:cNvSpPr/>
      </xdr:nvSpPr>
      <xdr:spPr>
        <a:xfrm flipH="1">
          <a:off x="11109959" y="0"/>
          <a:ext cx="84581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33336</xdr:colOff>
      <xdr:row>24</xdr:row>
      <xdr:rowOff>166687</xdr:rowOff>
    </xdr:from>
    <xdr:to>
      <xdr:col>15</xdr:col>
      <xdr:colOff>25400</xdr:colOff>
      <xdr:row>47</xdr:row>
      <xdr:rowOff>161925</xdr:rowOff>
    </xdr:to>
    <xdr:graphicFrame macro="">
      <xdr:nvGraphicFramePr>
        <xdr:cNvPr id="3" name="グラフ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38100</xdr:colOff>
      <xdr:row>50</xdr:row>
      <xdr:rowOff>57150</xdr:rowOff>
    </xdr:from>
    <xdr:to>
      <xdr:col>15</xdr:col>
      <xdr:colOff>6350</xdr:colOff>
      <xdr:row>73</xdr:row>
      <xdr:rowOff>0</xdr:rowOff>
    </xdr:to>
    <xdr:graphicFrame macro="">
      <xdr:nvGraphicFramePr>
        <xdr:cNvPr id="4" name="グラフ 3">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0</xdr:row>
      <xdr:rowOff>0</xdr:rowOff>
    </xdr:from>
    <xdr:to>
      <xdr:col>4</xdr:col>
      <xdr:colOff>47625</xdr:colOff>
      <xdr:row>0</xdr:row>
      <xdr:rowOff>361950</xdr:rowOff>
    </xdr:to>
    <xdr:sp macro="" textlink="">
      <xdr:nvSpPr>
        <xdr:cNvPr id="5" name="ホームベース 4">
          <a:hlinkClick xmlns:r="http://schemas.openxmlformats.org/officeDocument/2006/relationships" r:id="rId3"/>
          <a:extLst>
            <a:ext uri="{FF2B5EF4-FFF2-40B4-BE49-F238E27FC236}">
              <a16:creationId xmlns:a16="http://schemas.microsoft.com/office/drawing/2014/main" id="{00000000-0008-0000-0300-000005000000}"/>
            </a:ext>
          </a:extLst>
        </xdr:cNvPr>
        <xdr:cNvSpPr/>
      </xdr:nvSpPr>
      <xdr:spPr>
        <a:xfrm>
          <a:off x="123825" y="0"/>
          <a:ext cx="1295400" cy="361950"/>
        </a:xfrm>
        <a:prstGeom prst="homePlate">
          <a:avLst/>
        </a:prstGeom>
        <a:solidFill>
          <a:schemeClr val="accent5">
            <a:lumMod val="20000"/>
            <a:lumOff val="80000"/>
          </a:schemeClr>
        </a:solidFill>
        <a:ln w="28575">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報告書の作成</a:t>
          </a:r>
        </a:p>
      </xdr:txBody>
    </xdr:sp>
    <xdr:clientData/>
  </xdr:twoCellAnchor>
  <xdr:twoCellAnchor>
    <xdr:from>
      <xdr:col>4</xdr:col>
      <xdr:colOff>281940</xdr:colOff>
      <xdr:row>0</xdr:row>
      <xdr:rowOff>0</xdr:rowOff>
    </xdr:from>
    <xdr:to>
      <xdr:col>5</xdr:col>
      <xdr:colOff>335280</xdr:colOff>
      <xdr:row>0</xdr:row>
      <xdr:rowOff>360000</xdr:rowOff>
    </xdr:to>
    <xdr:sp macro="" textlink="">
      <xdr:nvSpPr>
        <xdr:cNvPr id="6" name="正方形/長方形 5">
          <a:hlinkClick xmlns:r="http://schemas.openxmlformats.org/officeDocument/2006/relationships" r:id="rId4"/>
          <a:extLst>
            <a:ext uri="{FF2B5EF4-FFF2-40B4-BE49-F238E27FC236}">
              <a16:creationId xmlns:a16="http://schemas.microsoft.com/office/drawing/2014/main" id="{00000000-0008-0000-0300-000006000000}"/>
            </a:ext>
          </a:extLst>
        </xdr:cNvPr>
        <xdr:cNvSpPr/>
      </xdr:nvSpPr>
      <xdr:spPr>
        <a:xfrm>
          <a:off x="1524000" y="0"/>
          <a:ext cx="85344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5</xdr:col>
      <xdr:colOff>342899</xdr:colOff>
      <xdr:row>0</xdr:row>
      <xdr:rowOff>0</xdr:rowOff>
    </xdr:from>
    <xdr:to>
      <xdr:col>6</xdr:col>
      <xdr:colOff>243840</xdr:colOff>
      <xdr:row>0</xdr:row>
      <xdr:rowOff>360000</xdr:rowOff>
    </xdr:to>
    <xdr:sp macro="" textlink="">
      <xdr:nvSpPr>
        <xdr:cNvPr id="7" name="正方形/長方形 6">
          <a:hlinkClick xmlns:r="http://schemas.openxmlformats.org/officeDocument/2006/relationships" r:id="rId5"/>
          <a:extLst>
            <a:ext uri="{FF2B5EF4-FFF2-40B4-BE49-F238E27FC236}">
              <a16:creationId xmlns:a16="http://schemas.microsoft.com/office/drawing/2014/main" id="{00000000-0008-0000-0300-000007000000}"/>
            </a:ext>
          </a:extLst>
        </xdr:cNvPr>
        <xdr:cNvSpPr/>
      </xdr:nvSpPr>
      <xdr:spPr>
        <a:xfrm>
          <a:off x="2385059" y="0"/>
          <a:ext cx="701041"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6</xdr:col>
      <xdr:colOff>236221</xdr:colOff>
      <xdr:row>0</xdr:row>
      <xdr:rowOff>0</xdr:rowOff>
    </xdr:from>
    <xdr:to>
      <xdr:col>7</xdr:col>
      <xdr:colOff>175260</xdr:colOff>
      <xdr:row>0</xdr:row>
      <xdr:rowOff>360000</xdr:rowOff>
    </xdr:to>
    <xdr:sp macro="" textlink="">
      <xdr:nvSpPr>
        <xdr:cNvPr id="8" name="正方形/長方形 7">
          <a:hlinkClick xmlns:r="http://schemas.openxmlformats.org/officeDocument/2006/relationships" r:id="rId6"/>
          <a:extLst>
            <a:ext uri="{FF2B5EF4-FFF2-40B4-BE49-F238E27FC236}">
              <a16:creationId xmlns:a16="http://schemas.microsoft.com/office/drawing/2014/main" id="{00000000-0008-0000-0300-000008000000}"/>
            </a:ext>
          </a:extLst>
        </xdr:cNvPr>
        <xdr:cNvSpPr/>
      </xdr:nvSpPr>
      <xdr:spPr>
        <a:xfrm>
          <a:off x="3078481" y="0"/>
          <a:ext cx="73913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7</xdr:col>
      <xdr:colOff>167641</xdr:colOff>
      <xdr:row>0</xdr:row>
      <xdr:rowOff>0</xdr:rowOff>
    </xdr:from>
    <xdr:to>
      <xdr:col>8</xdr:col>
      <xdr:colOff>175260</xdr:colOff>
      <xdr:row>0</xdr:row>
      <xdr:rowOff>360000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3810001" y="0"/>
          <a:ext cx="807719" cy="360000"/>
        </a:xfrm>
        <a:prstGeom prst="rect">
          <a:avLst/>
        </a:prstGeom>
        <a:solidFill>
          <a:schemeClr val="bg1"/>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t>報 告 書</a:t>
          </a:r>
        </a:p>
      </xdr:txBody>
    </xdr:sp>
    <xdr:clientData/>
  </xdr:twoCellAnchor>
  <xdr:twoCellAnchor>
    <xdr:from>
      <xdr:col>8</xdr:col>
      <xdr:colOff>175261</xdr:colOff>
      <xdr:row>0</xdr:row>
      <xdr:rowOff>0</xdr:rowOff>
    </xdr:from>
    <xdr:to>
      <xdr:col>9</xdr:col>
      <xdr:colOff>76200</xdr:colOff>
      <xdr:row>0</xdr:row>
      <xdr:rowOff>360000</xdr:rowOff>
    </xdr:to>
    <xdr:sp macro="" textlink="">
      <xdr:nvSpPr>
        <xdr:cNvPr id="10" name="正方形/長方形 9">
          <a:hlinkClick xmlns:r="http://schemas.openxmlformats.org/officeDocument/2006/relationships" r:id="rId3"/>
          <a:extLst>
            <a:ext uri="{FF2B5EF4-FFF2-40B4-BE49-F238E27FC236}">
              <a16:creationId xmlns:a16="http://schemas.microsoft.com/office/drawing/2014/main" id="{00000000-0008-0000-0300-00000A000000}"/>
            </a:ext>
          </a:extLst>
        </xdr:cNvPr>
        <xdr:cNvSpPr/>
      </xdr:nvSpPr>
      <xdr:spPr>
        <a:xfrm>
          <a:off x="4617721" y="0"/>
          <a:ext cx="70103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9</xdr:col>
      <xdr:colOff>76200</xdr:colOff>
      <xdr:row>0</xdr:row>
      <xdr:rowOff>0</xdr:rowOff>
    </xdr:from>
    <xdr:to>
      <xdr:col>10</xdr:col>
      <xdr:colOff>125251</xdr:colOff>
      <xdr:row>0</xdr:row>
      <xdr:rowOff>360000</xdr:rowOff>
    </xdr:to>
    <xdr:sp macro="" textlink="">
      <xdr:nvSpPr>
        <xdr:cNvPr id="11" name="正方形/長方形 10">
          <a:hlinkClick xmlns:r="http://schemas.openxmlformats.org/officeDocument/2006/relationships" r:id="rId7"/>
          <a:extLst>
            <a:ext uri="{FF2B5EF4-FFF2-40B4-BE49-F238E27FC236}">
              <a16:creationId xmlns:a16="http://schemas.microsoft.com/office/drawing/2014/main" id="{00000000-0008-0000-0300-00000B000000}"/>
            </a:ext>
          </a:extLst>
        </xdr:cNvPr>
        <xdr:cNvSpPr/>
      </xdr:nvSpPr>
      <xdr:spPr>
        <a:xfrm>
          <a:off x="5318760" y="0"/>
          <a:ext cx="849151"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造成波及</a:t>
          </a:r>
        </a:p>
      </xdr:txBody>
    </xdr:sp>
    <xdr:clientData/>
  </xdr:twoCellAnchor>
  <xdr:twoCellAnchor>
    <xdr:from>
      <xdr:col>10</xdr:col>
      <xdr:colOff>123825</xdr:colOff>
      <xdr:row>0</xdr:row>
      <xdr:rowOff>0</xdr:rowOff>
    </xdr:from>
    <xdr:to>
      <xdr:col>11</xdr:col>
      <xdr:colOff>182880</xdr:colOff>
      <xdr:row>0</xdr:row>
      <xdr:rowOff>360000</xdr:rowOff>
    </xdr:to>
    <xdr:sp macro="" textlink="">
      <xdr:nvSpPr>
        <xdr:cNvPr id="12" name="正方形/長方形 11">
          <a:hlinkClick xmlns:r="http://schemas.openxmlformats.org/officeDocument/2006/relationships" r:id="rId8"/>
          <a:extLst>
            <a:ext uri="{FF2B5EF4-FFF2-40B4-BE49-F238E27FC236}">
              <a16:creationId xmlns:a16="http://schemas.microsoft.com/office/drawing/2014/main" id="{00000000-0008-0000-0300-00000C000000}"/>
            </a:ext>
          </a:extLst>
        </xdr:cNvPr>
        <xdr:cNvSpPr/>
      </xdr:nvSpPr>
      <xdr:spPr>
        <a:xfrm>
          <a:off x="6166485" y="0"/>
          <a:ext cx="859155"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a:t>
          </a:r>
        </a:p>
      </xdr:txBody>
    </xdr:sp>
    <xdr:clientData/>
  </xdr:twoCellAnchor>
  <xdr:twoCellAnchor>
    <xdr:from>
      <xdr:col>11</xdr:col>
      <xdr:colOff>175260</xdr:colOff>
      <xdr:row>0</xdr:row>
      <xdr:rowOff>0</xdr:rowOff>
    </xdr:from>
    <xdr:to>
      <xdr:col>12</xdr:col>
      <xdr:colOff>236219</xdr:colOff>
      <xdr:row>0</xdr:row>
      <xdr:rowOff>360000</xdr:rowOff>
    </xdr:to>
    <xdr:sp macro="" textlink="">
      <xdr:nvSpPr>
        <xdr:cNvPr id="13" name="正方形/長方形 12">
          <a:hlinkClick xmlns:r="http://schemas.openxmlformats.org/officeDocument/2006/relationships" r:id="rId9"/>
          <a:extLst>
            <a:ext uri="{FF2B5EF4-FFF2-40B4-BE49-F238E27FC236}">
              <a16:creationId xmlns:a16="http://schemas.microsoft.com/office/drawing/2014/main" id="{00000000-0008-0000-0300-00000D000000}"/>
            </a:ext>
          </a:extLst>
        </xdr:cNvPr>
        <xdr:cNvSpPr/>
      </xdr:nvSpPr>
      <xdr:spPr>
        <a:xfrm>
          <a:off x="7018020" y="0"/>
          <a:ext cx="86105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a:t>
          </a:r>
        </a:p>
      </xdr:txBody>
    </xdr:sp>
    <xdr:clientData/>
  </xdr:twoCellAnchor>
  <xdr:twoCellAnchor>
    <xdr:from>
      <xdr:col>12</xdr:col>
      <xdr:colOff>236220</xdr:colOff>
      <xdr:row>0</xdr:row>
      <xdr:rowOff>0</xdr:rowOff>
    </xdr:from>
    <xdr:to>
      <xdr:col>14</xdr:col>
      <xdr:colOff>121920</xdr:colOff>
      <xdr:row>0</xdr:row>
      <xdr:rowOff>360000</xdr:rowOff>
    </xdr:to>
    <xdr:sp macro="" textlink="">
      <xdr:nvSpPr>
        <xdr:cNvPr id="14" name="正方形/長方形 13">
          <a:hlinkClick xmlns:r="http://schemas.openxmlformats.org/officeDocument/2006/relationships" r:id="rId10"/>
          <a:extLst>
            <a:ext uri="{FF2B5EF4-FFF2-40B4-BE49-F238E27FC236}">
              <a16:creationId xmlns:a16="http://schemas.microsoft.com/office/drawing/2014/main" id="{00000000-0008-0000-0300-00000E000000}"/>
            </a:ext>
          </a:extLst>
        </xdr:cNvPr>
        <xdr:cNvSpPr/>
      </xdr:nvSpPr>
      <xdr:spPr>
        <a:xfrm>
          <a:off x="7879080" y="0"/>
          <a:ext cx="80772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14</xdr:col>
      <xdr:colOff>121920</xdr:colOff>
      <xdr:row>0</xdr:row>
      <xdr:rowOff>0</xdr:rowOff>
    </xdr:from>
    <xdr:to>
      <xdr:col>15</xdr:col>
      <xdr:colOff>160020</xdr:colOff>
      <xdr:row>0</xdr:row>
      <xdr:rowOff>360000</xdr:rowOff>
    </xdr:to>
    <xdr:sp macro="" textlink="">
      <xdr:nvSpPr>
        <xdr:cNvPr id="15" name="正方形/長方形 14">
          <a:hlinkClick xmlns:r="http://schemas.openxmlformats.org/officeDocument/2006/relationships" r:id="rId11"/>
          <a:extLst>
            <a:ext uri="{FF2B5EF4-FFF2-40B4-BE49-F238E27FC236}">
              <a16:creationId xmlns:a16="http://schemas.microsoft.com/office/drawing/2014/main" id="{00000000-0008-0000-0300-00000F000000}"/>
            </a:ext>
          </a:extLst>
        </xdr:cNvPr>
        <xdr:cNvSpPr/>
      </xdr:nvSpPr>
      <xdr:spPr>
        <a:xfrm>
          <a:off x="8686800" y="0"/>
          <a:ext cx="65532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15</xdr:col>
      <xdr:colOff>160020</xdr:colOff>
      <xdr:row>0</xdr:row>
      <xdr:rowOff>0</xdr:rowOff>
    </xdr:from>
    <xdr:to>
      <xdr:col>16</xdr:col>
      <xdr:colOff>190500</xdr:colOff>
      <xdr:row>0</xdr:row>
      <xdr:rowOff>360000</xdr:rowOff>
    </xdr:to>
    <xdr:sp macro="" textlink="">
      <xdr:nvSpPr>
        <xdr:cNvPr id="16" name="正方形/長方形 15">
          <a:hlinkClick xmlns:r="http://schemas.openxmlformats.org/officeDocument/2006/relationships" r:id="rId12"/>
          <a:extLst>
            <a:ext uri="{FF2B5EF4-FFF2-40B4-BE49-F238E27FC236}">
              <a16:creationId xmlns:a16="http://schemas.microsoft.com/office/drawing/2014/main" id="{00000000-0008-0000-0300-000010000000}"/>
            </a:ext>
          </a:extLst>
        </xdr:cNvPr>
        <xdr:cNvSpPr/>
      </xdr:nvSpPr>
      <xdr:spPr>
        <a:xfrm>
          <a:off x="9342120" y="0"/>
          <a:ext cx="6477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16</xdr:col>
      <xdr:colOff>190500</xdr:colOff>
      <xdr:row>0</xdr:row>
      <xdr:rowOff>0</xdr:rowOff>
    </xdr:from>
    <xdr:to>
      <xdr:col>17</xdr:col>
      <xdr:colOff>297179</xdr:colOff>
      <xdr:row>0</xdr:row>
      <xdr:rowOff>360000</xdr:rowOff>
    </xdr:to>
    <xdr:sp macro="" textlink="">
      <xdr:nvSpPr>
        <xdr:cNvPr id="17" name="正方形/長方形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9989820" y="0"/>
          <a:ext cx="72389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粗利率</a:t>
          </a:r>
        </a:p>
      </xdr:txBody>
    </xdr:sp>
    <xdr:clientData/>
  </xdr:twoCellAnchor>
  <xdr:twoCellAnchor>
    <xdr:from>
      <xdr:col>17</xdr:col>
      <xdr:colOff>289560</xdr:colOff>
      <xdr:row>0</xdr:row>
      <xdr:rowOff>0</xdr:rowOff>
    </xdr:from>
    <xdr:to>
      <xdr:col>18</xdr:col>
      <xdr:colOff>563880</xdr:colOff>
      <xdr:row>0</xdr:row>
      <xdr:rowOff>360000</xdr:rowOff>
    </xdr:to>
    <xdr:sp macro="" textlink="">
      <xdr:nvSpPr>
        <xdr:cNvPr id="18" name="正方形/長方形 17">
          <a:hlinkClick xmlns:r="http://schemas.openxmlformats.org/officeDocument/2006/relationships" r:id="rId14"/>
          <a:extLst>
            <a:ext uri="{FF2B5EF4-FFF2-40B4-BE49-F238E27FC236}">
              <a16:creationId xmlns:a16="http://schemas.microsoft.com/office/drawing/2014/main" id="{00000000-0008-0000-0300-000012000000}"/>
            </a:ext>
          </a:extLst>
        </xdr:cNvPr>
        <xdr:cNvSpPr/>
      </xdr:nvSpPr>
      <xdr:spPr>
        <a:xfrm>
          <a:off x="10706100" y="0"/>
          <a:ext cx="89154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twoCellAnchor>
    <xdr:from>
      <xdr:col>15</xdr:col>
      <xdr:colOff>381000</xdr:colOff>
      <xdr:row>6</xdr:row>
      <xdr:rowOff>9525</xdr:rowOff>
    </xdr:from>
    <xdr:to>
      <xdr:col>16</xdr:col>
      <xdr:colOff>673608</xdr:colOff>
      <xdr:row>8</xdr:row>
      <xdr:rowOff>94107</xdr:rowOff>
    </xdr:to>
    <xdr:sp macro="" textlink="">
      <xdr:nvSpPr>
        <xdr:cNvPr id="19" name="ホームベース 18">
          <a:hlinkClick xmlns:r="http://schemas.openxmlformats.org/officeDocument/2006/relationships" r:id="rId15"/>
          <a:extLst>
            <a:ext uri="{FF2B5EF4-FFF2-40B4-BE49-F238E27FC236}">
              <a16:creationId xmlns:a16="http://schemas.microsoft.com/office/drawing/2014/main" id="{00000000-0008-0000-0300-000013000000}"/>
            </a:ext>
          </a:extLst>
        </xdr:cNvPr>
        <xdr:cNvSpPr/>
      </xdr:nvSpPr>
      <xdr:spPr>
        <a:xfrm>
          <a:off x="10544175" y="1438275"/>
          <a:ext cx="978408" cy="484632"/>
        </a:xfrm>
        <a:prstGeom prst="homePlate">
          <a:avLst/>
        </a:prstGeom>
        <a:solidFill>
          <a:schemeClr val="accent4">
            <a:lumMod val="40000"/>
            <a:lumOff val="60000"/>
          </a:schemeClr>
        </a:solidFill>
        <a:ln w="28575">
          <a:solidFill>
            <a:srgbClr val="FF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100" b="1">
              <a:solidFill>
                <a:srgbClr val="FF0000"/>
              </a:solidFill>
            </a:rPr>
            <a:t>留意事項</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209550</xdr:colOff>
      <xdr:row>18</xdr:row>
      <xdr:rowOff>190500</xdr:rowOff>
    </xdr:from>
    <xdr:to>
      <xdr:col>9</xdr:col>
      <xdr:colOff>219075</xdr:colOff>
      <xdr:row>18</xdr:row>
      <xdr:rowOff>190500</xdr:rowOff>
    </xdr:to>
    <xdr:cxnSp macro="">
      <xdr:nvCxnSpPr>
        <xdr:cNvPr id="2" name="直線コネクタ 1">
          <a:extLst>
            <a:ext uri="{FF2B5EF4-FFF2-40B4-BE49-F238E27FC236}">
              <a16:creationId xmlns:a16="http://schemas.microsoft.com/office/drawing/2014/main" id="{00000000-0008-0000-0400-000002000000}"/>
            </a:ext>
          </a:extLst>
        </xdr:cNvPr>
        <xdr:cNvCxnSpPr/>
      </xdr:nvCxnSpPr>
      <xdr:spPr>
        <a:xfrm>
          <a:off x="2276475" y="4210050"/>
          <a:ext cx="2857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209550</xdr:colOff>
      <xdr:row>18</xdr:row>
      <xdr:rowOff>181768</xdr:rowOff>
    </xdr:from>
    <xdr:to>
      <xdr:col>9</xdr:col>
      <xdr:colOff>210345</xdr:colOff>
      <xdr:row>20</xdr:row>
      <xdr:rowOff>5143</xdr:rowOff>
    </xdr:to>
    <xdr:cxnSp macro="">
      <xdr:nvCxnSpPr>
        <xdr:cNvPr id="3" name="直線矢印コネクタ 2">
          <a:extLst>
            <a:ext uri="{FF2B5EF4-FFF2-40B4-BE49-F238E27FC236}">
              <a16:creationId xmlns:a16="http://schemas.microsoft.com/office/drawing/2014/main" id="{00000000-0008-0000-0400-000003000000}"/>
            </a:ext>
          </a:extLst>
        </xdr:cNvPr>
        <xdr:cNvCxnSpPr/>
      </xdr:nvCxnSpPr>
      <xdr:spPr>
        <a:xfrm flipH="1">
          <a:off x="5124450" y="4201318"/>
          <a:ext cx="795" cy="25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9525</xdr:colOff>
      <xdr:row>24</xdr:row>
      <xdr:rowOff>9525</xdr:rowOff>
    </xdr:from>
    <xdr:to>
      <xdr:col>5</xdr:col>
      <xdr:colOff>9526</xdr:colOff>
      <xdr:row>26</xdr:row>
      <xdr:rowOff>12900</xdr:rowOff>
    </xdr:to>
    <xdr:cxnSp macro="">
      <xdr:nvCxnSpPr>
        <xdr:cNvPr id="4" name="直線矢印コネクタ 3">
          <a:extLst>
            <a:ext uri="{FF2B5EF4-FFF2-40B4-BE49-F238E27FC236}">
              <a16:creationId xmlns:a16="http://schemas.microsoft.com/office/drawing/2014/main" id="{00000000-0008-0000-0400-000004000000}"/>
            </a:ext>
          </a:extLst>
        </xdr:cNvPr>
        <xdr:cNvCxnSpPr/>
      </xdr:nvCxnSpPr>
      <xdr:spPr>
        <a:xfrm flipH="1">
          <a:off x="2962275" y="5314950"/>
          <a:ext cx="1" cy="432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885824</xdr:colOff>
      <xdr:row>29</xdr:row>
      <xdr:rowOff>1</xdr:rowOff>
    </xdr:from>
    <xdr:to>
      <xdr:col>5</xdr:col>
      <xdr:colOff>1587</xdr:colOff>
      <xdr:row>31</xdr:row>
      <xdr:rowOff>3376</xdr:rowOff>
    </xdr:to>
    <xdr:cxnSp macro="">
      <xdr:nvCxnSpPr>
        <xdr:cNvPr id="5" name="直線矢印コネクタ 4">
          <a:extLst>
            <a:ext uri="{FF2B5EF4-FFF2-40B4-BE49-F238E27FC236}">
              <a16:creationId xmlns:a16="http://schemas.microsoft.com/office/drawing/2014/main" id="{00000000-0008-0000-0400-000005000000}"/>
            </a:ext>
          </a:extLst>
        </xdr:cNvPr>
        <xdr:cNvCxnSpPr/>
      </xdr:nvCxnSpPr>
      <xdr:spPr>
        <a:xfrm rot="5400000">
          <a:off x="2737543" y="6587432"/>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428625</xdr:colOff>
      <xdr:row>35</xdr:row>
      <xdr:rowOff>794</xdr:rowOff>
    </xdr:from>
    <xdr:to>
      <xdr:col>13</xdr:col>
      <xdr:colOff>429420</xdr:colOff>
      <xdr:row>36</xdr:row>
      <xdr:rowOff>9525</xdr:rowOff>
    </xdr:to>
    <xdr:cxnSp macro="">
      <xdr:nvCxnSpPr>
        <xdr:cNvPr id="6" name="直線矢印コネクタ 5">
          <a:extLst>
            <a:ext uri="{FF2B5EF4-FFF2-40B4-BE49-F238E27FC236}">
              <a16:creationId xmlns:a16="http://schemas.microsoft.com/office/drawing/2014/main" id="{00000000-0008-0000-0400-000006000000}"/>
            </a:ext>
          </a:extLst>
        </xdr:cNvPr>
        <xdr:cNvCxnSpPr/>
      </xdr:nvCxnSpPr>
      <xdr:spPr>
        <a:xfrm flipH="1">
          <a:off x="6657975" y="6373019"/>
          <a:ext cx="795" cy="1897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17</xdr:row>
      <xdr:rowOff>9525</xdr:rowOff>
    </xdr:from>
    <xdr:to>
      <xdr:col>5</xdr:col>
      <xdr:colOff>0</xdr:colOff>
      <xdr:row>18</xdr:row>
      <xdr:rowOff>195975</xdr:rowOff>
    </xdr:to>
    <xdr:cxnSp macro="">
      <xdr:nvCxnSpPr>
        <xdr:cNvPr id="7" name="直線矢印コネクタ 6">
          <a:extLst>
            <a:ext uri="{FF2B5EF4-FFF2-40B4-BE49-F238E27FC236}">
              <a16:creationId xmlns:a16="http://schemas.microsoft.com/office/drawing/2014/main" id="{00000000-0008-0000-0400-000007000000}"/>
            </a:ext>
          </a:extLst>
        </xdr:cNvPr>
        <xdr:cNvCxnSpPr/>
      </xdr:nvCxnSpPr>
      <xdr:spPr>
        <a:xfrm>
          <a:off x="2952750" y="3819525"/>
          <a:ext cx="0" cy="3960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9525</xdr:colOff>
      <xdr:row>35</xdr:row>
      <xdr:rowOff>0</xdr:rowOff>
    </xdr:from>
    <xdr:to>
      <xdr:col>13</xdr:col>
      <xdr:colOff>428625</xdr:colOff>
      <xdr:row>35</xdr:row>
      <xdr:rowOff>0</xdr:rowOff>
    </xdr:to>
    <xdr:cxnSp macro="">
      <xdr:nvCxnSpPr>
        <xdr:cNvPr id="8" name="直線コネクタ 7">
          <a:extLst>
            <a:ext uri="{FF2B5EF4-FFF2-40B4-BE49-F238E27FC236}">
              <a16:creationId xmlns:a16="http://schemas.microsoft.com/office/drawing/2014/main" id="{00000000-0008-0000-0400-000008000000}"/>
            </a:ext>
          </a:extLst>
        </xdr:cNvPr>
        <xdr:cNvCxnSpPr/>
      </xdr:nvCxnSpPr>
      <xdr:spPr>
        <a:xfrm>
          <a:off x="4924425" y="6372225"/>
          <a:ext cx="1733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209550</xdr:colOff>
      <xdr:row>18</xdr:row>
      <xdr:rowOff>191293</xdr:rowOff>
    </xdr:from>
    <xdr:to>
      <xdr:col>4</xdr:col>
      <xdr:colOff>210345</xdr:colOff>
      <xdr:row>20</xdr:row>
      <xdr:rowOff>14668</xdr:rowOff>
    </xdr:to>
    <xdr:cxnSp macro="">
      <xdr:nvCxnSpPr>
        <xdr:cNvPr id="9" name="直線矢印コネクタ 8">
          <a:extLst>
            <a:ext uri="{FF2B5EF4-FFF2-40B4-BE49-F238E27FC236}">
              <a16:creationId xmlns:a16="http://schemas.microsoft.com/office/drawing/2014/main" id="{00000000-0008-0000-0400-000009000000}"/>
            </a:ext>
          </a:extLst>
        </xdr:cNvPr>
        <xdr:cNvCxnSpPr/>
      </xdr:nvCxnSpPr>
      <xdr:spPr>
        <a:xfrm flipH="1">
          <a:off x="2276475" y="4210843"/>
          <a:ext cx="795" cy="25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34</xdr:row>
      <xdr:rowOff>0</xdr:rowOff>
    </xdr:from>
    <xdr:to>
      <xdr:col>5</xdr:col>
      <xdr:colOff>1</xdr:colOff>
      <xdr:row>36</xdr:row>
      <xdr:rowOff>3375</xdr:rowOff>
    </xdr:to>
    <xdr:cxnSp macro="">
      <xdr:nvCxnSpPr>
        <xdr:cNvPr id="10" name="直線矢印コネクタ 9">
          <a:extLst>
            <a:ext uri="{FF2B5EF4-FFF2-40B4-BE49-F238E27FC236}">
              <a16:creationId xmlns:a16="http://schemas.microsoft.com/office/drawing/2014/main" id="{00000000-0008-0000-0400-00000A000000}"/>
            </a:ext>
          </a:extLst>
        </xdr:cNvPr>
        <xdr:cNvCxnSpPr/>
      </xdr:nvCxnSpPr>
      <xdr:spPr>
        <a:xfrm>
          <a:off x="2952750" y="7439025"/>
          <a:ext cx="1" cy="432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885824</xdr:colOff>
      <xdr:row>39</xdr:row>
      <xdr:rowOff>1</xdr:rowOff>
    </xdr:from>
    <xdr:to>
      <xdr:col>5</xdr:col>
      <xdr:colOff>1587</xdr:colOff>
      <xdr:row>41</xdr:row>
      <xdr:rowOff>3376</xdr:rowOff>
    </xdr:to>
    <xdr:cxnSp macro="">
      <xdr:nvCxnSpPr>
        <xdr:cNvPr id="11" name="直線矢印コネクタ 10">
          <a:extLst>
            <a:ext uri="{FF2B5EF4-FFF2-40B4-BE49-F238E27FC236}">
              <a16:creationId xmlns:a16="http://schemas.microsoft.com/office/drawing/2014/main" id="{00000000-0008-0000-0400-00000B000000}"/>
            </a:ext>
          </a:extLst>
        </xdr:cNvPr>
        <xdr:cNvCxnSpPr/>
      </xdr:nvCxnSpPr>
      <xdr:spPr>
        <a:xfrm rot="5400000">
          <a:off x="2737543" y="87686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885824</xdr:colOff>
      <xdr:row>44</xdr:row>
      <xdr:rowOff>1</xdr:rowOff>
    </xdr:from>
    <xdr:to>
      <xdr:col>5</xdr:col>
      <xdr:colOff>1587</xdr:colOff>
      <xdr:row>46</xdr:row>
      <xdr:rowOff>3376</xdr:rowOff>
    </xdr:to>
    <xdr:cxnSp macro="">
      <xdr:nvCxnSpPr>
        <xdr:cNvPr id="12" name="直線矢印コネクタ 11">
          <a:extLst>
            <a:ext uri="{FF2B5EF4-FFF2-40B4-BE49-F238E27FC236}">
              <a16:creationId xmlns:a16="http://schemas.microsoft.com/office/drawing/2014/main" id="{00000000-0008-0000-0400-00000C000000}"/>
            </a:ext>
          </a:extLst>
        </xdr:cNvPr>
        <xdr:cNvCxnSpPr/>
      </xdr:nvCxnSpPr>
      <xdr:spPr>
        <a:xfrm rot="5400000">
          <a:off x="2737543" y="98354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885824</xdr:colOff>
      <xdr:row>49</xdr:row>
      <xdr:rowOff>1</xdr:rowOff>
    </xdr:from>
    <xdr:to>
      <xdr:col>5</xdr:col>
      <xdr:colOff>1587</xdr:colOff>
      <xdr:row>51</xdr:row>
      <xdr:rowOff>3376</xdr:rowOff>
    </xdr:to>
    <xdr:cxnSp macro="">
      <xdr:nvCxnSpPr>
        <xdr:cNvPr id="13" name="直線矢印コネクタ 12">
          <a:extLst>
            <a:ext uri="{FF2B5EF4-FFF2-40B4-BE49-F238E27FC236}">
              <a16:creationId xmlns:a16="http://schemas.microsoft.com/office/drawing/2014/main" id="{00000000-0008-0000-0400-00000D000000}"/>
            </a:ext>
          </a:extLst>
        </xdr:cNvPr>
        <xdr:cNvCxnSpPr/>
      </xdr:nvCxnSpPr>
      <xdr:spPr>
        <a:xfrm rot="5400000">
          <a:off x="2737543" y="109022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34</xdr:row>
      <xdr:rowOff>0</xdr:rowOff>
    </xdr:from>
    <xdr:to>
      <xdr:col>9</xdr:col>
      <xdr:colOff>4</xdr:colOff>
      <xdr:row>35</xdr:row>
      <xdr:rowOff>9525</xdr:rowOff>
    </xdr:to>
    <xdr:cxnSp macro="">
      <xdr:nvCxnSpPr>
        <xdr:cNvPr id="14" name="直線矢印コネクタ 13">
          <a:extLst>
            <a:ext uri="{FF2B5EF4-FFF2-40B4-BE49-F238E27FC236}">
              <a16:creationId xmlns:a16="http://schemas.microsoft.com/office/drawing/2014/main" id="{00000000-0008-0000-0400-00000E000000}"/>
            </a:ext>
          </a:extLst>
        </xdr:cNvPr>
        <xdr:cNvCxnSpPr/>
      </xdr:nvCxnSpPr>
      <xdr:spPr>
        <a:xfrm flipH="1">
          <a:off x="4914900" y="6200775"/>
          <a:ext cx="4" cy="180975"/>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885824</xdr:colOff>
      <xdr:row>54</xdr:row>
      <xdr:rowOff>1</xdr:rowOff>
    </xdr:from>
    <xdr:to>
      <xdr:col>5</xdr:col>
      <xdr:colOff>1587</xdr:colOff>
      <xdr:row>56</xdr:row>
      <xdr:rowOff>3376</xdr:rowOff>
    </xdr:to>
    <xdr:cxnSp macro="">
      <xdr:nvCxnSpPr>
        <xdr:cNvPr id="15" name="直線矢印コネクタ 14">
          <a:extLst>
            <a:ext uri="{FF2B5EF4-FFF2-40B4-BE49-F238E27FC236}">
              <a16:creationId xmlns:a16="http://schemas.microsoft.com/office/drawing/2014/main" id="{00000000-0008-0000-0400-00000F000000}"/>
            </a:ext>
          </a:extLst>
        </xdr:cNvPr>
        <xdr:cNvCxnSpPr/>
      </xdr:nvCxnSpPr>
      <xdr:spPr>
        <a:xfrm rot="5400000">
          <a:off x="2737543" y="119690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428625</xdr:colOff>
      <xdr:row>60</xdr:row>
      <xdr:rowOff>794</xdr:rowOff>
    </xdr:from>
    <xdr:to>
      <xdr:col>13</xdr:col>
      <xdr:colOff>429420</xdr:colOff>
      <xdr:row>61</xdr:row>
      <xdr:rowOff>9525</xdr:rowOff>
    </xdr:to>
    <xdr:cxnSp macro="">
      <xdr:nvCxnSpPr>
        <xdr:cNvPr id="16" name="直線矢印コネクタ 15">
          <a:extLst>
            <a:ext uri="{FF2B5EF4-FFF2-40B4-BE49-F238E27FC236}">
              <a16:creationId xmlns:a16="http://schemas.microsoft.com/office/drawing/2014/main" id="{00000000-0008-0000-0400-000010000000}"/>
            </a:ext>
          </a:extLst>
        </xdr:cNvPr>
        <xdr:cNvCxnSpPr/>
      </xdr:nvCxnSpPr>
      <xdr:spPr>
        <a:xfrm flipH="1">
          <a:off x="6657975" y="11011694"/>
          <a:ext cx="795" cy="1897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9525</xdr:colOff>
      <xdr:row>60</xdr:row>
      <xdr:rowOff>9525</xdr:rowOff>
    </xdr:from>
    <xdr:to>
      <xdr:col>13</xdr:col>
      <xdr:colOff>428625</xdr:colOff>
      <xdr:row>60</xdr:row>
      <xdr:rowOff>9525</xdr:rowOff>
    </xdr:to>
    <xdr:cxnSp macro="">
      <xdr:nvCxnSpPr>
        <xdr:cNvPr id="17" name="直線コネクタ 16">
          <a:extLst>
            <a:ext uri="{FF2B5EF4-FFF2-40B4-BE49-F238E27FC236}">
              <a16:creationId xmlns:a16="http://schemas.microsoft.com/office/drawing/2014/main" id="{00000000-0008-0000-0400-000011000000}"/>
            </a:ext>
          </a:extLst>
        </xdr:cNvPr>
        <xdr:cNvCxnSpPr/>
      </xdr:nvCxnSpPr>
      <xdr:spPr>
        <a:xfrm>
          <a:off x="4924425" y="11020425"/>
          <a:ext cx="1733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59</xdr:row>
      <xdr:rowOff>0</xdr:rowOff>
    </xdr:from>
    <xdr:to>
      <xdr:col>9</xdr:col>
      <xdr:colOff>0</xdr:colOff>
      <xdr:row>60</xdr:row>
      <xdr:rowOff>19050</xdr:rowOff>
    </xdr:to>
    <xdr:cxnSp macro="">
      <xdr:nvCxnSpPr>
        <xdr:cNvPr id="18" name="直線矢印コネクタ 17">
          <a:extLst>
            <a:ext uri="{FF2B5EF4-FFF2-40B4-BE49-F238E27FC236}">
              <a16:creationId xmlns:a16="http://schemas.microsoft.com/office/drawing/2014/main" id="{00000000-0008-0000-0400-000012000000}"/>
            </a:ext>
          </a:extLst>
        </xdr:cNvPr>
        <xdr:cNvCxnSpPr/>
      </xdr:nvCxnSpPr>
      <xdr:spPr>
        <a:xfrm>
          <a:off x="4914900" y="10839450"/>
          <a:ext cx="0" cy="1905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409575</xdr:colOff>
      <xdr:row>10</xdr:row>
      <xdr:rowOff>133350</xdr:rowOff>
    </xdr:from>
    <xdr:to>
      <xdr:col>18</xdr:col>
      <xdr:colOff>428625</xdr:colOff>
      <xdr:row>66</xdr:row>
      <xdr:rowOff>9525</xdr:rowOff>
    </xdr:to>
    <xdr:cxnSp macro="">
      <xdr:nvCxnSpPr>
        <xdr:cNvPr id="19" name="直線矢印コネクタ 18">
          <a:extLst>
            <a:ext uri="{FF2B5EF4-FFF2-40B4-BE49-F238E27FC236}">
              <a16:creationId xmlns:a16="http://schemas.microsoft.com/office/drawing/2014/main" id="{00000000-0008-0000-0400-000013000000}"/>
            </a:ext>
          </a:extLst>
        </xdr:cNvPr>
        <xdr:cNvCxnSpPr/>
      </xdr:nvCxnSpPr>
      <xdr:spPr>
        <a:xfrm>
          <a:off x="8820150" y="2009775"/>
          <a:ext cx="19050" cy="101060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228600</xdr:colOff>
      <xdr:row>16</xdr:row>
      <xdr:rowOff>28575</xdr:rowOff>
    </xdr:from>
    <xdr:to>
      <xdr:col>13</xdr:col>
      <xdr:colOff>438150</xdr:colOff>
      <xdr:row>16</xdr:row>
      <xdr:rowOff>28575</xdr:rowOff>
    </xdr:to>
    <xdr:cxnSp macro="">
      <xdr:nvCxnSpPr>
        <xdr:cNvPr id="20" name="直線コネクタ 19">
          <a:extLst>
            <a:ext uri="{FF2B5EF4-FFF2-40B4-BE49-F238E27FC236}">
              <a16:creationId xmlns:a16="http://schemas.microsoft.com/office/drawing/2014/main" id="{00000000-0008-0000-0400-000014000000}"/>
            </a:ext>
          </a:extLst>
        </xdr:cNvPr>
        <xdr:cNvCxnSpPr/>
      </xdr:nvCxnSpPr>
      <xdr:spPr>
        <a:xfrm>
          <a:off x="5724525" y="2952750"/>
          <a:ext cx="9429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37</xdr:row>
      <xdr:rowOff>201083</xdr:rowOff>
    </xdr:from>
    <xdr:to>
      <xdr:col>17</xdr:col>
      <xdr:colOff>84667</xdr:colOff>
      <xdr:row>37</xdr:row>
      <xdr:rowOff>201084</xdr:rowOff>
    </xdr:to>
    <xdr:cxnSp macro="">
      <xdr:nvCxnSpPr>
        <xdr:cNvPr id="21" name="直線コネクタ 20">
          <a:extLst>
            <a:ext uri="{FF2B5EF4-FFF2-40B4-BE49-F238E27FC236}">
              <a16:creationId xmlns:a16="http://schemas.microsoft.com/office/drawing/2014/main" id="{00000000-0008-0000-0400-000015000000}"/>
            </a:ext>
          </a:extLst>
        </xdr:cNvPr>
        <xdr:cNvCxnSpPr/>
      </xdr:nvCxnSpPr>
      <xdr:spPr>
        <a:xfrm>
          <a:off x="7934325" y="6963833"/>
          <a:ext cx="322792"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447675</xdr:colOff>
      <xdr:row>64</xdr:row>
      <xdr:rowOff>9525</xdr:rowOff>
    </xdr:from>
    <xdr:to>
      <xdr:col>13</xdr:col>
      <xdr:colOff>447679</xdr:colOff>
      <xdr:row>65</xdr:row>
      <xdr:rowOff>9525</xdr:rowOff>
    </xdr:to>
    <xdr:cxnSp macro="">
      <xdr:nvCxnSpPr>
        <xdr:cNvPr id="22" name="直線矢印コネクタ 21">
          <a:extLst>
            <a:ext uri="{FF2B5EF4-FFF2-40B4-BE49-F238E27FC236}">
              <a16:creationId xmlns:a16="http://schemas.microsoft.com/office/drawing/2014/main" id="{00000000-0008-0000-0400-000016000000}"/>
            </a:ext>
          </a:extLst>
        </xdr:cNvPr>
        <xdr:cNvCxnSpPr/>
      </xdr:nvCxnSpPr>
      <xdr:spPr>
        <a:xfrm flipH="1">
          <a:off x="6677025" y="11763375"/>
          <a:ext cx="4" cy="17145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447675</xdr:colOff>
      <xdr:row>65</xdr:row>
      <xdr:rowOff>9525</xdr:rowOff>
    </xdr:from>
    <xdr:to>
      <xdr:col>18</xdr:col>
      <xdr:colOff>438150</xdr:colOff>
      <xdr:row>65</xdr:row>
      <xdr:rowOff>9525</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6677025" y="11934825"/>
          <a:ext cx="2171700" cy="0"/>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449263</xdr:colOff>
      <xdr:row>69</xdr:row>
      <xdr:rowOff>0</xdr:rowOff>
    </xdr:from>
    <xdr:to>
      <xdr:col>18</xdr:col>
      <xdr:colOff>457200</xdr:colOff>
      <xdr:row>70</xdr:row>
      <xdr:rowOff>209550</xdr:rowOff>
    </xdr:to>
    <xdr:cxnSp macro="">
      <xdr:nvCxnSpPr>
        <xdr:cNvPr id="24" name="直線矢印コネクタ 23">
          <a:extLst>
            <a:ext uri="{FF2B5EF4-FFF2-40B4-BE49-F238E27FC236}">
              <a16:creationId xmlns:a16="http://schemas.microsoft.com/office/drawing/2014/main" id="{00000000-0008-0000-0400-000018000000}"/>
            </a:ext>
          </a:extLst>
        </xdr:cNvPr>
        <xdr:cNvCxnSpPr/>
      </xdr:nvCxnSpPr>
      <xdr:spPr>
        <a:xfrm>
          <a:off x="8859838" y="12668250"/>
          <a:ext cx="7937" cy="381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447675</xdr:colOff>
      <xdr:row>67</xdr:row>
      <xdr:rowOff>104775</xdr:rowOff>
    </xdr:from>
    <xdr:to>
      <xdr:col>16</xdr:col>
      <xdr:colOff>228600</xdr:colOff>
      <xdr:row>67</xdr:row>
      <xdr:rowOff>104775</xdr:rowOff>
    </xdr:to>
    <xdr:cxnSp macro="">
      <xdr:nvCxnSpPr>
        <xdr:cNvPr id="25" name="直線コネクタ 24">
          <a:extLst>
            <a:ext uri="{FF2B5EF4-FFF2-40B4-BE49-F238E27FC236}">
              <a16:creationId xmlns:a16="http://schemas.microsoft.com/office/drawing/2014/main" id="{00000000-0008-0000-0400-000019000000}"/>
            </a:ext>
          </a:extLst>
        </xdr:cNvPr>
        <xdr:cNvCxnSpPr/>
      </xdr:nvCxnSpPr>
      <xdr:spPr>
        <a:xfrm>
          <a:off x="6677025" y="12420600"/>
          <a:ext cx="14859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438150</xdr:colOff>
      <xdr:row>67</xdr:row>
      <xdr:rowOff>95250</xdr:rowOff>
    </xdr:from>
    <xdr:to>
      <xdr:col>13</xdr:col>
      <xdr:colOff>447675</xdr:colOff>
      <xdr:row>71</xdr:row>
      <xdr:rowOff>0</xdr:rowOff>
    </xdr:to>
    <xdr:cxnSp macro="">
      <xdr:nvCxnSpPr>
        <xdr:cNvPr id="26" name="直線矢印コネクタ 25">
          <a:extLst>
            <a:ext uri="{FF2B5EF4-FFF2-40B4-BE49-F238E27FC236}">
              <a16:creationId xmlns:a16="http://schemas.microsoft.com/office/drawing/2014/main" id="{00000000-0008-0000-0400-00001A000000}"/>
            </a:ext>
          </a:extLst>
        </xdr:cNvPr>
        <xdr:cNvCxnSpPr/>
      </xdr:nvCxnSpPr>
      <xdr:spPr>
        <a:xfrm>
          <a:off x="6667500" y="12411075"/>
          <a:ext cx="9525" cy="6477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0</xdr:colOff>
      <xdr:row>10</xdr:row>
      <xdr:rowOff>0</xdr:rowOff>
    </xdr:from>
    <xdr:to>
      <xdr:col>5</xdr:col>
      <xdr:colOff>797</xdr:colOff>
      <xdr:row>11</xdr:row>
      <xdr:rowOff>209550</xdr:rowOff>
    </xdr:to>
    <xdr:cxnSp macro="">
      <xdr:nvCxnSpPr>
        <xdr:cNvPr id="27" name="直線矢印コネクタ 26">
          <a:extLst>
            <a:ext uri="{FF2B5EF4-FFF2-40B4-BE49-F238E27FC236}">
              <a16:creationId xmlns:a16="http://schemas.microsoft.com/office/drawing/2014/main" id="{00000000-0008-0000-0400-00001B000000}"/>
            </a:ext>
          </a:extLst>
        </xdr:cNvPr>
        <xdr:cNvCxnSpPr/>
      </xdr:nvCxnSpPr>
      <xdr:spPr>
        <a:xfrm flipH="1">
          <a:off x="2952750" y="1876425"/>
          <a:ext cx="797" cy="3524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428625</xdr:colOff>
      <xdr:row>16</xdr:row>
      <xdr:rowOff>38100</xdr:rowOff>
    </xdr:from>
    <xdr:to>
      <xdr:col>13</xdr:col>
      <xdr:colOff>428626</xdr:colOff>
      <xdr:row>26</xdr:row>
      <xdr:rowOff>9525</xdr:rowOff>
    </xdr:to>
    <xdr:cxnSp macro="">
      <xdr:nvCxnSpPr>
        <xdr:cNvPr id="28" name="直線矢印コネクタ 27">
          <a:extLst>
            <a:ext uri="{FF2B5EF4-FFF2-40B4-BE49-F238E27FC236}">
              <a16:creationId xmlns:a16="http://schemas.microsoft.com/office/drawing/2014/main" id="{00000000-0008-0000-0400-00001C000000}"/>
            </a:ext>
          </a:extLst>
        </xdr:cNvPr>
        <xdr:cNvCxnSpPr/>
      </xdr:nvCxnSpPr>
      <xdr:spPr>
        <a:xfrm>
          <a:off x="6657975" y="2962275"/>
          <a:ext cx="1" cy="17716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27</xdr:row>
      <xdr:rowOff>114300</xdr:rowOff>
    </xdr:from>
    <xdr:to>
      <xdr:col>17</xdr:col>
      <xdr:colOff>148167</xdr:colOff>
      <xdr:row>27</xdr:row>
      <xdr:rowOff>116416</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7934325" y="5048250"/>
          <a:ext cx="386292" cy="21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137583</xdr:colOff>
      <xdr:row>27</xdr:row>
      <xdr:rowOff>127000</xdr:rowOff>
    </xdr:from>
    <xdr:to>
      <xdr:col>17</xdr:col>
      <xdr:colOff>137583</xdr:colOff>
      <xdr:row>39</xdr:row>
      <xdr:rowOff>116417</xdr:rowOff>
    </xdr:to>
    <xdr:cxnSp macro="">
      <xdr:nvCxnSpPr>
        <xdr:cNvPr id="30" name="直線矢印コネクタ 29">
          <a:extLst>
            <a:ext uri="{FF2B5EF4-FFF2-40B4-BE49-F238E27FC236}">
              <a16:creationId xmlns:a16="http://schemas.microsoft.com/office/drawing/2014/main" id="{00000000-0008-0000-0400-00001E000000}"/>
            </a:ext>
          </a:extLst>
        </xdr:cNvPr>
        <xdr:cNvCxnSpPr/>
      </xdr:nvCxnSpPr>
      <xdr:spPr>
        <a:xfrm>
          <a:off x="8310033" y="5060950"/>
          <a:ext cx="0" cy="2237317"/>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9525</xdr:colOff>
      <xdr:row>39</xdr:row>
      <xdr:rowOff>104775</xdr:rowOff>
    </xdr:from>
    <xdr:to>
      <xdr:col>17</xdr:col>
      <xdr:colOff>137583</xdr:colOff>
      <xdr:row>39</xdr:row>
      <xdr:rowOff>105834</xdr:rowOff>
    </xdr:to>
    <xdr:cxnSp macro="">
      <xdr:nvCxnSpPr>
        <xdr:cNvPr id="31" name="直線コネクタ 30">
          <a:extLst>
            <a:ext uri="{FF2B5EF4-FFF2-40B4-BE49-F238E27FC236}">
              <a16:creationId xmlns:a16="http://schemas.microsoft.com/office/drawing/2014/main" id="{00000000-0008-0000-0400-00001F000000}"/>
            </a:ext>
          </a:extLst>
        </xdr:cNvPr>
        <xdr:cNvCxnSpPr/>
      </xdr:nvCxnSpPr>
      <xdr:spPr>
        <a:xfrm>
          <a:off x="2962275" y="7286625"/>
          <a:ext cx="5347758" cy="1059"/>
        </a:xfrm>
        <a:prstGeom prst="line">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9525</xdr:colOff>
      <xdr:row>10</xdr:row>
      <xdr:rowOff>142875</xdr:rowOff>
    </xdr:from>
    <xdr:to>
      <xdr:col>18</xdr:col>
      <xdr:colOff>409575</xdr:colOff>
      <xdr:row>10</xdr:row>
      <xdr:rowOff>142875</xdr:rowOff>
    </xdr:to>
    <xdr:cxnSp macro="">
      <xdr:nvCxnSpPr>
        <xdr:cNvPr id="32" name="直線コネクタ 31">
          <a:extLst>
            <a:ext uri="{FF2B5EF4-FFF2-40B4-BE49-F238E27FC236}">
              <a16:creationId xmlns:a16="http://schemas.microsoft.com/office/drawing/2014/main" id="{00000000-0008-0000-0400-000020000000}"/>
            </a:ext>
          </a:extLst>
        </xdr:cNvPr>
        <xdr:cNvCxnSpPr/>
      </xdr:nvCxnSpPr>
      <xdr:spPr>
        <a:xfrm>
          <a:off x="2962275" y="2019300"/>
          <a:ext cx="58578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190500</xdr:colOff>
      <xdr:row>37</xdr:row>
      <xdr:rowOff>211666</xdr:rowOff>
    </xdr:from>
    <xdr:to>
      <xdr:col>18</xdr:col>
      <xdr:colOff>423333</xdr:colOff>
      <xdr:row>37</xdr:row>
      <xdr:rowOff>211666</xdr:rowOff>
    </xdr:to>
    <xdr:cxnSp macro="">
      <xdr:nvCxnSpPr>
        <xdr:cNvPr id="33" name="直線コネクタ 32">
          <a:extLst>
            <a:ext uri="{FF2B5EF4-FFF2-40B4-BE49-F238E27FC236}">
              <a16:creationId xmlns:a16="http://schemas.microsoft.com/office/drawing/2014/main" id="{00000000-0008-0000-0400-000021000000}"/>
            </a:ext>
          </a:extLst>
        </xdr:cNvPr>
        <xdr:cNvCxnSpPr/>
      </xdr:nvCxnSpPr>
      <xdr:spPr>
        <a:xfrm>
          <a:off x="8362950" y="6974416"/>
          <a:ext cx="470958" cy="0"/>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171450</xdr:colOff>
      <xdr:row>19</xdr:row>
      <xdr:rowOff>19050</xdr:rowOff>
    </xdr:from>
    <xdr:to>
      <xdr:col>30</xdr:col>
      <xdr:colOff>180975</xdr:colOff>
      <xdr:row>19</xdr:row>
      <xdr:rowOff>19050</xdr:rowOff>
    </xdr:to>
    <xdr:cxnSp macro="">
      <xdr:nvCxnSpPr>
        <xdr:cNvPr id="34" name="直線コネクタ 33">
          <a:extLst>
            <a:ext uri="{FF2B5EF4-FFF2-40B4-BE49-F238E27FC236}">
              <a16:creationId xmlns:a16="http://schemas.microsoft.com/office/drawing/2014/main" id="{00000000-0008-0000-0400-000022000000}"/>
            </a:ext>
          </a:extLst>
        </xdr:cNvPr>
        <xdr:cNvCxnSpPr/>
      </xdr:nvCxnSpPr>
      <xdr:spPr>
        <a:xfrm>
          <a:off x="12344400" y="4248150"/>
          <a:ext cx="2857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180975</xdr:colOff>
      <xdr:row>19</xdr:row>
      <xdr:rowOff>29368</xdr:rowOff>
    </xdr:from>
    <xdr:to>
      <xdr:col>30</xdr:col>
      <xdr:colOff>181770</xdr:colOff>
      <xdr:row>19</xdr:row>
      <xdr:rowOff>209368</xdr:rowOff>
    </xdr:to>
    <xdr:cxnSp macro="">
      <xdr:nvCxnSpPr>
        <xdr:cNvPr id="35" name="直線矢印コネクタ 34">
          <a:extLst>
            <a:ext uri="{FF2B5EF4-FFF2-40B4-BE49-F238E27FC236}">
              <a16:creationId xmlns:a16="http://schemas.microsoft.com/office/drawing/2014/main" id="{00000000-0008-0000-0400-000023000000}"/>
            </a:ext>
          </a:extLst>
        </xdr:cNvPr>
        <xdr:cNvCxnSpPr/>
      </xdr:nvCxnSpPr>
      <xdr:spPr>
        <a:xfrm flipH="1">
          <a:off x="15201900" y="4258468"/>
          <a:ext cx="795" cy="18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9525</xdr:colOff>
      <xdr:row>24</xdr:row>
      <xdr:rowOff>9525</xdr:rowOff>
    </xdr:from>
    <xdr:to>
      <xdr:col>26</xdr:col>
      <xdr:colOff>9526</xdr:colOff>
      <xdr:row>26</xdr:row>
      <xdr:rowOff>12900</xdr:rowOff>
    </xdr:to>
    <xdr:cxnSp macro="">
      <xdr:nvCxnSpPr>
        <xdr:cNvPr id="36" name="直線矢印コネクタ 35">
          <a:extLst>
            <a:ext uri="{FF2B5EF4-FFF2-40B4-BE49-F238E27FC236}">
              <a16:creationId xmlns:a16="http://schemas.microsoft.com/office/drawing/2014/main" id="{00000000-0008-0000-0400-000024000000}"/>
            </a:ext>
          </a:extLst>
        </xdr:cNvPr>
        <xdr:cNvCxnSpPr/>
      </xdr:nvCxnSpPr>
      <xdr:spPr>
        <a:xfrm flipH="1">
          <a:off x="13068300" y="5305425"/>
          <a:ext cx="1" cy="432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885824</xdr:colOff>
      <xdr:row>29</xdr:row>
      <xdr:rowOff>1</xdr:rowOff>
    </xdr:from>
    <xdr:to>
      <xdr:col>26</xdr:col>
      <xdr:colOff>1587</xdr:colOff>
      <xdr:row>31</xdr:row>
      <xdr:rowOff>3376</xdr:rowOff>
    </xdr:to>
    <xdr:cxnSp macro="">
      <xdr:nvCxnSpPr>
        <xdr:cNvPr id="37" name="直線矢印コネクタ 36">
          <a:extLst>
            <a:ext uri="{FF2B5EF4-FFF2-40B4-BE49-F238E27FC236}">
              <a16:creationId xmlns:a16="http://schemas.microsoft.com/office/drawing/2014/main" id="{00000000-0008-0000-0400-000025000000}"/>
            </a:ext>
          </a:extLst>
        </xdr:cNvPr>
        <xdr:cNvCxnSpPr/>
      </xdr:nvCxnSpPr>
      <xdr:spPr>
        <a:xfrm rot="5400000">
          <a:off x="12843568" y="657790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428625</xdr:colOff>
      <xdr:row>35</xdr:row>
      <xdr:rowOff>794</xdr:rowOff>
    </xdr:from>
    <xdr:to>
      <xdr:col>34</xdr:col>
      <xdr:colOff>429420</xdr:colOff>
      <xdr:row>36</xdr:row>
      <xdr:rowOff>9525</xdr:rowOff>
    </xdr:to>
    <xdr:cxnSp macro="">
      <xdr:nvCxnSpPr>
        <xdr:cNvPr id="38" name="直線矢印コネクタ 37">
          <a:extLst>
            <a:ext uri="{FF2B5EF4-FFF2-40B4-BE49-F238E27FC236}">
              <a16:creationId xmlns:a16="http://schemas.microsoft.com/office/drawing/2014/main" id="{00000000-0008-0000-0400-000026000000}"/>
            </a:ext>
          </a:extLst>
        </xdr:cNvPr>
        <xdr:cNvCxnSpPr/>
      </xdr:nvCxnSpPr>
      <xdr:spPr>
        <a:xfrm flipH="1">
          <a:off x="16764000" y="6373019"/>
          <a:ext cx="795" cy="1897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17</xdr:row>
      <xdr:rowOff>9525</xdr:rowOff>
    </xdr:from>
    <xdr:to>
      <xdr:col>26</xdr:col>
      <xdr:colOff>0</xdr:colOff>
      <xdr:row>19</xdr:row>
      <xdr:rowOff>22425</xdr:rowOff>
    </xdr:to>
    <xdr:cxnSp macro="">
      <xdr:nvCxnSpPr>
        <xdr:cNvPr id="39" name="直線矢印コネクタ 38">
          <a:extLst>
            <a:ext uri="{FF2B5EF4-FFF2-40B4-BE49-F238E27FC236}">
              <a16:creationId xmlns:a16="http://schemas.microsoft.com/office/drawing/2014/main" id="{00000000-0008-0000-0400-000027000000}"/>
            </a:ext>
          </a:extLst>
        </xdr:cNvPr>
        <xdr:cNvCxnSpPr/>
      </xdr:nvCxnSpPr>
      <xdr:spPr>
        <a:xfrm>
          <a:off x="13058775" y="3819525"/>
          <a:ext cx="0" cy="4320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9525</xdr:colOff>
      <xdr:row>35</xdr:row>
      <xdr:rowOff>0</xdr:rowOff>
    </xdr:from>
    <xdr:to>
      <xdr:col>34</xdr:col>
      <xdr:colOff>428625</xdr:colOff>
      <xdr:row>35</xdr:row>
      <xdr:rowOff>0</xdr:rowOff>
    </xdr:to>
    <xdr:cxnSp macro="">
      <xdr:nvCxnSpPr>
        <xdr:cNvPr id="40" name="直線コネクタ 39">
          <a:extLst>
            <a:ext uri="{FF2B5EF4-FFF2-40B4-BE49-F238E27FC236}">
              <a16:creationId xmlns:a16="http://schemas.microsoft.com/office/drawing/2014/main" id="{00000000-0008-0000-0400-000028000000}"/>
            </a:ext>
          </a:extLst>
        </xdr:cNvPr>
        <xdr:cNvCxnSpPr/>
      </xdr:nvCxnSpPr>
      <xdr:spPr>
        <a:xfrm>
          <a:off x="15030450" y="6372225"/>
          <a:ext cx="1733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180975</xdr:colOff>
      <xdr:row>19</xdr:row>
      <xdr:rowOff>29368</xdr:rowOff>
    </xdr:from>
    <xdr:to>
      <xdr:col>25</xdr:col>
      <xdr:colOff>181770</xdr:colOff>
      <xdr:row>19</xdr:row>
      <xdr:rowOff>209368</xdr:rowOff>
    </xdr:to>
    <xdr:cxnSp macro="">
      <xdr:nvCxnSpPr>
        <xdr:cNvPr id="41" name="直線矢印コネクタ 40">
          <a:extLst>
            <a:ext uri="{FF2B5EF4-FFF2-40B4-BE49-F238E27FC236}">
              <a16:creationId xmlns:a16="http://schemas.microsoft.com/office/drawing/2014/main" id="{00000000-0008-0000-0400-000029000000}"/>
            </a:ext>
          </a:extLst>
        </xdr:cNvPr>
        <xdr:cNvCxnSpPr/>
      </xdr:nvCxnSpPr>
      <xdr:spPr>
        <a:xfrm flipH="1">
          <a:off x="12353925" y="4258468"/>
          <a:ext cx="795" cy="180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34</xdr:row>
      <xdr:rowOff>0</xdr:rowOff>
    </xdr:from>
    <xdr:to>
      <xdr:col>26</xdr:col>
      <xdr:colOff>1</xdr:colOff>
      <xdr:row>36</xdr:row>
      <xdr:rowOff>3375</xdr:rowOff>
    </xdr:to>
    <xdr:cxnSp macro="">
      <xdr:nvCxnSpPr>
        <xdr:cNvPr id="42" name="直線矢印コネクタ 41">
          <a:extLst>
            <a:ext uri="{FF2B5EF4-FFF2-40B4-BE49-F238E27FC236}">
              <a16:creationId xmlns:a16="http://schemas.microsoft.com/office/drawing/2014/main" id="{00000000-0008-0000-0400-00002A000000}"/>
            </a:ext>
          </a:extLst>
        </xdr:cNvPr>
        <xdr:cNvCxnSpPr/>
      </xdr:nvCxnSpPr>
      <xdr:spPr>
        <a:xfrm>
          <a:off x="13058775" y="7429500"/>
          <a:ext cx="1" cy="432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885824</xdr:colOff>
      <xdr:row>39</xdr:row>
      <xdr:rowOff>1</xdr:rowOff>
    </xdr:from>
    <xdr:to>
      <xdr:col>26</xdr:col>
      <xdr:colOff>1587</xdr:colOff>
      <xdr:row>41</xdr:row>
      <xdr:rowOff>3376</xdr:rowOff>
    </xdr:to>
    <xdr:cxnSp macro="">
      <xdr:nvCxnSpPr>
        <xdr:cNvPr id="43" name="直線矢印コネクタ 42">
          <a:extLst>
            <a:ext uri="{FF2B5EF4-FFF2-40B4-BE49-F238E27FC236}">
              <a16:creationId xmlns:a16="http://schemas.microsoft.com/office/drawing/2014/main" id="{00000000-0008-0000-0400-00002B000000}"/>
            </a:ext>
          </a:extLst>
        </xdr:cNvPr>
        <xdr:cNvCxnSpPr/>
      </xdr:nvCxnSpPr>
      <xdr:spPr>
        <a:xfrm rot="5400000">
          <a:off x="12843568" y="8759132"/>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885824</xdr:colOff>
      <xdr:row>44</xdr:row>
      <xdr:rowOff>1</xdr:rowOff>
    </xdr:from>
    <xdr:to>
      <xdr:col>26</xdr:col>
      <xdr:colOff>1587</xdr:colOff>
      <xdr:row>46</xdr:row>
      <xdr:rowOff>3376</xdr:rowOff>
    </xdr:to>
    <xdr:cxnSp macro="">
      <xdr:nvCxnSpPr>
        <xdr:cNvPr id="44" name="直線矢印コネクタ 43">
          <a:extLst>
            <a:ext uri="{FF2B5EF4-FFF2-40B4-BE49-F238E27FC236}">
              <a16:creationId xmlns:a16="http://schemas.microsoft.com/office/drawing/2014/main" id="{00000000-0008-0000-0400-00002C000000}"/>
            </a:ext>
          </a:extLst>
        </xdr:cNvPr>
        <xdr:cNvCxnSpPr/>
      </xdr:nvCxnSpPr>
      <xdr:spPr>
        <a:xfrm rot="5400000">
          <a:off x="12843568" y="9825932"/>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885824</xdr:colOff>
      <xdr:row>49</xdr:row>
      <xdr:rowOff>1</xdr:rowOff>
    </xdr:from>
    <xdr:to>
      <xdr:col>26</xdr:col>
      <xdr:colOff>1587</xdr:colOff>
      <xdr:row>51</xdr:row>
      <xdr:rowOff>3376</xdr:rowOff>
    </xdr:to>
    <xdr:cxnSp macro="">
      <xdr:nvCxnSpPr>
        <xdr:cNvPr id="45" name="直線矢印コネクタ 44">
          <a:extLst>
            <a:ext uri="{FF2B5EF4-FFF2-40B4-BE49-F238E27FC236}">
              <a16:creationId xmlns:a16="http://schemas.microsoft.com/office/drawing/2014/main" id="{00000000-0008-0000-0400-00002D000000}"/>
            </a:ext>
          </a:extLst>
        </xdr:cNvPr>
        <xdr:cNvCxnSpPr/>
      </xdr:nvCxnSpPr>
      <xdr:spPr>
        <a:xfrm rot="5400000">
          <a:off x="12843568" y="10892732"/>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34</xdr:row>
      <xdr:rowOff>0</xdr:rowOff>
    </xdr:from>
    <xdr:to>
      <xdr:col>30</xdr:col>
      <xdr:colOff>4</xdr:colOff>
      <xdr:row>35</xdr:row>
      <xdr:rowOff>9525</xdr:rowOff>
    </xdr:to>
    <xdr:cxnSp macro="">
      <xdr:nvCxnSpPr>
        <xdr:cNvPr id="46" name="直線矢印コネクタ 45">
          <a:extLst>
            <a:ext uri="{FF2B5EF4-FFF2-40B4-BE49-F238E27FC236}">
              <a16:creationId xmlns:a16="http://schemas.microsoft.com/office/drawing/2014/main" id="{00000000-0008-0000-0400-00002E000000}"/>
            </a:ext>
          </a:extLst>
        </xdr:cNvPr>
        <xdr:cNvCxnSpPr/>
      </xdr:nvCxnSpPr>
      <xdr:spPr>
        <a:xfrm flipH="1">
          <a:off x="15020925" y="6200775"/>
          <a:ext cx="4" cy="180975"/>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885824</xdr:colOff>
      <xdr:row>54</xdr:row>
      <xdr:rowOff>1</xdr:rowOff>
    </xdr:from>
    <xdr:to>
      <xdr:col>26</xdr:col>
      <xdr:colOff>1587</xdr:colOff>
      <xdr:row>56</xdr:row>
      <xdr:rowOff>3376</xdr:rowOff>
    </xdr:to>
    <xdr:cxnSp macro="">
      <xdr:nvCxnSpPr>
        <xdr:cNvPr id="47" name="直線矢印コネクタ 46">
          <a:extLst>
            <a:ext uri="{FF2B5EF4-FFF2-40B4-BE49-F238E27FC236}">
              <a16:creationId xmlns:a16="http://schemas.microsoft.com/office/drawing/2014/main" id="{00000000-0008-0000-0400-00002F000000}"/>
            </a:ext>
          </a:extLst>
        </xdr:cNvPr>
        <xdr:cNvCxnSpPr/>
      </xdr:nvCxnSpPr>
      <xdr:spPr>
        <a:xfrm rot="5400000">
          <a:off x="12843568" y="11959532"/>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428625</xdr:colOff>
      <xdr:row>60</xdr:row>
      <xdr:rowOff>794</xdr:rowOff>
    </xdr:from>
    <xdr:to>
      <xdr:col>34</xdr:col>
      <xdr:colOff>429420</xdr:colOff>
      <xdr:row>61</xdr:row>
      <xdr:rowOff>9525</xdr:rowOff>
    </xdr:to>
    <xdr:cxnSp macro="">
      <xdr:nvCxnSpPr>
        <xdr:cNvPr id="48" name="直線矢印コネクタ 47">
          <a:extLst>
            <a:ext uri="{FF2B5EF4-FFF2-40B4-BE49-F238E27FC236}">
              <a16:creationId xmlns:a16="http://schemas.microsoft.com/office/drawing/2014/main" id="{00000000-0008-0000-0400-000030000000}"/>
            </a:ext>
          </a:extLst>
        </xdr:cNvPr>
        <xdr:cNvCxnSpPr/>
      </xdr:nvCxnSpPr>
      <xdr:spPr>
        <a:xfrm flipH="1">
          <a:off x="16764000" y="11011694"/>
          <a:ext cx="795" cy="1897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9525</xdr:colOff>
      <xdr:row>60</xdr:row>
      <xdr:rowOff>9525</xdr:rowOff>
    </xdr:from>
    <xdr:to>
      <xdr:col>34</xdr:col>
      <xdr:colOff>428625</xdr:colOff>
      <xdr:row>60</xdr:row>
      <xdr:rowOff>9525</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15030450" y="11020425"/>
          <a:ext cx="1733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59</xdr:row>
      <xdr:rowOff>0</xdr:rowOff>
    </xdr:from>
    <xdr:to>
      <xdr:col>30</xdr:col>
      <xdr:colOff>0</xdr:colOff>
      <xdr:row>60</xdr:row>
      <xdr:rowOff>19050</xdr:rowOff>
    </xdr:to>
    <xdr:cxnSp macro="">
      <xdr:nvCxnSpPr>
        <xdr:cNvPr id="50" name="直線矢印コネクタ 49">
          <a:extLst>
            <a:ext uri="{FF2B5EF4-FFF2-40B4-BE49-F238E27FC236}">
              <a16:creationId xmlns:a16="http://schemas.microsoft.com/office/drawing/2014/main" id="{00000000-0008-0000-0400-000032000000}"/>
            </a:ext>
          </a:extLst>
        </xdr:cNvPr>
        <xdr:cNvCxnSpPr/>
      </xdr:nvCxnSpPr>
      <xdr:spPr>
        <a:xfrm>
          <a:off x="15020925" y="10839450"/>
          <a:ext cx="0" cy="1905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409575</xdr:colOff>
      <xdr:row>10</xdr:row>
      <xdr:rowOff>133350</xdr:rowOff>
    </xdr:from>
    <xdr:to>
      <xdr:col>39</xdr:col>
      <xdr:colOff>428625</xdr:colOff>
      <xdr:row>66</xdr:row>
      <xdr:rowOff>9525</xdr:rowOff>
    </xdr:to>
    <xdr:cxnSp macro="">
      <xdr:nvCxnSpPr>
        <xdr:cNvPr id="51" name="直線矢印コネクタ 50">
          <a:extLst>
            <a:ext uri="{FF2B5EF4-FFF2-40B4-BE49-F238E27FC236}">
              <a16:creationId xmlns:a16="http://schemas.microsoft.com/office/drawing/2014/main" id="{00000000-0008-0000-0400-000033000000}"/>
            </a:ext>
          </a:extLst>
        </xdr:cNvPr>
        <xdr:cNvCxnSpPr/>
      </xdr:nvCxnSpPr>
      <xdr:spPr>
        <a:xfrm>
          <a:off x="18926175" y="2009775"/>
          <a:ext cx="19050" cy="101060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228600</xdr:colOff>
      <xdr:row>16</xdr:row>
      <xdr:rowOff>28575</xdr:rowOff>
    </xdr:from>
    <xdr:to>
      <xdr:col>34</xdr:col>
      <xdr:colOff>438150</xdr:colOff>
      <xdr:row>16</xdr:row>
      <xdr:rowOff>28575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15830550" y="2952750"/>
          <a:ext cx="9429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37</xdr:row>
      <xdr:rowOff>201083</xdr:rowOff>
    </xdr:from>
    <xdr:to>
      <xdr:col>38</xdr:col>
      <xdr:colOff>84667</xdr:colOff>
      <xdr:row>37</xdr:row>
      <xdr:rowOff>201084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18040350" y="6963833"/>
          <a:ext cx="322792"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447675</xdr:colOff>
      <xdr:row>64</xdr:row>
      <xdr:rowOff>9525</xdr:rowOff>
    </xdr:from>
    <xdr:to>
      <xdr:col>34</xdr:col>
      <xdr:colOff>447679</xdr:colOff>
      <xdr:row>65</xdr:row>
      <xdr:rowOff>9525</xdr:rowOff>
    </xdr:to>
    <xdr:cxnSp macro="">
      <xdr:nvCxnSpPr>
        <xdr:cNvPr id="54" name="直線矢印コネクタ 53">
          <a:extLst>
            <a:ext uri="{FF2B5EF4-FFF2-40B4-BE49-F238E27FC236}">
              <a16:creationId xmlns:a16="http://schemas.microsoft.com/office/drawing/2014/main" id="{00000000-0008-0000-0400-000036000000}"/>
            </a:ext>
          </a:extLst>
        </xdr:cNvPr>
        <xdr:cNvCxnSpPr/>
      </xdr:nvCxnSpPr>
      <xdr:spPr>
        <a:xfrm flipH="1">
          <a:off x="16783050" y="11763375"/>
          <a:ext cx="4" cy="17145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447675</xdr:colOff>
      <xdr:row>65</xdr:row>
      <xdr:rowOff>9525</xdr:rowOff>
    </xdr:from>
    <xdr:to>
      <xdr:col>39</xdr:col>
      <xdr:colOff>438150</xdr:colOff>
      <xdr:row>65</xdr:row>
      <xdr:rowOff>9525</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16783050" y="11934825"/>
          <a:ext cx="2171700" cy="0"/>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449263</xdr:colOff>
      <xdr:row>69</xdr:row>
      <xdr:rowOff>0</xdr:rowOff>
    </xdr:from>
    <xdr:to>
      <xdr:col>39</xdr:col>
      <xdr:colOff>457200</xdr:colOff>
      <xdr:row>70</xdr:row>
      <xdr:rowOff>209550</xdr:rowOff>
    </xdr:to>
    <xdr:cxnSp macro="">
      <xdr:nvCxnSpPr>
        <xdr:cNvPr id="56" name="直線矢印コネクタ 55">
          <a:extLst>
            <a:ext uri="{FF2B5EF4-FFF2-40B4-BE49-F238E27FC236}">
              <a16:creationId xmlns:a16="http://schemas.microsoft.com/office/drawing/2014/main" id="{00000000-0008-0000-0400-000038000000}"/>
            </a:ext>
          </a:extLst>
        </xdr:cNvPr>
        <xdr:cNvCxnSpPr/>
      </xdr:nvCxnSpPr>
      <xdr:spPr>
        <a:xfrm>
          <a:off x="18965863" y="12668250"/>
          <a:ext cx="7937" cy="381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447675</xdr:colOff>
      <xdr:row>67</xdr:row>
      <xdr:rowOff>104775</xdr:rowOff>
    </xdr:from>
    <xdr:to>
      <xdr:col>37</xdr:col>
      <xdr:colOff>228600</xdr:colOff>
      <xdr:row>67</xdr:row>
      <xdr:rowOff>104775</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16783050" y="12420600"/>
          <a:ext cx="14859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438150</xdr:colOff>
      <xdr:row>67</xdr:row>
      <xdr:rowOff>95250</xdr:rowOff>
    </xdr:from>
    <xdr:to>
      <xdr:col>34</xdr:col>
      <xdr:colOff>447675</xdr:colOff>
      <xdr:row>71</xdr:row>
      <xdr:rowOff>0</xdr:rowOff>
    </xdr:to>
    <xdr:cxnSp macro="">
      <xdr:nvCxnSpPr>
        <xdr:cNvPr id="58" name="直線矢印コネクタ 57">
          <a:extLst>
            <a:ext uri="{FF2B5EF4-FFF2-40B4-BE49-F238E27FC236}">
              <a16:creationId xmlns:a16="http://schemas.microsoft.com/office/drawing/2014/main" id="{00000000-0008-0000-0400-00003A000000}"/>
            </a:ext>
          </a:extLst>
        </xdr:cNvPr>
        <xdr:cNvCxnSpPr/>
      </xdr:nvCxnSpPr>
      <xdr:spPr>
        <a:xfrm>
          <a:off x="16773525" y="12411075"/>
          <a:ext cx="9525" cy="6477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10</xdr:row>
      <xdr:rowOff>0</xdr:rowOff>
    </xdr:from>
    <xdr:to>
      <xdr:col>26</xdr:col>
      <xdr:colOff>797</xdr:colOff>
      <xdr:row>11</xdr:row>
      <xdr:rowOff>209550</xdr:rowOff>
    </xdr:to>
    <xdr:cxnSp macro="">
      <xdr:nvCxnSpPr>
        <xdr:cNvPr id="59" name="直線矢印コネクタ 58">
          <a:extLst>
            <a:ext uri="{FF2B5EF4-FFF2-40B4-BE49-F238E27FC236}">
              <a16:creationId xmlns:a16="http://schemas.microsoft.com/office/drawing/2014/main" id="{00000000-0008-0000-0400-00003B000000}"/>
            </a:ext>
          </a:extLst>
        </xdr:cNvPr>
        <xdr:cNvCxnSpPr/>
      </xdr:nvCxnSpPr>
      <xdr:spPr>
        <a:xfrm flipH="1">
          <a:off x="13058775" y="1876425"/>
          <a:ext cx="797" cy="3524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428625</xdr:colOff>
      <xdr:row>16</xdr:row>
      <xdr:rowOff>38100</xdr:rowOff>
    </xdr:from>
    <xdr:to>
      <xdr:col>34</xdr:col>
      <xdr:colOff>428626</xdr:colOff>
      <xdr:row>26</xdr:row>
      <xdr:rowOff>9525</xdr:rowOff>
    </xdr:to>
    <xdr:cxnSp macro="">
      <xdr:nvCxnSpPr>
        <xdr:cNvPr id="60" name="直線矢印コネクタ 59">
          <a:extLst>
            <a:ext uri="{FF2B5EF4-FFF2-40B4-BE49-F238E27FC236}">
              <a16:creationId xmlns:a16="http://schemas.microsoft.com/office/drawing/2014/main" id="{00000000-0008-0000-0400-00003C000000}"/>
            </a:ext>
          </a:extLst>
        </xdr:cNvPr>
        <xdr:cNvCxnSpPr/>
      </xdr:nvCxnSpPr>
      <xdr:spPr>
        <a:xfrm>
          <a:off x="16764000" y="2962275"/>
          <a:ext cx="1" cy="17716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27</xdr:row>
      <xdr:rowOff>114300</xdr:rowOff>
    </xdr:from>
    <xdr:to>
      <xdr:col>38</xdr:col>
      <xdr:colOff>148167</xdr:colOff>
      <xdr:row>27</xdr:row>
      <xdr:rowOff>116416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18040350" y="5048250"/>
          <a:ext cx="386292" cy="21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137583</xdr:colOff>
      <xdr:row>27</xdr:row>
      <xdr:rowOff>127000</xdr:rowOff>
    </xdr:from>
    <xdr:to>
      <xdr:col>38</xdr:col>
      <xdr:colOff>137583</xdr:colOff>
      <xdr:row>39</xdr:row>
      <xdr:rowOff>116417</xdr:rowOff>
    </xdr:to>
    <xdr:cxnSp macro="">
      <xdr:nvCxnSpPr>
        <xdr:cNvPr id="62" name="直線矢印コネクタ 61">
          <a:extLst>
            <a:ext uri="{FF2B5EF4-FFF2-40B4-BE49-F238E27FC236}">
              <a16:creationId xmlns:a16="http://schemas.microsoft.com/office/drawing/2014/main" id="{00000000-0008-0000-0400-00003E000000}"/>
            </a:ext>
          </a:extLst>
        </xdr:cNvPr>
        <xdr:cNvCxnSpPr/>
      </xdr:nvCxnSpPr>
      <xdr:spPr>
        <a:xfrm>
          <a:off x="18416058" y="5060950"/>
          <a:ext cx="0" cy="2237317"/>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9525</xdr:colOff>
      <xdr:row>39</xdr:row>
      <xdr:rowOff>104775</xdr:rowOff>
    </xdr:from>
    <xdr:to>
      <xdr:col>38</xdr:col>
      <xdr:colOff>137583</xdr:colOff>
      <xdr:row>39</xdr:row>
      <xdr:rowOff>105834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13068300" y="7286625"/>
          <a:ext cx="5347758" cy="1059"/>
        </a:xfrm>
        <a:prstGeom prst="line">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9525</xdr:colOff>
      <xdr:row>10</xdr:row>
      <xdr:rowOff>142875</xdr:rowOff>
    </xdr:from>
    <xdr:to>
      <xdr:col>39</xdr:col>
      <xdr:colOff>409575</xdr:colOff>
      <xdr:row>10</xdr:row>
      <xdr:rowOff>142875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13068300" y="2019300"/>
          <a:ext cx="58578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48686</xdr:colOff>
      <xdr:row>37</xdr:row>
      <xdr:rowOff>211666</xdr:rowOff>
    </xdr:from>
    <xdr:to>
      <xdr:col>39</xdr:col>
      <xdr:colOff>408686</xdr:colOff>
      <xdr:row>37</xdr:row>
      <xdr:rowOff>211666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15803742" y="8410222"/>
          <a:ext cx="360000" cy="0"/>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180975</xdr:colOff>
      <xdr:row>17</xdr:row>
      <xdr:rowOff>19050</xdr:rowOff>
    </xdr:from>
    <xdr:to>
      <xdr:col>51</xdr:col>
      <xdr:colOff>190500</xdr:colOff>
      <xdr:row>17</xdr:row>
      <xdr:rowOff>19050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22459950" y="3829050"/>
          <a:ext cx="2857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51</xdr:col>
      <xdr:colOff>180975</xdr:colOff>
      <xdr:row>17</xdr:row>
      <xdr:rowOff>19843</xdr:rowOff>
    </xdr:from>
    <xdr:to>
      <xdr:col>51</xdr:col>
      <xdr:colOff>181770</xdr:colOff>
      <xdr:row>18</xdr:row>
      <xdr:rowOff>16768</xdr:rowOff>
    </xdr:to>
    <xdr:cxnSp macro="">
      <xdr:nvCxnSpPr>
        <xdr:cNvPr id="67" name="直線矢印コネクタ 66">
          <a:extLst>
            <a:ext uri="{FF2B5EF4-FFF2-40B4-BE49-F238E27FC236}">
              <a16:creationId xmlns:a16="http://schemas.microsoft.com/office/drawing/2014/main" id="{00000000-0008-0000-0400-000043000000}"/>
            </a:ext>
          </a:extLst>
        </xdr:cNvPr>
        <xdr:cNvCxnSpPr/>
      </xdr:nvCxnSpPr>
      <xdr:spPr>
        <a:xfrm flipH="1">
          <a:off x="25307925" y="3829843"/>
          <a:ext cx="795" cy="216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885824</xdr:colOff>
      <xdr:row>27</xdr:row>
      <xdr:rowOff>1</xdr:rowOff>
    </xdr:from>
    <xdr:to>
      <xdr:col>47</xdr:col>
      <xdr:colOff>1587</xdr:colOff>
      <xdr:row>29</xdr:row>
      <xdr:rowOff>3376</xdr:rowOff>
    </xdr:to>
    <xdr:cxnSp macro="">
      <xdr:nvCxnSpPr>
        <xdr:cNvPr id="69" name="直線矢印コネクタ 68">
          <a:extLst>
            <a:ext uri="{FF2B5EF4-FFF2-40B4-BE49-F238E27FC236}">
              <a16:creationId xmlns:a16="http://schemas.microsoft.com/office/drawing/2014/main" id="{00000000-0008-0000-0400-000045000000}"/>
            </a:ext>
          </a:extLst>
        </xdr:cNvPr>
        <xdr:cNvCxnSpPr/>
      </xdr:nvCxnSpPr>
      <xdr:spPr>
        <a:xfrm rot="5400000">
          <a:off x="22949593" y="615880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55</xdr:col>
      <xdr:colOff>687917</xdr:colOff>
      <xdr:row>33</xdr:row>
      <xdr:rowOff>201083</xdr:rowOff>
    </xdr:from>
    <xdr:to>
      <xdr:col>55</xdr:col>
      <xdr:colOff>693211</xdr:colOff>
      <xdr:row>35</xdr:row>
      <xdr:rowOff>221192</xdr:rowOff>
    </xdr:to>
    <xdr:cxnSp macro="">
      <xdr:nvCxnSpPr>
        <xdr:cNvPr id="70" name="直線矢印コネクタ 69">
          <a:extLst>
            <a:ext uri="{FF2B5EF4-FFF2-40B4-BE49-F238E27FC236}">
              <a16:creationId xmlns:a16="http://schemas.microsoft.com/office/drawing/2014/main" id="{00000000-0008-0000-0400-000046000000}"/>
            </a:ext>
          </a:extLst>
        </xdr:cNvPr>
        <xdr:cNvCxnSpPr/>
      </xdr:nvCxnSpPr>
      <xdr:spPr>
        <a:xfrm>
          <a:off x="27129317" y="6201833"/>
          <a:ext cx="5294" cy="3534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0</xdr:colOff>
      <xdr:row>15</xdr:row>
      <xdr:rowOff>9525</xdr:rowOff>
    </xdr:from>
    <xdr:to>
      <xdr:col>47</xdr:col>
      <xdr:colOff>0</xdr:colOff>
      <xdr:row>17</xdr:row>
      <xdr:rowOff>12900</xdr:rowOff>
    </xdr:to>
    <xdr:cxnSp macro="">
      <xdr:nvCxnSpPr>
        <xdr:cNvPr id="71" name="直線矢印コネクタ 70">
          <a:extLst>
            <a:ext uri="{FF2B5EF4-FFF2-40B4-BE49-F238E27FC236}">
              <a16:creationId xmlns:a16="http://schemas.microsoft.com/office/drawing/2014/main" id="{00000000-0008-0000-0400-000047000000}"/>
            </a:ext>
          </a:extLst>
        </xdr:cNvPr>
        <xdr:cNvCxnSpPr/>
      </xdr:nvCxnSpPr>
      <xdr:spPr>
        <a:xfrm>
          <a:off x="23164800" y="3390900"/>
          <a:ext cx="0" cy="4320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190500</xdr:colOff>
      <xdr:row>17</xdr:row>
      <xdr:rowOff>10318</xdr:rowOff>
    </xdr:from>
    <xdr:to>
      <xdr:col>46</xdr:col>
      <xdr:colOff>191295</xdr:colOff>
      <xdr:row>18</xdr:row>
      <xdr:rowOff>7243</xdr:rowOff>
    </xdr:to>
    <xdr:cxnSp macro="">
      <xdr:nvCxnSpPr>
        <xdr:cNvPr id="72" name="直線矢印コネクタ 71">
          <a:extLst>
            <a:ext uri="{FF2B5EF4-FFF2-40B4-BE49-F238E27FC236}">
              <a16:creationId xmlns:a16="http://schemas.microsoft.com/office/drawing/2014/main" id="{00000000-0008-0000-0400-000048000000}"/>
            </a:ext>
          </a:extLst>
        </xdr:cNvPr>
        <xdr:cNvCxnSpPr/>
      </xdr:nvCxnSpPr>
      <xdr:spPr>
        <a:xfrm flipH="1">
          <a:off x="22469475" y="3820318"/>
          <a:ext cx="795" cy="216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0</xdr:colOff>
      <xdr:row>31</xdr:row>
      <xdr:rowOff>190500</xdr:rowOff>
    </xdr:from>
    <xdr:to>
      <xdr:col>47</xdr:col>
      <xdr:colOff>1</xdr:colOff>
      <xdr:row>35</xdr:row>
      <xdr:rowOff>206775</xdr:rowOff>
    </xdr:to>
    <xdr:cxnSp macro="">
      <xdr:nvCxnSpPr>
        <xdr:cNvPr id="73" name="直線矢印コネクタ 72">
          <a:extLst>
            <a:ext uri="{FF2B5EF4-FFF2-40B4-BE49-F238E27FC236}">
              <a16:creationId xmlns:a16="http://schemas.microsoft.com/office/drawing/2014/main" id="{00000000-0008-0000-0400-000049000000}"/>
            </a:ext>
          </a:extLst>
        </xdr:cNvPr>
        <xdr:cNvCxnSpPr/>
      </xdr:nvCxnSpPr>
      <xdr:spPr>
        <a:xfrm>
          <a:off x="23164800" y="6991350"/>
          <a:ext cx="1" cy="864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885824</xdr:colOff>
      <xdr:row>39</xdr:row>
      <xdr:rowOff>1</xdr:rowOff>
    </xdr:from>
    <xdr:to>
      <xdr:col>47</xdr:col>
      <xdr:colOff>1587</xdr:colOff>
      <xdr:row>41</xdr:row>
      <xdr:rowOff>3376</xdr:rowOff>
    </xdr:to>
    <xdr:cxnSp macro="">
      <xdr:nvCxnSpPr>
        <xdr:cNvPr id="74" name="直線矢印コネクタ 73">
          <a:extLst>
            <a:ext uri="{FF2B5EF4-FFF2-40B4-BE49-F238E27FC236}">
              <a16:creationId xmlns:a16="http://schemas.microsoft.com/office/drawing/2014/main" id="{00000000-0008-0000-0400-00004A000000}"/>
            </a:ext>
          </a:extLst>
        </xdr:cNvPr>
        <xdr:cNvCxnSpPr/>
      </xdr:nvCxnSpPr>
      <xdr:spPr>
        <a:xfrm rot="5400000">
          <a:off x="22949593" y="87686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885824</xdr:colOff>
      <xdr:row>44</xdr:row>
      <xdr:rowOff>1</xdr:rowOff>
    </xdr:from>
    <xdr:to>
      <xdr:col>47</xdr:col>
      <xdr:colOff>1587</xdr:colOff>
      <xdr:row>46</xdr:row>
      <xdr:rowOff>3376</xdr:rowOff>
    </xdr:to>
    <xdr:cxnSp macro="">
      <xdr:nvCxnSpPr>
        <xdr:cNvPr id="75" name="直線矢印コネクタ 74">
          <a:extLst>
            <a:ext uri="{FF2B5EF4-FFF2-40B4-BE49-F238E27FC236}">
              <a16:creationId xmlns:a16="http://schemas.microsoft.com/office/drawing/2014/main" id="{00000000-0008-0000-0400-00004B000000}"/>
            </a:ext>
          </a:extLst>
        </xdr:cNvPr>
        <xdr:cNvCxnSpPr/>
      </xdr:nvCxnSpPr>
      <xdr:spPr>
        <a:xfrm rot="5400000">
          <a:off x="22949593" y="98354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885824</xdr:colOff>
      <xdr:row>49</xdr:row>
      <xdr:rowOff>1</xdr:rowOff>
    </xdr:from>
    <xdr:to>
      <xdr:col>47</xdr:col>
      <xdr:colOff>1587</xdr:colOff>
      <xdr:row>51</xdr:row>
      <xdr:rowOff>3376</xdr:rowOff>
    </xdr:to>
    <xdr:cxnSp macro="">
      <xdr:nvCxnSpPr>
        <xdr:cNvPr id="76" name="直線矢印コネクタ 75">
          <a:extLst>
            <a:ext uri="{FF2B5EF4-FFF2-40B4-BE49-F238E27FC236}">
              <a16:creationId xmlns:a16="http://schemas.microsoft.com/office/drawing/2014/main" id="{00000000-0008-0000-0400-00004C000000}"/>
            </a:ext>
          </a:extLst>
        </xdr:cNvPr>
        <xdr:cNvCxnSpPr/>
      </xdr:nvCxnSpPr>
      <xdr:spPr>
        <a:xfrm rot="5400000">
          <a:off x="22949593" y="109022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885824</xdr:colOff>
      <xdr:row>54</xdr:row>
      <xdr:rowOff>1</xdr:rowOff>
    </xdr:from>
    <xdr:to>
      <xdr:col>47</xdr:col>
      <xdr:colOff>1587</xdr:colOff>
      <xdr:row>56</xdr:row>
      <xdr:rowOff>3376</xdr:rowOff>
    </xdr:to>
    <xdr:cxnSp macro="">
      <xdr:nvCxnSpPr>
        <xdr:cNvPr id="77" name="直線矢印コネクタ 76">
          <a:extLst>
            <a:ext uri="{FF2B5EF4-FFF2-40B4-BE49-F238E27FC236}">
              <a16:creationId xmlns:a16="http://schemas.microsoft.com/office/drawing/2014/main" id="{00000000-0008-0000-0400-00004D000000}"/>
            </a:ext>
          </a:extLst>
        </xdr:cNvPr>
        <xdr:cNvCxnSpPr/>
      </xdr:nvCxnSpPr>
      <xdr:spPr>
        <a:xfrm rot="5400000">
          <a:off x="22949593" y="119690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55</xdr:col>
      <xdr:colOff>428625</xdr:colOff>
      <xdr:row>60</xdr:row>
      <xdr:rowOff>794</xdr:rowOff>
    </xdr:from>
    <xdr:to>
      <xdr:col>55</xdr:col>
      <xdr:colOff>429420</xdr:colOff>
      <xdr:row>61</xdr:row>
      <xdr:rowOff>9525</xdr:rowOff>
    </xdr:to>
    <xdr:cxnSp macro="">
      <xdr:nvCxnSpPr>
        <xdr:cNvPr id="78" name="直線矢印コネクタ 77">
          <a:extLst>
            <a:ext uri="{FF2B5EF4-FFF2-40B4-BE49-F238E27FC236}">
              <a16:creationId xmlns:a16="http://schemas.microsoft.com/office/drawing/2014/main" id="{00000000-0008-0000-0400-00004E000000}"/>
            </a:ext>
          </a:extLst>
        </xdr:cNvPr>
        <xdr:cNvCxnSpPr/>
      </xdr:nvCxnSpPr>
      <xdr:spPr>
        <a:xfrm flipH="1">
          <a:off x="26870025" y="11011694"/>
          <a:ext cx="795" cy="1897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51</xdr:col>
      <xdr:colOff>9525</xdr:colOff>
      <xdr:row>60</xdr:row>
      <xdr:rowOff>9525</xdr:rowOff>
    </xdr:from>
    <xdr:to>
      <xdr:col>55</xdr:col>
      <xdr:colOff>428625</xdr:colOff>
      <xdr:row>60</xdr:row>
      <xdr:rowOff>9525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25136475" y="11020425"/>
          <a:ext cx="1733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51</xdr:col>
      <xdr:colOff>0</xdr:colOff>
      <xdr:row>59</xdr:row>
      <xdr:rowOff>0</xdr:rowOff>
    </xdr:from>
    <xdr:to>
      <xdr:col>51</xdr:col>
      <xdr:colOff>0</xdr:colOff>
      <xdr:row>60</xdr:row>
      <xdr:rowOff>19050</xdr:rowOff>
    </xdr:to>
    <xdr:cxnSp macro="">
      <xdr:nvCxnSpPr>
        <xdr:cNvPr id="80" name="直線矢印コネクタ 79">
          <a:extLst>
            <a:ext uri="{FF2B5EF4-FFF2-40B4-BE49-F238E27FC236}">
              <a16:creationId xmlns:a16="http://schemas.microsoft.com/office/drawing/2014/main" id="{00000000-0008-0000-0400-000050000000}"/>
            </a:ext>
          </a:extLst>
        </xdr:cNvPr>
        <xdr:cNvCxnSpPr/>
      </xdr:nvCxnSpPr>
      <xdr:spPr>
        <a:xfrm>
          <a:off x="25126950" y="10839450"/>
          <a:ext cx="0" cy="1905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60</xdr:col>
      <xdr:colOff>503768</xdr:colOff>
      <xdr:row>23</xdr:row>
      <xdr:rowOff>9525</xdr:rowOff>
    </xdr:from>
    <xdr:to>
      <xdr:col>60</xdr:col>
      <xdr:colOff>509059</xdr:colOff>
      <xdr:row>65</xdr:row>
      <xdr:rowOff>214875</xdr:rowOff>
    </xdr:to>
    <xdr:cxnSp macro="">
      <xdr:nvCxnSpPr>
        <xdr:cNvPr id="81" name="直線矢印コネクタ 80">
          <a:extLst>
            <a:ext uri="{FF2B5EF4-FFF2-40B4-BE49-F238E27FC236}">
              <a16:creationId xmlns:a16="http://schemas.microsoft.com/office/drawing/2014/main" id="{00000000-0008-0000-0400-000051000000}"/>
            </a:ext>
          </a:extLst>
        </xdr:cNvPr>
        <xdr:cNvCxnSpPr/>
      </xdr:nvCxnSpPr>
      <xdr:spPr>
        <a:xfrm>
          <a:off x="29126393" y="5095875"/>
          <a:ext cx="5291" cy="9216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58</xdr:col>
      <xdr:colOff>0</xdr:colOff>
      <xdr:row>37</xdr:row>
      <xdr:rowOff>201083</xdr:rowOff>
    </xdr:from>
    <xdr:to>
      <xdr:col>60</xdr:col>
      <xdr:colOff>495750</xdr:colOff>
      <xdr:row>37</xdr:row>
      <xdr:rowOff>201083</xdr:rowOff>
    </xdr:to>
    <xdr:cxnSp macro="">
      <xdr:nvCxnSpPr>
        <xdr:cNvPr id="82" name="直線コネクタ 81">
          <a:extLst>
            <a:ext uri="{FF2B5EF4-FFF2-40B4-BE49-F238E27FC236}">
              <a16:creationId xmlns:a16="http://schemas.microsoft.com/office/drawing/2014/main" id="{00000000-0008-0000-0400-000052000000}"/>
            </a:ext>
          </a:extLst>
        </xdr:cNvPr>
        <xdr:cNvCxnSpPr/>
      </xdr:nvCxnSpPr>
      <xdr:spPr>
        <a:xfrm>
          <a:off x="28146375" y="8278283"/>
          <a:ext cx="972000" cy="0"/>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55</xdr:col>
      <xdr:colOff>447675</xdr:colOff>
      <xdr:row>64</xdr:row>
      <xdr:rowOff>9525</xdr:rowOff>
    </xdr:from>
    <xdr:to>
      <xdr:col>55</xdr:col>
      <xdr:colOff>447679</xdr:colOff>
      <xdr:row>65</xdr:row>
      <xdr:rowOff>9525</xdr:rowOff>
    </xdr:to>
    <xdr:cxnSp macro="">
      <xdr:nvCxnSpPr>
        <xdr:cNvPr id="83" name="直線矢印コネクタ 82">
          <a:extLst>
            <a:ext uri="{FF2B5EF4-FFF2-40B4-BE49-F238E27FC236}">
              <a16:creationId xmlns:a16="http://schemas.microsoft.com/office/drawing/2014/main" id="{00000000-0008-0000-0400-000053000000}"/>
            </a:ext>
          </a:extLst>
        </xdr:cNvPr>
        <xdr:cNvCxnSpPr/>
      </xdr:nvCxnSpPr>
      <xdr:spPr>
        <a:xfrm flipH="1">
          <a:off x="26889075" y="11763375"/>
          <a:ext cx="4" cy="17145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55</xdr:col>
      <xdr:colOff>447675</xdr:colOff>
      <xdr:row>65</xdr:row>
      <xdr:rowOff>9525</xdr:rowOff>
    </xdr:from>
    <xdr:to>
      <xdr:col>60</xdr:col>
      <xdr:colOff>498450</xdr:colOff>
      <xdr:row>65</xdr:row>
      <xdr:rowOff>9525</xdr:rowOff>
    </xdr:to>
    <xdr:cxnSp macro="">
      <xdr:nvCxnSpPr>
        <xdr:cNvPr id="84" name="直線コネクタ 83">
          <a:extLst>
            <a:ext uri="{FF2B5EF4-FFF2-40B4-BE49-F238E27FC236}">
              <a16:creationId xmlns:a16="http://schemas.microsoft.com/office/drawing/2014/main" id="{00000000-0008-0000-0400-000054000000}"/>
            </a:ext>
          </a:extLst>
        </xdr:cNvPr>
        <xdr:cNvCxnSpPr/>
      </xdr:nvCxnSpPr>
      <xdr:spPr>
        <a:xfrm>
          <a:off x="26889075" y="14106525"/>
          <a:ext cx="2232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60</xdr:col>
      <xdr:colOff>449263</xdr:colOff>
      <xdr:row>69</xdr:row>
      <xdr:rowOff>0</xdr:rowOff>
    </xdr:from>
    <xdr:to>
      <xdr:col>60</xdr:col>
      <xdr:colOff>457200</xdr:colOff>
      <xdr:row>70</xdr:row>
      <xdr:rowOff>209550</xdr:rowOff>
    </xdr:to>
    <xdr:cxnSp macro="">
      <xdr:nvCxnSpPr>
        <xdr:cNvPr id="85" name="直線矢印コネクタ 84">
          <a:extLst>
            <a:ext uri="{FF2B5EF4-FFF2-40B4-BE49-F238E27FC236}">
              <a16:creationId xmlns:a16="http://schemas.microsoft.com/office/drawing/2014/main" id="{00000000-0008-0000-0400-000055000000}"/>
            </a:ext>
          </a:extLst>
        </xdr:cNvPr>
        <xdr:cNvCxnSpPr/>
      </xdr:nvCxnSpPr>
      <xdr:spPr>
        <a:xfrm>
          <a:off x="29071888" y="12668250"/>
          <a:ext cx="7937" cy="381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55</xdr:col>
      <xdr:colOff>447675</xdr:colOff>
      <xdr:row>67</xdr:row>
      <xdr:rowOff>104775</xdr:rowOff>
    </xdr:from>
    <xdr:to>
      <xdr:col>58</xdr:col>
      <xdr:colOff>228600</xdr:colOff>
      <xdr:row>67</xdr:row>
      <xdr:rowOff>104775</xdr:rowOff>
    </xdr:to>
    <xdr:cxnSp macro="">
      <xdr:nvCxnSpPr>
        <xdr:cNvPr id="86" name="直線コネクタ 85">
          <a:extLst>
            <a:ext uri="{FF2B5EF4-FFF2-40B4-BE49-F238E27FC236}">
              <a16:creationId xmlns:a16="http://schemas.microsoft.com/office/drawing/2014/main" id="{00000000-0008-0000-0400-000056000000}"/>
            </a:ext>
          </a:extLst>
        </xdr:cNvPr>
        <xdr:cNvCxnSpPr/>
      </xdr:nvCxnSpPr>
      <xdr:spPr>
        <a:xfrm>
          <a:off x="26889075" y="12420600"/>
          <a:ext cx="14859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55</xdr:col>
      <xdr:colOff>438150</xdr:colOff>
      <xdr:row>67</xdr:row>
      <xdr:rowOff>95250</xdr:rowOff>
    </xdr:from>
    <xdr:to>
      <xdr:col>55</xdr:col>
      <xdr:colOff>447675</xdr:colOff>
      <xdr:row>71</xdr:row>
      <xdr:rowOff>0</xdr:rowOff>
    </xdr:to>
    <xdr:cxnSp macro="">
      <xdr:nvCxnSpPr>
        <xdr:cNvPr id="87" name="直線矢印コネクタ 86">
          <a:extLst>
            <a:ext uri="{FF2B5EF4-FFF2-40B4-BE49-F238E27FC236}">
              <a16:creationId xmlns:a16="http://schemas.microsoft.com/office/drawing/2014/main" id="{00000000-0008-0000-0400-000057000000}"/>
            </a:ext>
          </a:extLst>
        </xdr:cNvPr>
        <xdr:cNvCxnSpPr/>
      </xdr:nvCxnSpPr>
      <xdr:spPr>
        <a:xfrm>
          <a:off x="26879550" y="12411075"/>
          <a:ext cx="9525" cy="6477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0</xdr:colOff>
      <xdr:row>10</xdr:row>
      <xdr:rowOff>0</xdr:rowOff>
    </xdr:from>
    <xdr:to>
      <xdr:col>47</xdr:col>
      <xdr:colOff>797</xdr:colOff>
      <xdr:row>11</xdr:row>
      <xdr:rowOff>209550</xdr:rowOff>
    </xdr:to>
    <xdr:cxnSp macro="">
      <xdr:nvCxnSpPr>
        <xdr:cNvPr id="88" name="直線矢印コネクタ 87">
          <a:extLst>
            <a:ext uri="{FF2B5EF4-FFF2-40B4-BE49-F238E27FC236}">
              <a16:creationId xmlns:a16="http://schemas.microsoft.com/office/drawing/2014/main" id="{00000000-0008-0000-0400-000058000000}"/>
            </a:ext>
          </a:extLst>
        </xdr:cNvPr>
        <xdr:cNvCxnSpPr/>
      </xdr:nvCxnSpPr>
      <xdr:spPr>
        <a:xfrm flipH="1">
          <a:off x="23164800" y="1876425"/>
          <a:ext cx="797" cy="3524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20107</xdr:colOff>
      <xdr:row>23</xdr:row>
      <xdr:rowOff>5291</xdr:rowOff>
    </xdr:from>
    <xdr:to>
      <xdr:col>60</xdr:col>
      <xdr:colOff>502282</xdr:colOff>
      <xdr:row>23</xdr:row>
      <xdr:rowOff>5291</xdr:rowOff>
    </xdr:to>
    <xdr:cxnSp macro="">
      <xdr:nvCxnSpPr>
        <xdr:cNvPr id="89" name="直線コネクタ 88">
          <a:extLst>
            <a:ext uri="{FF2B5EF4-FFF2-40B4-BE49-F238E27FC236}">
              <a16:creationId xmlns:a16="http://schemas.microsoft.com/office/drawing/2014/main" id="{00000000-0008-0000-0400-000059000000}"/>
            </a:ext>
          </a:extLst>
        </xdr:cNvPr>
        <xdr:cNvCxnSpPr/>
      </xdr:nvCxnSpPr>
      <xdr:spPr>
        <a:xfrm>
          <a:off x="23184907" y="5091641"/>
          <a:ext cx="5940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9525</xdr:colOff>
      <xdr:row>22</xdr:row>
      <xdr:rowOff>9525</xdr:rowOff>
    </xdr:from>
    <xdr:to>
      <xdr:col>47</xdr:col>
      <xdr:colOff>9526</xdr:colOff>
      <xdr:row>23</xdr:row>
      <xdr:rowOff>195975</xdr:rowOff>
    </xdr:to>
    <xdr:cxnSp macro="">
      <xdr:nvCxnSpPr>
        <xdr:cNvPr id="90" name="直線矢印コネクタ 89">
          <a:extLst>
            <a:ext uri="{FF2B5EF4-FFF2-40B4-BE49-F238E27FC236}">
              <a16:creationId xmlns:a16="http://schemas.microsoft.com/office/drawing/2014/main" id="{00000000-0008-0000-0400-00005A000000}"/>
            </a:ext>
          </a:extLst>
        </xdr:cNvPr>
        <xdr:cNvCxnSpPr/>
      </xdr:nvCxnSpPr>
      <xdr:spPr>
        <a:xfrm flipH="1">
          <a:off x="23174325" y="4886325"/>
          <a:ext cx="1" cy="396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10583</xdr:colOff>
      <xdr:row>27</xdr:row>
      <xdr:rowOff>209550</xdr:rowOff>
    </xdr:from>
    <xdr:to>
      <xdr:col>55</xdr:col>
      <xdr:colOff>687917</xdr:colOff>
      <xdr:row>28</xdr:row>
      <xdr:rowOff>0</xdr:rowOff>
    </xdr:to>
    <xdr:cxnSp macro="">
      <xdr:nvCxnSpPr>
        <xdr:cNvPr id="91" name="直線コネクタ 90">
          <a:extLst>
            <a:ext uri="{FF2B5EF4-FFF2-40B4-BE49-F238E27FC236}">
              <a16:creationId xmlns:a16="http://schemas.microsoft.com/office/drawing/2014/main" id="{00000000-0008-0000-0400-00005B000000}"/>
            </a:ext>
          </a:extLst>
        </xdr:cNvPr>
        <xdr:cNvCxnSpPr/>
      </xdr:nvCxnSpPr>
      <xdr:spPr>
        <a:xfrm>
          <a:off x="23175383" y="5105400"/>
          <a:ext cx="395393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52</xdr:col>
      <xdr:colOff>233891</xdr:colOff>
      <xdr:row>30</xdr:row>
      <xdr:rowOff>21167</xdr:rowOff>
    </xdr:from>
    <xdr:to>
      <xdr:col>55</xdr:col>
      <xdr:colOff>677333</xdr:colOff>
      <xdr:row>30</xdr:row>
      <xdr:rowOff>21167</xdr:rowOff>
    </xdr:to>
    <xdr:cxnSp macro="">
      <xdr:nvCxnSpPr>
        <xdr:cNvPr id="93" name="直線コネクタ 92">
          <a:extLst>
            <a:ext uri="{FF2B5EF4-FFF2-40B4-BE49-F238E27FC236}">
              <a16:creationId xmlns:a16="http://schemas.microsoft.com/office/drawing/2014/main" id="{00000000-0008-0000-0400-00005D000000}"/>
            </a:ext>
          </a:extLst>
        </xdr:cNvPr>
        <xdr:cNvCxnSpPr/>
      </xdr:nvCxnSpPr>
      <xdr:spPr>
        <a:xfrm>
          <a:off x="25941866" y="5478992"/>
          <a:ext cx="1176867" cy="0"/>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68</xdr:col>
      <xdr:colOff>9525</xdr:colOff>
      <xdr:row>22</xdr:row>
      <xdr:rowOff>9525</xdr:rowOff>
    </xdr:from>
    <xdr:to>
      <xdr:col>68</xdr:col>
      <xdr:colOff>9526</xdr:colOff>
      <xdr:row>24</xdr:row>
      <xdr:rowOff>12900</xdr:rowOff>
    </xdr:to>
    <xdr:cxnSp macro="">
      <xdr:nvCxnSpPr>
        <xdr:cNvPr id="94" name="直線矢印コネクタ 93">
          <a:extLst>
            <a:ext uri="{FF2B5EF4-FFF2-40B4-BE49-F238E27FC236}">
              <a16:creationId xmlns:a16="http://schemas.microsoft.com/office/drawing/2014/main" id="{00000000-0008-0000-0400-00005E000000}"/>
            </a:ext>
          </a:extLst>
        </xdr:cNvPr>
        <xdr:cNvCxnSpPr/>
      </xdr:nvCxnSpPr>
      <xdr:spPr>
        <a:xfrm flipH="1">
          <a:off x="33280350" y="4886325"/>
          <a:ext cx="1" cy="432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67</xdr:col>
      <xdr:colOff>885824</xdr:colOff>
      <xdr:row>27</xdr:row>
      <xdr:rowOff>1</xdr:rowOff>
    </xdr:from>
    <xdr:to>
      <xdr:col>68</xdr:col>
      <xdr:colOff>1587</xdr:colOff>
      <xdr:row>29</xdr:row>
      <xdr:rowOff>3376</xdr:rowOff>
    </xdr:to>
    <xdr:cxnSp macro="">
      <xdr:nvCxnSpPr>
        <xdr:cNvPr id="95" name="直線矢印コネクタ 94">
          <a:extLst>
            <a:ext uri="{FF2B5EF4-FFF2-40B4-BE49-F238E27FC236}">
              <a16:creationId xmlns:a16="http://schemas.microsoft.com/office/drawing/2014/main" id="{00000000-0008-0000-0400-00005F000000}"/>
            </a:ext>
          </a:extLst>
        </xdr:cNvPr>
        <xdr:cNvCxnSpPr/>
      </xdr:nvCxnSpPr>
      <xdr:spPr>
        <a:xfrm rot="5400000">
          <a:off x="33055618" y="615880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76</xdr:col>
      <xdr:colOff>687916</xdr:colOff>
      <xdr:row>33</xdr:row>
      <xdr:rowOff>201082</xdr:rowOff>
    </xdr:from>
    <xdr:to>
      <xdr:col>76</xdr:col>
      <xdr:colOff>693210</xdr:colOff>
      <xdr:row>35</xdr:row>
      <xdr:rowOff>221191</xdr:rowOff>
    </xdr:to>
    <xdr:cxnSp macro="">
      <xdr:nvCxnSpPr>
        <xdr:cNvPr id="96" name="直線矢印コネクタ 95">
          <a:extLst>
            <a:ext uri="{FF2B5EF4-FFF2-40B4-BE49-F238E27FC236}">
              <a16:creationId xmlns:a16="http://schemas.microsoft.com/office/drawing/2014/main" id="{00000000-0008-0000-0400-000060000000}"/>
            </a:ext>
          </a:extLst>
        </xdr:cNvPr>
        <xdr:cNvCxnSpPr/>
      </xdr:nvCxnSpPr>
      <xdr:spPr>
        <a:xfrm>
          <a:off x="37235341" y="6201832"/>
          <a:ext cx="5294" cy="3534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67</xdr:col>
      <xdr:colOff>878417</xdr:colOff>
      <xdr:row>10</xdr:row>
      <xdr:rowOff>0</xdr:rowOff>
    </xdr:from>
    <xdr:to>
      <xdr:col>67</xdr:col>
      <xdr:colOff>879476</xdr:colOff>
      <xdr:row>17</xdr:row>
      <xdr:rowOff>196575</xdr:rowOff>
    </xdr:to>
    <xdr:cxnSp macro="">
      <xdr:nvCxnSpPr>
        <xdr:cNvPr id="97" name="直線矢印コネクタ 96">
          <a:extLst>
            <a:ext uri="{FF2B5EF4-FFF2-40B4-BE49-F238E27FC236}">
              <a16:creationId xmlns:a16="http://schemas.microsoft.com/office/drawing/2014/main" id="{00000000-0008-0000-0400-000061000000}"/>
            </a:ext>
          </a:extLst>
        </xdr:cNvPr>
        <xdr:cNvCxnSpPr/>
      </xdr:nvCxnSpPr>
      <xdr:spPr>
        <a:xfrm>
          <a:off x="33263417" y="2314575"/>
          <a:ext cx="1059" cy="169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68</xdr:col>
      <xdr:colOff>0</xdr:colOff>
      <xdr:row>31</xdr:row>
      <xdr:rowOff>190500</xdr:rowOff>
    </xdr:from>
    <xdr:to>
      <xdr:col>68</xdr:col>
      <xdr:colOff>1</xdr:colOff>
      <xdr:row>35</xdr:row>
      <xdr:rowOff>206775</xdr:rowOff>
    </xdr:to>
    <xdr:cxnSp macro="">
      <xdr:nvCxnSpPr>
        <xdr:cNvPr id="98" name="直線矢印コネクタ 97">
          <a:extLst>
            <a:ext uri="{FF2B5EF4-FFF2-40B4-BE49-F238E27FC236}">
              <a16:creationId xmlns:a16="http://schemas.microsoft.com/office/drawing/2014/main" id="{00000000-0008-0000-0400-000062000000}"/>
            </a:ext>
          </a:extLst>
        </xdr:cNvPr>
        <xdr:cNvCxnSpPr/>
      </xdr:nvCxnSpPr>
      <xdr:spPr>
        <a:xfrm>
          <a:off x="33270825" y="6991350"/>
          <a:ext cx="1" cy="864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67</xdr:col>
      <xdr:colOff>885824</xdr:colOff>
      <xdr:row>39</xdr:row>
      <xdr:rowOff>1</xdr:rowOff>
    </xdr:from>
    <xdr:to>
      <xdr:col>68</xdr:col>
      <xdr:colOff>1587</xdr:colOff>
      <xdr:row>41</xdr:row>
      <xdr:rowOff>3376</xdr:rowOff>
    </xdr:to>
    <xdr:cxnSp macro="">
      <xdr:nvCxnSpPr>
        <xdr:cNvPr id="99" name="直線矢印コネクタ 98">
          <a:extLst>
            <a:ext uri="{FF2B5EF4-FFF2-40B4-BE49-F238E27FC236}">
              <a16:creationId xmlns:a16="http://schemas.microsoft.com/office/drawing/2014/main" id="{00000000-0008-0000-0400-000063000000}"/>
            </a:ext>
          </a:extLst>
        </xdr:cNvPr>
        <xdr:cNvCxnSpPr/>
      </xdr:nvCxnSpPr>
      <xdr:spPr>
        <a:xfrm rot="5400000">
          <a:off x="33055618" y="87686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67</xdr:col>
      <xdr:colOff>885824</xdr:colOff>
      <xdr:row>44</xdr:row>
      <xdr:rowOff>1</xdr:rowOff>
    </xdr:from>
    <xdr:to>
      <xdr:col>68</xdr:col>
      <xdr:colOff>1587</xdr:colOff>
      <xdr:row>46</xdr:row>
      <xdr:rowOff>3376</xdr:rowOff>
    </xdr:to>
    <xdr:cxnSp macro="">
      <xdr:nvCxnSpPr>
        <xdr:cNvPr id="100" name="直線矢印コネクタ 99">
          <a:extLst>
            <a:ext uri="{FF2B5EF4-FFF2-40B4-BE49-F238E27FC236}">
              <a16:creationId xmlns:a16="http://schemas.microsoft.com/office/drawing/2014/main" id="{00000000-0008-0000-0400-000064000000}"/>
            </a:ext>
          </a:extLst>
        </xdr:cNvPr>
        <xdr:cNvCxnSpPr/>
      </xdr:nvCxnSpPr>
      <xdr:spPr>
        <a:xfrm rot="5400000">
          <a:off x="33055618" y="98354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67</xdr:col>
      <xdr:colOff>885824</xdr:colOff>
      <xdr:row>49</xdr:row>
      <xdr:rowOff>1</xdr:rowOff>
    </xdr:from>
    <xdr:to>
      <xdr:col>68</xdr:col>
      <xdr:colOff>1587</xdr:colOff>
      <xdr:row>51</xdr:row>
      <xdr:rowOff>3376</xdr:rowOff>
    </xdr:to>
    <xdr:cxnSp macro="">
      <xdr:nvCxnSpPr>
        <xdr:cNvPr id="101" name="直線矢印コネクタ 100">
          <a:extLst>
            <a:ext uri="{FF2B5EF4-FFF2-40B4-BE49-F238E27FC236}">
              <a16:creationId xmlns:a16="http://schemas.microsoft.com/office/drawing/2014/main" id="{00000000-0008-0000-0400-000065000000}"/>
            </a:ext>
          </a:extLst>
        </xdr:cNvPr>
        <xdr:cNvCxnSpPr/>
      </xdr:nvCxnSpPr>
      <xdr:spPr>
        <a:xfrm rot="5400000">
          <a:off x="33055618" y="109022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67</xdr:col>
      <xdr:colOff>885824</xdr:colOff>
      <xdr:row>54</xdr:row>
      <xdr:rowOff>1</xdr:rowOff>
    </xdr:from>
    <xdr:to>
      <xdr:col>68</xdr:col>
      <xdr:colOff>1587</xdr:colOff>
      <xdr:row>56</xdr:row>
      <xdr:rowOff>3376</xdr:rowOff>
    </xdr:to>
    <xdr:cxnSp macro="">
      <xdr:nvCxnSpPr>
        <xdr:cNvPr id="102" name="直線矢印コネクタ 101">
          <a:extLst>
            <a:ext uri="{FF2B5EF4-FFF2-40B4-BE49-F238E27FC236}">
              <a16:creationId xmlns:a16="http://schemas.microsoft.com/office/drawing/2014/main" id="{00000000-0008-0000-0400-000066000000}"/>
            </a:ext>
          </a:extLst>
        </xdr:cNvPr>
        <xdr:cNvCxnSpPr/>
      </xdr:nvCxnSpPr>
      <xdr:spPr>
        <a:xfrm rot="5400000">
          <a:off x="33055618" y="11969057"/>
          <a:ext cx="432000" cy="1588"/>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76</xdr:col>
      <xdr:colOff>428625</xdr:colOff>
      <xdr:row>60</xdr:row>
      <xdr:rowOff>794</xdr:rowOff>
    </xdr:from>
    <xdr:to>
      <xdr:col>76</xdr:col>
      <xdr:colOff>429420</xdr:colOff>
      <xdr:row>61</xdr:row>
      <xdr:rowOff>9525</xdr:rowOff>
    </xdr:to>
    <xdr:cxnSp macro="">
      <xdr:nvCxnSpPr>
        <xdr:cNvPr id="103" name="直線矢印コネクタ 102">
          <a:extLst>
            <a:ext uri="{FF2B5EF4-FFF2-40B4-BE49-F238E27FC236}">
              <a16:creationId xmlns:a16="http://schemas.microsoft.com/office/drawing/2014/main" id="{00000000-0008-0000-0400-000067000000}"/>
            </a:ext>
          </a:extLst>
        </xdr:cNvPr>
        <xdr:cNvCxnSpPr/>
      </xdr:nvCxnSpPr>
      <xdr:spPr>
        <a:xfrm flipH="1">
          <a:off x="36976050" y="11011694"/>
          <a:ext cx="795" cy="1897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72</xdr:col>
      <xdr:colOff>9525</xdr:colOff>
      <xdr:row>60</xdr:row>
      <xdr:rowOff>9525</xdr:rowOff>
    </xdr:from>
    <xdr:to>
      <xdr:col>76</xdr:col>
      <xdr:colOff>428625</xdr:colOff>
      <xdr:row>60</xdr:row>
      <xdr:rowOff>9525</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35242500" y="11020425"/>
          <a:ext cx="1733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72</xdr:col>
      <xdr:colOff>0</xdr:colOff>
      <xdr:row>59</xdr:row>
      <xdr:rowOff>0</xdr:rowOff>
    </xdr:from>
    <xdr:to>
      <xdr:col>72</xdr:col>
      <xdr:colOff>0</xdr:colOff>
      <xdr:row>60</xdr:row>
      <xdr:rowOff>19050</xdr:rowOff>
    </xdr:to>
    <xdr:cxnSp macro="">
      <xdr:nvCxnSpPr>
        <xdr:cNvPr id="105" name="直線矢印コネクタ 104">
          <a:extLst>
            <a:ext uri="{FF2B5EF4-FFF2-40B4-BE49-F238E27FC236}">
              <a16:creationId xmlns:a16="http://schemas.microsoft.com/office/drawing/2014/main" id="{00000000-0008-0000-0400-000069000000}"/>
            </a:ext>
          </a:extLst>
        </xdr:cNvPr>
        <xdr:cNvCxnSpPr/>
      </xdr:nvCxnSpPr>
      <xdr:spPr>
        <a:xfrm>
          <a:off x="35232975" y="10839450"/>
          <a:ext cx="0" cy="19050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81</xdr:col>
      <xdr:colOff>412750</xdr:colOff>
      <xdr:row>23</xdr:row>
      <xdr:rowOff>0</xdr:rowOff>
    </xdr:from>
    <xdr:to>
      <xdr:col>81</xdr:col>
      <xdr:colOff>428625</xdr:colOff>
      <xdr:row>66</xdr:row>
      <xdr:rowOff>9525</xdr:rowOff>
    </xdr:to>
    <xdr:cxnSp macro="">
      <xdr:nvCxnSpPr>
        <xdr:cNvPr id="106" name="直線矢印コネクタ 105">
          <a:extLst>
            <a:ext uri="{FF2B5EF4-FFF2-40B4-BE49-F238E27FC236}">
              <a16:creationId xmlns:a16="http://schemas.microsoft.com/office/drawing/2014/main" id="{00000000-0008-0000-0400-00006A000000}"/>
            </a:ext>
          </a:extLst>
        </xdr:cNvPr>
        <xdr:cNvCxnSpPr/>
      </xdr:nvCxnSpPr>
      <xdr:spPr>
        <a:xfrm>
          <a:off x="39141400" y="4191000"/>
          <a:ext cx="15875" cy="7924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79</xdr:col>
      <xdr:colOff>0</xdr:colOff>
      <xdr:row>37</xdr:row>
      <xdr:rowOff>201083</xdr:rowOff>
    </xdr:from>
    <xdr:to>
      <xdr:col>81</xdr:col>
      <xdr:colOff>423334</xdr:colOff>
      <xdr:row>37</xdr:row>
      <xdr:rowOff>201083</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38252400" y="6963833"/>
          <a:ext cx="899584" cy="0"/>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76</xdr:col>
      <xdr:colOff>447675</xdr:colOff>
      <xdr:row>64</xdr:row>
      <xdr:rowOff>9525</xdr:rowOff>
    </xdr:from>
    <xdr:to>
      <xdr:col>76</xdr:col>
      <xdr:colOff>447679</xdr:colOff>
      <xdr:row>65</xdr:row>
      <xdr:rowOff>9525</xdr:rowOff>
    </xdr:to>
    <xdr:cxnSp macro="">
      <xdr:nvCxnSpPr>
        <xdr:cNvPr id="108" name="直線矢印コネクタ 107">
          <a:extLst>
            <a:ext uri="{FF2B5EF4-FFF2-40B4-BE49-F238E27FC236}">
              <a16:creationId xmlns:a16="http://schemas.microsoft.com/office/drawing/2014/main" id="{00000000-0008-0000-0400-00006C000000}"/>
            </a:ext>
          </a:extLst>
        </xdr:cNvPr>
        <xdr:cNvCxnSpPr/>
      </xdr:nvCxnSpPr>
      <xdr:spPr>
        <a:xfrm flipH="1">
          <a:off x="36995100" y="11763375"/>
          <a:ext cx="4" cy="17145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76</xdr:col>
      <xdr:colOff>447675</xdr:colOff>
      <xdr:row>65</xdr:row>
      <xdr:rowOff>9525</xdr:rowOff>
    </xdr:from>
    <xdr:to>
      <xdr:col>81</xdr:col>
      <xdr:colOff>438150</xdr:colOff>
      <xdr:row>65</xdr:row>
      <xdr:rowOff>9525</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36995100" y="11934825"/>
          <a:ext cx="21717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81</xdr:col>
      <xdr:colOff>449263</xdr:colOff>
      <xdr:row>69</xdr:row>
      <xdr:rowOff>0</xdr:rowOff>
    </xdr:from>
    <xdr:to>
      <xdr:col>81</xdr:col>
      <xdr:colOff>457200</xdr:colOff>
      <xdr:row>70</xdr:row>
      <xdr:rowOff>209550</xdr:rowOff>
    </xdr:to>
    <xdr:cxnSp macro="">
      <xdr:nvCxnSpPr>
        <xdr:cNvPr id="110" name="直線矢印コネクタ 109">
          <a:extLst>
            <a:ext uri="{FF2B5EF4-FFF2-40B4-BE49-F238E27FC236}">
              <a16:creationId xmlns:a16="http://schemas.microsoft.com/office/drawing/2014/main" id="{00000000-0008-0000-0400-00006E000000}"/>
            </a:ext>
          </a:extLst>
        </xdr:cNvPr>
        <xdr:cNvCxnSpPr/>
      </xdr:nvCxnSpPr>
      <xdr:spPr>
        <a:xfrm>
          <a:off x="39177913" y="12668250"/>
          <a:ext cx="7937" cy="3810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76</xdr:col>
      <xdr:colOff>447675</xdr:colOff>
      <xdr:row>67</xdr:row>
      <xdr:rowOff>104775</xdr:rowOff>
    </xdr:from>
    <xdr:to>
      <xdr:col>79</xdr:col>
      <xdr:colOff>228600</xdr:colOff>
      <xdr:row>67</xdr:row>
      <xdr:rowOff>104775</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36995100" y="12420600"/>
          <a:ext cx="14859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76</xdr:col>
      <xdr:colOff>438150</xdr:colOff>
      <xdr:row>67</xdr:row>
      <xdr:rowOff>95250</xdr:rowOff>
    </xdr:from>
    <xdr:to>
      <xdr:col>76</xdr:col>
      <xdr:colOff>447675</xdr:colOff>
      <xdr:row>71</xdr:row>
      <xdr:rowOff>0</xdr:rowOff>
    </xdr:to>
    <xdr:cxnSp macro="">
      <xdr:nvCxnSpPr>
        <xdr:cNvPr id="112" name="直線矢印コネクタ 111">
          <a:extLst>
            <a:ext uri="{FF2B5EF4-FFF2-40B4-BE49-F238E27FC236}">
              <a16:creationId xmlns:a16="http://schemas.microsoft.com/office/drawing/2014/main" id="{00000000-0008-0000-0400-000070000000}"/>
            </a:ext>
          </a:extLst>
        </xdr:cNvPr>
        <xdr:cNvCxnSpPr/>
      </xdr:nvCxnSpPr>
      <xdr:spPr>
        <a:xfrm>
          <a:off x="36985575" y="12411075"/>
          <a:ext cx="9525" cy="64770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68</xdr:col>
      <xdr:colOff>10583</xdr:colOff>
      <xdr:row>27</xdr:row>
      <xdr:rowOff>209550</xdr:rowOff>
    </xdr:from>
    <xdr:to>
      <xdr:col>76</xdr:col>
      <xdr:colOff>687917</xdr:colOff>
      <xdr:row>28</xdr:row>
      <xdr:rowOff>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33281408" y="5105400"/>
          <a:ext cx="395393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76</xdr:col>
      <xdr:colOff>677333</xdr:colOff>
      <xdr:row>28</xdr:row>
      <xdr:rowOff>0</xdr:rowOff>
    </xdr:from>
    <xdr:to>
      <xdr:col>76</xdr:col>
      <xdr:colOff>687917</xdr:colOff>
      <xdr:row>31</xdr:row>
      <xdr:rowOff>300</xdr:rowOff>
    </xdr:to>
    <xdr:cxnSp macro="">
      <xdr:nvCxnSpPr>
        <xdr:cNvPr id="115" name="直線矢印コネクタ 114">
          <a:extLst>
            <a:ext uri="{FF2B5EF4-FFF2-40B4-BE49-F238E27FC236}">
              <a16:creationId xmlns:a16="http://schemas.microsoft.com/office/drawing/2014/main" id="{00000000-0008-0000-0400-000073000000}"/>
            </a:ext>
          </a:extLst>
        </xdr:cNvPr>
        <xdr:cNvCxnSpPr/>
      </xdr:nvCxnSpPr>
      <xdr:spPr>
        <a:xfrm>
          <a:off x="37224758" y="6153150"/>
          <a:ext cx="10584" cy="648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73</xdr:col>
      <xdr:colOff>233891</xdr:colOff>
      <xdr:row>30</xdr:row>
      <xdr:rowOff>21167</xdr:rowOff>
    </xdr:from>
    <xdr:to>
      <xdr:col>76</xdr:col>
      <xdr:colOff>677333</xdr:colOff>
      <xdr:row>30</xdr:row>
      <xdr:rowOff>21167</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36047891" y="5478992"/>
          <a:ext cx="1176867" cy="0"/>
        </a:xfrm>
        <a:prstGeom prst="line">
          <a:avLst/>
        </a:prstGeom>
        <a:ln>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68</xdr:col>
      <xdr:colOff>21167</xdr:colOff>
      <xdr:row>23</xdr:row>
      <xdr:rowOff>0</xdr:rowOff>
    </xdr:from>
    <xdr:to>
      <xdr:col>81</xdr:col>
      <xdr:colOff>412750</xdr:colOff>
      <xdr:row>23</xdr:row>
      <xdr:rowOff>10583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33291992" y="4191000"/>
          <a:ext cx="5849408" cy="105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55</xdr:col>
      <xdr:colOff>685800</xdr:colOff>
      <xdr:row>28</xdr:row>
      <xdr:rowOff>0</xdr:rowOff>
    </xdr:from>
    <xdr:to>
      <xdr:col>55</xdr:col>
      <xdr:colOff>695325</xdr:colOff>
      <xdr:row>31</xdr:row>
      <xdr:rowOff>9525</xdr:rowOff>
    </xdr:to>
    <xdr:cxnSp macro="">
      <xdr:nvCxnSpPr>
        <xdr:cNvPr id="131" name="直線矢印コネクタ 130">
          <a:extLst>
            <a:ext uri="{FF2B5EF4-FFF2-40B4-BE49-F238E27FC236}">
              <a16:creationId xmlns:a16="http://schemas.microsoft.com/office/drawing/2014/main" id="{00000000-0008-0000-0400-000083000000}"/>
            </a:ext>
          </a:extLst>
        </xdr:cNvPr>
        <xdr:cNvCxnSpPr/>
      </xdr:nvCxnSpPr>
      <xdr:spPr>
        <a:xfrm>
          <a:off x="27127200" y="6153150"/>
          <a:ext cx="9525" cy="657225"/>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0</xdr:row>
      <xdr:rowOff>0</xdr:rowOff>
    </xdr:from>
    <xdr:to>
      <xdr:col>2</xdr:col>
      <xdr:colOff>19050</xdr:colOff>
      <xdr:row>0</xdr:row>
      <xdr:rowOff>361950</xdr:rowOff>
    </xdr:to>
    <xdr:sp macro="" textlink="">
      <xdr:nvSpPr>
        <xdr:cNvPr id="159" name="ホームベース 158">
          <a:hlinkClick xmlns:r="http://schemas.openxmlformats.org/officeDocument/2006/relationships" r:id="rId1"/>
          <a:extLst>
            <a:ext uri="{FF2B5EF4-FFF2-40B4-BE49-F238E27FC236}">
              <a16:creationId xmlns:a16="http://schemas.microsoft.com/office/drawing/2014/main" id="{00000000-0008-0000-0400-00009F000000}"/>
            </a:ext>
          </a:extLst>
        </xdr:cNvPr>
        <xdr:cNvSpPr/>
      </xdr:nvSpPr>
      <xdr:spPr>
        <a:xfrm>
          <a:off x="123825" y="0"/>
          <a:ext cx="1295400" cy="361950"/>
        </a:xfrm>
        <a:prstGeom prst="homePlate">
          <a:avLst/>
        </a:prstGeom>
        <a:solidFill>
          <a:schemeClr val="accent5">
            <a:lumMod val="20000"/>
            <a:lumOff val="80000"/>
          </a:schemeClr>
        </a:solidFill>
        <a:ln w="28575">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フローチャート</a:t>
          </a:r>
        </a:p>
      </xdr:txBody>
    </xdr:sp>
    <xdr:clientData/>
  </xdr:twoCellAnchor>
  <xdr:twoCellAnchor>
    <xdr:from>
      <xdr:col>2</xdr:col>
      <xdr:colOff>205741</xdr:colOff>
      <xdr:row>0</xdr:row>
      <xdr:rowOff>0</xdr:rowOff>
    </xdr:from>
    <xdr:to>
      <xdr:col>4</xdr:col>
      <xdr:colOff>426721</xdr:colOff>
      <xdr:row>0</xdr:row>
      <xdr:rowOff>360000</xdr:rowOff>
    </xdr:to>
    <xdr:sp macro="" textlink="">
      <xdr:nvSpPr>
        <xdr:cNvPr id="160" name="正方形/長方形 159">
          <a:hlinkClick xmlns:r="http://schemas.openxmlformats.org/officeDocument/2006/relationships" r:id="rId2"/>
          <a:extLst>
            <a:ext uri="{FF2B5EF4-FFF2-40B4-BE49-F238E27FC236}">
              <a16:creationId xmlns:a16="http://schemas.microsoft.com/office/drawing/2014/main" id="{00000000-0008-0000-0400-0000A0000000}"/>
            </a:ext>
          </a:extLst>
        </xdr:cNvPr>
        <xdr:cNvSpPr/>
      </xdr:nvSpPr>
      <xdr:spPr>
        <a:xfrm>
          <a:off x="1470661" y="0"/>
          <a:ext cx="82296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4</xdr:col>
      <xdr:colOff>419100</xdr:colOff>
      <xdr:row>0</xdr:row>
      <xdr:rowOff>0</xdr:rowOff>
    </xdr:from>
    <xdr:to>
      <xdr:col>5</xdr:col>
      <xdr:colOff>358140</xdr:colOff>
      <xdr:row>0</xdr:row>
      <xdr:rowOff>360000</xdr:rowOff>
    </xdr:to>
    <xdr:sp macro="" textlink="">
      <xdr:nvSpPr>
        <xdr:cNvPr id="161" name="正方形/長方形 160">
          <a:hlinkClick xmlns:r="http://schemas.openxmlformats.org/officeDocument/2006/relationships" r:id="rId3"/>
          <a:extLst>
            <a:ext uri="{FF2B5EF4-FFF2-40B4-BE49-F238E27FC236}">
              <a16:creationId xmlns:a16="http://schemas.microsoft.com/office/drawing/2014/main" id="{00000000-0008-0000-0400-0000A1000000}"/>
            </a:ext>
          </a:extLst>
        </xdr:cNvPr>
        <xdr:cNvSpPr/>
      </xdr:nvSpPr>
      <xdr:spPr>
        <a:xfrm>
          <a:off x="2286000" y="0"/>
          <a:ext cx="73914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5</xdr:col>
      <xdr:colOff>358140</xdr:colOff>
      <xdr:row>0</xdr:row>
      <xdr:rowOff>0</xdr:rowOff>
    </xdr:from>
    <xdr:to>
      <xdr:col>8</xdr:col>
      <xdr:colOff>327660</xdr:colOff>
      <xdr:row>0</xdr:row>
      <xdr:rowOff>360000</xdr:rowOff>
    </xdr:to>
    <xdr:sp macro="" textlink="">
      <xdr:nvSpPr>
        <xdr:cNvPr id="162" name="正方形/長方形 161">
          <a:hlinkClick xmlns:r="http://schemas.openxmlformats.org/officeDocument/2006/relationships" r:id="rId4"/>
          <a:extLst>
            <a:ext uri="{FF2B5EF4-FFF2-40B4-BE49-F238E27FC236}">
              <a16:creationId xmlns:a16="http://schemas.microsoft.com/office/drawing/2014/main" id="{00000000-0008-0000-0400-0000A2000000}"/>
            </a:ext>
          </a:extLst>
        </xdr:cNvPr>
        <xdr:cNvSpPr/>
      </xdr:nvSpPr>
      <xdr:spPr>
        <a:xfrm>
          <a:off x="3025140" y="0"/>
          <a:ext cx="75438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8</xdr:col>
      <xdr:colOff>327661</xdr:colOff>
      <xdr:row>0</xdr:row>
      <xdr:rowOff>0</xdr:rowOff>
    </xdr:from>
    <xdr:to>
      <xdr:col>9</xdr:col>
      <xdr:colOff>312420</xdr:colOff>
      <xdr:row>0</xdr:row>
      <xdr:rowOff>360000</xdr:rowOff>
    </xdr:to>
    <xdr:sp macro="" textlink="">
      <xdr:nvSpPr>
        <xdr:cNvPr id="163" name="正方形/長方形 162">
          <a:hlinkClick xmlns:r="http://schemas.openxmlformats.org/officeDocument/2006/relationships" r:id="rId5"/>
          <a:extLst>
            <a:ext uri="{FF2B5EF4-FFF2-40B4-BE49-F238E27FC236}">
              <a16:creationId xmlns:a16="http://schemas.microsoft.com/office/drawing/2014/main" id="{00000000-0008-0000-0400-0000A3000000}"/>
            </a:ext>
          </a:extLst>
        </xdr:cNvPr>
        <xdr:cNvSpPr/>
      </xdr:nvSpPr>
      <xdr:spPr>
        <a:xfrm>
          <a:off x="3779521" y="0"/>
          <a:ext cx="78485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9</xdr:col>
      <xdr:colOff>312421</xdr:colOff>
      <xdr:row>0</xdr:row>
      <xdr:rowOff>0</xdr:rowOff>
    </xdr:from>
    <xdr:to>
      <xdr:col>13</xdr:col>
      <xdr:colOff>38101</xdr:colOff>
      <xdr:row>0</xdr:row>
      <xdr:rowOff>360000</xdr:rowOff>
    </xdr:to>
    <xdr:sp macro="" textlink="">
      <xdr:nvSpPr>
        <xdr:cNvPr id="164" name="正方形/長方形 163">
          <a:hlinkClick xmlns:r="http://schemas.openxmlformats.org/officeDocument/2006/relationships" r:id="rId6"/>
          <a:extLst>
            <a:ext uri="{FF2B5EF4-FFF2-40B4-BE49-F238E27FC236}">
              <a16:creationId xmlns:a16="http://schemas.microsoft.com/office/drawing/2014/main" id="{00000000-0008-0000-0400-0000A4000000}"/>
            </a:ext>
          </a:extLst>
        </xdr:cNvPr>
        <xdr:cNvSpPr/>
      </xdr:nvSpPr>
      <xdr:spPr>
        <a:xfrm>
          <a:off x="4564381" y="0"/>
          <a:ext cx="723900" cy="360000"/>
        </a:xfrm>
        <a:prstGeom prst="rect">
          <a:avLst/>
        </a:prstGeom>
        <a:solidFill>
          <a:schemeClr val="bg1"/>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b="1"/>
            <a:t>flow</a:t>
          </a:r>
          <a:endParaRPr kumimoji="1" lang="ja-JP" altLang="en-US" sz="1100" b="1"/>
        </a:p>
      </xdr:txBody>
    </xdr:sp>
    <xdr:clientData/>
  </xdr:twoCellAnchor>
  <xdr:twoCellAnchor>
    <xdr:from>
      <xdr:col>13</xdr:col>
      <xdr:colOff>30481</xdr:colOff>
      <xdr:row>0</xdr:row>
      <xdr:rowOff>0</xdr:rowOff>
    </xdr:from>
    <xdr:to>
      <xdr:col>14</xdr:col>
      <xdr:colOff>45721</xdr:colOff>
      <xdr:row>0</xdr:row>
      <xdr:rowOff>360000</xdr:rowOff>
    </xdr:to>
    <xdr:sp macro="" textlink="">
      <xdr:nvSpPr>
        <xdr:cNvPr id="165" name="正方形/長方形 164">
          <a:hlinkClick xmlns:r="http://schemas.openxmlformats.org/officeDocument/2006/relationships" r:id="rId1"/>
          <a:extLst>
            <a:ext uri="{FF2B5EF4-FFF2-40B4-BE49-F238E27FC236}">
              <a16:creationId xmlns:a16="http://schemas.microsoft.com/office/drawing/2014/main" id="{00000000-0008-0000-0400-0000A5000000}"/>
            </a:ext>
          </a:extLst>
        </xdr:cNvPr>
        <xdr:cNvSpPr/>
      </xdr:nvSpPr>
      <xdr:spPr>
        <a:xfrm>
          <a:off x="5280661" y="0"/>
          <a:ext cx="81534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造成波及</a:t>
          </a:r>
        </a:p>
      </xdr:txBody>
    </xdr:sp>
    <xdr:clientData/>
  </xdr:twoCellAnchor>
  <xdr:twoCellAnchor>
    <xdr:from>
      <xdr:col>14</xdr:col>
      <xdr:colOff>45720</xdr:colOff>
      <xdr:row>0</xdr:row>
      <xdr:rowOff>0</xdr:rowOff>
    </xdr:from>
    <xdr:to>
      <xdr:col>17</xdr:col>
      <xdr:colOff>137160</xdr:colOff>
      <xdr:row>0</xdr:row>
      <xdr:rowOff>360000</xdr:rowOff>
    </xdr:to>
    <xdr:sp macro="" textlink="">
      <xdr:nvSpPr>
        <xdr:cNvPr id="166" name="正方形/長方形 165">
          <a:hlinkClick xmlns:r="http://schemas.openxmlformats.org/officeDocument/2006/relationships" r:id="rId7"/>
          <a:extLst>
            <a:ext uri="{FF2B5EF4-FFF2-40B4-BE49-F238E27FC236}">
              <a16:creationId xmlns:a16="http://schemas.microsoft.com/office/drawing/2014/main" id="{00000000-0008-0000-0400-0000A6000000}"/>
            </a:ext>
          </a:extLst>
        </xdr:cNvPr>
        <xdr:cNvSpPr/>
      </xdr:nvSpPr>
      <xdr:spPr>
        <a:xfrm>
          <a:off x="6096000" y="0"/>
          <a:ext cx="8763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a:t>
          </a:r>
        </a:p>
      </xdr:txBody>
    </xdr:sp>
    <xdr:clientData/>
  </xdr:twoCellAnchor>
  <xdr:twoCellAnchor>
    <xdr:from>
      <xdr:col>17</xdr:col>
      <xdr:colOff>137160</xdr:colOff>
      <xdr:row>0</xdr:row>
      <xdr:rowOff>0</xdr:rowOff>
    </xdr:from>
    <xdr:to>
      <xdr:col>18</xdr:col>
      <xdr:colOff>762000</xdr:colOff>
      <xdr:row>0</xdr:row>
      <xdr:rowOff>360000</xdr:rowOff>
    </xdr:to>
    <xdr:sp macro="" textlink="">
      <xdr:nvSpPr>
        <xdr:cNvPr id="167" name="正方形/長方形 166">
          <a:hlinkClick xmlns:r="http://schemas.openxmlformats.org/officeDocument/2006/relationships" r:id="rId8"/>
          <a:extLst>
            <a:ext uri="{FF2B5EF4-FFF2-40B4-BE49-F238E27FC236}">
              <a16:creationId xmlns:a16="http://schemas.microsoft.com/office/drawing/2014/main" id="{00000000-0008-0000-0400-0000A7000000}"/>
            </a:ext>
          </a:extLst>
        </xdr:cNvPr>
        <xdr:cNvSpPr/>
      </xdr:nvSpPr>
      <xdr:spPr>
        <a:xfrm>
          <a:off x="6972300" y="0"/>
          <a:ext cx="8382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a:t>
          </a:r>
        </a:p>
      </xdr:txBody>
    </xdr:sp>
    <xdr:clientData/>
  </xdr:twoCellAnchor>
  <xdr:twoCellAnchor>
    <xdr:from>
      <xdr:col>18</xdr:col>
      <xdr:colOff>754380</xdr:colOff>
      <xdr:row>0</xdr:row>
      <xdr:rowOff>0</xdr:rowOff>
    </xdr:from>
    <xdr:to>
      <xdr:col>21</xdr:col>
      <xdr:colOff>83820</xdr:colOff>
      <xdr:row>0</xdr:row>
      <xdr:rowOff>360000</xdr:rowOff>
    </xdr:to>
    <xdr:sp macro="" textlink="">
      <xdr:nvSpPr>
        <xdr:cNvPr id="168" name="正方形/長方形 167">
          <a:hlinkClick xmlns:r="http://schemas.openxmlformats.org/officeDocument/2006/relationships" r:id="rId9"/>
          <a:extLst>
            <a:ext uri="{FF2B5EF4-FFF2-40B4-BE49-F238E27FC236}">
              <a16:creationId xmlns:a16="http://schemas.microsoft.com/office/drawing/2014/main" id="{00000000-0008-0000-0400-0000A8000000}"/>
            </a:ext>
          </a:extLst>
        </xdr:cNvPr>
        <xdr:cNvSpPr/>
      </xdr:nvSpPr>
      <xdr:spPr>
        <a:xfrm>
          <a:off x="7802880" y="0"/>
          <a:ext cx="78486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21</xdr:col>
      <xdr:colOff>83820</xdr:colOff>
      <xdr:row>0</xdr:row>
      <xdr:rowOff>0</xdr:rowOff>
    </xdr:from>
    <xdr:to>
      <xdr:col>22</xdr:col>
      <xdr:colOff>685800</xdr:colOff>
      <xdr:row>0</xdr:row>
      <xdr:rowOff>360000</xdr:rowOff>
    </xdr:to>
    <xdr:sp macro="" textlink="">
      <xdr:nvSpPr>
        <xdr:cNvPr id="169" name="正方形/長方形 168">
          <a:hlinkClick xmlns:r="http://schemas.openxmlformats.org/officeDocument/2006/relationships" r:id="rId10"/>
          <a:extLst>
            <a:ext uri="{FF2B5EF4-FFF2-40B4-BE49-F238E27FC236}">
              <a16:creationId xmlns:a16="http://schemas.microsoft.com/office/drawing/2014/main" id="{00000000-0008-0000-0400-0000A9000000}"/>
            </a:ext>
          </a:extLst>
        </xdr:cNvPr>
        <xdr:cNvSpPr/>
      </xdr:nvSpPr>
      <xdr:spPr>
        <a:xfrm>
          <a:off x="8587740" y="0"/>
          <a:ext cx="71628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22</xdr:col>
      <xdr:colOff>685800</xdr:colOff>
      <xdr:row>0</xdr:row>
      <xdr:rowOff>0</xdr:rowOff>
    </xdr:from>
    <xdr:to>
      <xdr:col>23</xdr:col>
      <xdr:colOff>228600</xdr:colOff>
      <xdr:row>0</xdr:row>
      <xdr:rowOff>360000</xdr:rowOff>
    </xdr:to>
    <xdr:sp macro="" textlink="">
      <xdr:nvSpPr>
        <xdr:cNvPr id="170" name="正方形/長方形 169">
          <a:hlinkClick xmlns:r="http://schemas.openxmlformats.org/officeDocument/2006/relationships" r:id="rId11"/>
          <a:extLst>
            <a:ext uri="{FF2B5EF4-FFF2-40B4-BE49-F238E27FC236}">
              <a16:creationId xmlns:a16="http://schemas.microsoft.com/office/drawing/2014/main" id="{00000000-0008-0000-0400-0000AA000000}"/>
            </a:ext>
          </a:extLst>
        </xdr:cNvPr>
        <xdr:cNvSpPr/>
      </xdr:nvSpPr>
      <xdr:spPr>
        <a:xfrm>
          <a:off x="9304020" y="0"/>
          <a:ext cx="6858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23</xdr:col>
      <xdr:colOff>220980</xdr:colOff>
      <xdr:row>0</xdr:row>
      <xdr:rowOff>0</xdr:rowOff>
    </xdr:from>
    <xdr:to>
      <xdr:col>25</xdr:col>
      <xdr:colOff>358140</xdr:colOff>
      <xdr:row>0</xdr:row>
      <xdr:rowOff>360000</xdr:rowOff>
    </xdr:to>
    <xdr:sp macro="" textlink="">
      <xdr:nvSpPr>
        <xdr:cNvPr id="171" name="正方形/長方形 170">
          <a:hlinkClick xmlns:r="http://schemas.openxmlformats.org/officeDocument/2006/relationships" r:id="rId12"/>
          <a:extLst>
            <a:ext uri="{FF2B5EF4-FFF2-40B4-BE49-F238E27FC236}">
              <a16:creationId xmlns:a16="http://schemas.microsoft.com/office/drawing/2014/main" id="{00000000-0008-0000-0400-0000AB000000}"/>
            </a:ext>
          </a:extLst>
        </xdr:cNvPr>
        <xdr:cNvSpPr/>
      </xdr:nvSpPr>
      <xdr:spPr>
        <a:xfrm>
          <a:off x="9982200" y="0"/>
          <a:ext cx="73914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粗利率</a:t>
          </a:r>
        </a:p>
      </xdr:txBody>
    </xdr:sp>
    <xdr:clientData/>
  </xdr:twoCellAnchor>
  <xdr:twoCellAnchor>
    <xdr:from>
      <xdr:col>25</xdr:col>
      <xdr:colOff>350520</xdr:colOff>
      <xdr:row>0</xdr:row>
      <xdr:rowOff>0</xdr:rowOff>
    </xdr:from>
    <xdr:to>
      <xdr:col>26</xdr:col>
      <xdr:colOff>419099</xdr:colOff>
      <xdr:row>0</xdr:row>
      <xdr:rowOff>360000</xdr:rowOff>
    </xdr:to>
    <xdr:sp macro="" textlink="">
      <xdr:nvSpPr>
        <xdr:cNvPr id="172" name="正方形/長方形 171">
          <a:hlinkClick xmlns:r="http://schemas.openxmlformats.org/officeDocument/2006/relationships" r:id="rId13"/>
          <a:extLst>
            <a:ext uri="{FF2B5EF4-FFF2-40B4-BE49-F238E27FC236}">
              <a16:creationId xmlns:a16="http://schemas.microsoft.com/office/drawing/2014/main" id="{00000000-0008-0000-0400-0000AC000000}"/>
            </a:ext>
          </a:extLst>
        </xdr:cNvPr>
        <xdr:cNvSpPr/>
      </xdr:nvSpPr>
      <xdr:spPr>
        <a:xfrm>
          <a:off x="10713720" y="0"/>
          <a:ext cx="86867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twoCellAnchor>
    <xdr:from>
      <xdr:col>16</xdr:col>
      <xdr:colOff>0</xdr:colOff>
      <xdr:row>37</xdr:row>
      <xdr:rowOff>201083</xdr:rowOff>
    </xdr:from>
    <xdr:to>
      <xdr:col>17</xdr:col>
      <xdr:colOff>84667</xdr:colOff>
      <xdr:row>37</xdr:row>
      <xdr:rowOff>201084</xdr:rowOff>
    </xdr:to>
    <xdr:cxnSp macro="">
      <xdr:nvCxnSpPr>
        <xdr:cNvPr id="68" name="直線コネクタ 67">
          <a:extLst>
            <a:ext uri="{FF2B5EF4-FFF2-40B4-BE49-F238E27FC236}">
              <a16:creationId xmlns:a16="http://schemas.microsoft.com/office/drawing/2014/main" id="{DCC03CB0-25E2-47F6-9DDB-16CD8DB9387F}"/>
            </a:ext>
          </a:extLst>
        </xdr:cNvPr>
        <xdr:cNvCxnSpPr/>
      </xdr:nvCxnSpPr>
      <xdr:spPr>
        <a:xfrm>
          <a:off x="15449550" y="7382933"/>
          <a:ext cx="218017"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37</xdr:row>
      <xdr:rowOff>201083</xdr:rowOff>
    </xdr:from>
    <xdr:to>
      <xdr:col>38</xdr:col>
      <xdr:colOff>84667</xdr:colOff>
      <xdr:row>37</xdr:row>
      <xdr:rowOff>201084</xdr:rowOff>
    </xdr:to>
    <xdr:cxnSp macro="">
      <xdr:nvCxnSpPr>
        <xdr:cNvPr id="92" name="直線コネクタ 91">
          <a:extLst>
            <a:ext uri="{FF2B5EF4-FFF2-40B4-BE49-F238E27FC236}">
              <a16:creationId xmlns:a16="http://schemas.microsoft.com/office/drawing/2014/main" id="{66014B15-2607-44BC-9D5F-A749765593A3}"/>
            </a:ext>
          </a:extLst>
        </xdr:cNvPr>
        <xdr:cNvCxnSpPr/>
      </xdr:nvCxnSpPr>
      <xdr:spPr>
        <a:xfrm>
          <a:off x="15449550" y="7382933"/>
          <a:ext cx="218017"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953559</xdr:colOff>
      <xdr:row>113</xdr:row>
      <xdr:rowOff>97366</xdr:rowOff>
    </xdr:from>
    <xdr:to>
      <xdr:col>8</xdr:col>
      <xdr:colOff>953558</xdr:colOff>
      <xdr:row>113</xdr:row>
      <xdr:rowOff>97367</xdr:rowOff>
    </xdr:to>
    <xdr:cxnSp macro="">
      <xdr:nvCxnSpPr>
        <xdr:cNvPr id="26" name="直線矢印コネクタ 25">
          <a:extLst>
            <a:ext uri="{FF2B5EF4-FFF2-40B4-BE49-F238E27FC236}">
              <a16:creationId xmlns:a16="http://schemas.microsoft.com/office/drawing/2014/main" id="{00000000-0008-0000-0500-00001A000000}"/>
            </a:ext>
          </a:extLst>
        </xdr:cNvPr>
        <xdr:cNvCxnSpPr/>
      </xdr:nvCxnSpPr>
      <xdr:spPr>
        <a:xfrm flipV="1">
          <a:off x="7487709" y="20023666"/>
          <a:ext cx="96202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942975</xdr:colOff>
      <xdr:row>113</xdr:row>
      <xdr:rowOff>85724</xdr:rowOff>
    </xdr:from>
    <xdr:to>
      <xdr:col>5</xdr:col>
      <xdr:colOff>942976</xdr:colOff>
      <xdr:row>113</xdr:row>
      <xdr:rowOff>85724</xdr:rowOff>
    </xdr:to>
    <xdr:cxnSp macro="">
      <xdr:nvCxnSpPr>
        <xdr:cNvPr id="27" name="直線コネクタ 26">
          <a:extLst>
            <a:ext uri="{FF2B5EF4-FFF2-40B4-BE49-F238E27FC236}">
              <a16:creationId xmlns:a16="http://schemas.microsoft.com/office/drawing/2014/main" id="{00000000-0008-0000-0500-00001B000000}"/>
            </a:ext>
          </a:extLst>
        </xdr:cNvPr>
        <xdr:cNvCxnSpPr/>
      </xdr:nvCxnSpPr>
      <xdr:spPr>
        <a:xfrm>
          <a:off x="4591050" y="20012024"/>
          <a:ext cx="96202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942975</xdr:colOff>
      <xdr:row>113</xdr:row>
      <xdr:rowOff>85725</xdr:rowOff>
    </xdr:from>
    <xdr:to>
      <xdr:col>5</xdr:col>
      <xdr:colOff>942975</xdr:colOff>
      <xdr:row>114</xdr:row>
      <xdr:rowOff>85725</xdr:rowOff>
    </xdr:to>
    <xdr:cxnSp macro="">
      <xdr:nvCxnSpPr>
        <xdr:cNvPr id="28" name="直線コネクタ 27">
          <a:extLst>
            <a:ext uri="{FF2B5EF4-FFF2-40B4-BE49-F238E27FC236}">
              <a16:creationId xmlns:a16="http://schemas.microsoft.com/office/drawing/2014/main" id="{00000000-0008-0000-0500-00001C000000}"/>
            </a:ext>
          </a:extLst>
        </xdr:cNvPr>
        <xdr:cNvCxnSpPr/>
      </xdr:nvCxnSpPr>
      <xdr:spPr>
        <a:xfrm>
          <a:off x="5553075" y="20012025"/>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xdr:colOff>
      <xdr:row>113</xdr:row>
      <xdr:rowOff>85725</xdr:rowOff>
    </xdr:from>
    <xdr:to>
      <xdr:col>13</xdr:col>
      <xdr:colOff>9525</xdr:colOff>
      <xdr:row>113</xdr:row>
      <xdr:rowOff>85725</xdr:rowOff>
    </xdr:to>
    <xdr:cxnSp macro="">
      <xdr:nvCxnSpPr>
        <xdr:cNvPr id="29" name="直線矢印コネクタ 28">
          <a:extLst>
            <a:ext uri="{FF2B5EF4-FFF2-40B4-BE49-F238E27FC236}">
              <a16:creationId xmlns:a16="http://schemas.microsoft.com/office/drawing/2014/main" id="{00000000-0008-0000-0500-00001D000000}"/>
            </a:ext>
          </a:extLst>
        </xdr:cNvPr>
        <xdr:cNvCxnSpPr/>
      </xdr:nvCxnSpPr>
      <xdr:spPr>
        <a:xfrm>
          <a:off x="9429750" y="20012025"/>
          <a:ext cx="288607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445558</xdr:colOff>
      <xdr:row>111</xdr:row>
      <xdr:rowOff>1059</xdr:rowOff>
    </xdr:from>
    <xdr:to>
      <xdr:col>3</xdr:col>
      <xdr:colOff>445558</xdr:colOff>
      <xdr:row>123</xdr:row>
      <xdr:rowOff>13659</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3131608" y="19584459"/>
          <a:ext cx="0" cy="207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444500</xdr:colOff>
      <xdr:row>123</xdr:row>
      <xdr:rowOff>10583</xdr:rowOff>
    </xdr:from>
    <xdr:to>
      <xdr:col>4</xdr:col>
      <xdr:colOff>497417</xdr:colOff>
      <xdr:row>123</xdr:row>
      <xdr:rowOff>10583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3130550" y="21651383"/>
          <a:ext cx="101494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497417</xdr:colOff>
      <xdr:row>122</xdr:row>
      <xdr:rowOff>10583</xdr:rowOff>
    </xdr:from>
    <xdr:to>
      <xdr:col>4</xdr:col>
      <xdr:colOff>497417</xdr:colOff>
      <xdr:row>123</xdr:row>
      <xdr:rowOff>21166</xdr:rowOff>
    </xdr:to>
    <xdr:cxnSp macro="">
      <xdr:nvCxnSpPr>
        <xdr:cNvPr id="32" name="直線矢印コネクタ 31">
          <a:extLst>
            <a:ext uri="{FF2B5EF4-FFF2-40B4-BE49-F238E27FC236}">
              <a16:creationId xmlns:a16="http://schemas.microsoft.com/office/drawing/2014/main" id="{00000000-0008-0000-0500-000020000000}"/>
            </a:ext>
          </a:extLst>
        </xdr:cNvPr>
        <xdr:cNvCxnSpPr/>
      </xdr:nvCxnSpPr>
      <xdr:spPr>
        <a:xfrm flipV="1">
          <a:off x="4145492" y="21479933"/>
          <a:ext cx="0" cy="18203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953559</xdr:colOff>
      <xdr:row>114</xdr:row>
      <xdr:rowOff>97367</xdr:rowOff>
    </xdr:from>
    <xdr:to>
      <xdr:col>8</xdr:col>
      <xdr:colOff>478367</xdr:colOff>
      <xdr:row>114</xdr:row>
      <xdr:rowOff>97368</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flipV="1">
          <a:off x="4601634" y="20195117"/>
          <a:ext cx="3372908"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478366</xdr:colOff>
      <xdr:row>113</xdr:row>
      <xdr:rowOff>97366</xdr:rowOff>
    </xdr:from>
    <xdr:to>
      <xdr:col>8</xdr:col>
      <xdr:colOff>478366</xdr:colOff>
      <xdr:row>114</xdr:row>
      <xdr:rowOff>97366</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7974541" y="20023666"/>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465666</xdr:colOff>
      <xdr:row>116</xdr:row>
      <xdr:rowOff>0</xdr:rowOff>
    </xdr:from>
    <xdr:to>
      <xdr:col>15</xdr:col>
      <xdr:colOff>465668</xdr:colOff>
      <xdr:row>116</xdr:row>
      <xdr:rowOff>169333</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14696016" y="20440650"/>
          <a:ext cx="2" cy="1693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465667</xdr:colOff>
      <xdr:row>116</xdr:row>
      <xdr:rowOff>169333</xdr:rowOff>
    </xdr:from>
    <xdr:to>
      <xdr:col>17</xdr:col>
      <xdr:colOff>508001</xdr:colOff>
      <xdr:row>116</xdr:row>
      <xdr:rowOff>169333</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4696017" y="20609983"/>
          <a:ext cx="19663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497417</xdr:colOff>
      <xdr:row>112</xdr:row>
      <xdr:rowOff>0</xdr:rowOff>
    </xdr:from>
    <xdr:to>
      <xdr:col>17</xdr:col>
      <xdr:colOff>508000</xdr:colOff>
      <xdr:row>116</xdr:row>
      <xdr:rowOff>158750</xdr:rowOff>
    </xdr:to>
    <xdr:cxnSp macro="">
      <xdr:nvCxnSpPr>
        <xdr:cNvPr id="37" name="直線矢印コネクタ 36">
          <a:extLst>
            <a:ext uri="{FF2B5EF4-FFF2-40B4-BE49-F238E27FC236}">
              <a16:creationId xmlns:a16="http://schemas.microsoft.com/office/drawing/2014/main" id="{00000000-0008-0000-0500-000025000000}"/>
            </a:ext>
          </a:extLst>
        </xdr:cNvPr>
        <xdr:cNvCxnSpPr/>
      </xdr:nvCxnSpPr>
      <xdr:spPr>
        <a:xfrm flipH="1" flipV="1">
          <a:off x="16651817" y="19754850"/>
          <a:ext cx="10583" cy="8445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0</xdr:row>
      <xdr:rowOff>0</xdr:rowOff>
    </xdr:from>
    <xdr:to>
      <xdr:col>2</xdr:col>
      <xdr:colOff>609600</xdr:colOff>
      <xdr:row>0</xdr:row>
      <xdr:rowOff>361950</xdr:rowOff>
    </xdr:to>
    <xdr:sp macro="" textlink="">
      <xdr:nvSpPr>
        <xdr:cNvPr id="38" name="ホームベース 37">
          <a:hlinkClick xmlns:r="http://schemas.openxmlformats.org/officeDocument/2006/relationships" r:id="rId1"/>
          <a:extLst>
            <a:ext uri="{FF2B5EF4-FFF2-40B4-BE49-F238E27FC236}">
              <a16:creationId xmlns:a16="http://schemas.microsoft.com/office/drawing/2014/main" id="{00000000-0008-0000-0500-000026000000}"/>
            </a:ext>
          </a:extLst>
        </xdr:cNvPr>
        <xdr:cNvSpPr/>
      </xdr:nvSpPr>
      <xdr:spPr>
        <a:xfrm>
          <a:off x="123825" y="0"/>
          <a:ext cx="1295400" cy="361950"/>
        </a:xfrm>
        <a:prstGeom prst="homePlate">
          <a:avLst/>
        </a:prstGeom>
        <a:solidFill>
          <a:schemeClr val="accent5">
            <a:lumMod val="20000"/>
            <a:lumOff val="80000"/>
          </a:schemeClr>
        </a:solidFill>
        <a:ln w="28575">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造成波及効果</a:t>
          </a:r>
        </a:p>
      </xdr:txBody>
    </xdr:sp>
    <xdr:clientData/>
  </xdr:twoCellAnchor>
  <xdr:twoCellAnchor>
    <xdr:from>
      <xdr:col>2</xdr:col>
      <xdr:colOff>1112521</xdr:colOff>
      <xdr:row>0</xdr:row>
      <xdr:rowOff>0</xdr:rowOff>
    </xdr:from>
    <xdr:to>
      <xdr:col>3</xdr:col>
      <xdr:colOff>182401</xdr:colOff>
      <xdr:row>0</xdr:row>
      <xdr:rowOff>360000</xdr:rowOff>
    </xdr:to>
    <xdr:sp macro="" textlink="">
      <xdr:nvSpPr>
        <xdr:cNvPr id="39" name="正方形/長方形 38">
          <a:hlinkClick xmlns:r="http://schemas.openxmlformats.org/officeDocument/2006/relationships" r:id="rId2"/>
          <a:extLst>
            <a:ext uri="{FF2B5EF4-FFF2-40B4-BE49-F238E27FC236}">
              <a16:creationId xmlns:a16="http://schemas.microsoft.com/office/drawing/2014/main" id="{00000000-0008-0000-0500-000027000000}"/>
            </a:ext>
          </a:extLst>
        </xdr:cNvPr>
        <xdr:cNvSpPr/>
      </xdr:nvSpPr>
      <xdr:spPr>
        <a:xfrm>
          <a:off x="1844041" y="0"/>
          <a:ext cx="76152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3</xdr:col>
      <xdr:colOff>180975</xdr:colOff>
      <xdr:row>0</xdr:row>
      <xdr:rowOff>0</xdr:rowOff>
    </xdr:from>
    <xdr:to>
      <xdr:col>4</xdr:col>
      <xdr:colOff>10950</xdr:colOff>
      <xdr:row>0</xdr:row>
      <xdr:rowOff>360000</xdr:rowOff>
    </xdr:to>
    <xdr:sp macro="" textlink="">
      <xdr:nvSpPr>
        <xdr:cNvPr id="40" name="正方形/長方形 39">
          <a:hlinkClick xmlns:r="http://schemas.openxmlformats.org/officeDocument/2006/relationships" r:id="rId3"/>
          <a:extLst>
            <a:ext uri="{FF2B5EF4-FFF2-40B4-BE49-F238E27FC236}">
              <a16:creationId xmlns:a16="http://schemas.microsoft.com/office/drawing/2014/main" id="{00000000-0008-0000-0500-000028000000}"/>
            </a:ext>
          </a:extLst>
        </xdr:cNvPr>
        <xdr:cNvSpPr/>
      </xdr:nvSpPr>
      <xdr:spPr>
        <a:xfrm>
          <a:off x="2867025"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4</xdr:col>
      <xdr:colOff>0</xdr:colOff>
      <xdr:row>0</xdr:row>
      <xdr:rowOff>0</xdr:rowOff>
    </xdr:from>
    <xdr:to>
      <xdr:col>4</xdr:col>
      <xdr:colOff>739140</xdr:colOff>
      <xdr:row>0</xdr:row>
      <xdr:rowOff>360000</xdr:rowOff>
    </xdr:to>
    <xdr:sp macro="" textlink="">
      <xdr:nvSpPr>
        <xdr:cNvPr id="41" name="正方形/長方形 40">
          <a:hlinkClick xmlns:r="http://schemas.openxmlformats.org/officeDocument/2006/relationships" r:id="rId4"/>
          <a:extLst>
            <a:ext uri="{FF2B5EF4-FFF2-40B4-BE49-F238E27FC236}">
              <a16:creationId xmlns:a16="http://schemas.microsoft.com/office/drawing/2014/main" id="{00000000-0008-0000-0500-000029000000}"/>
            </a:ext>
          </a:extLst>
        </xdr:cNvPr>
        <xdr:cNvSpPr/>
      </xdr:nvSpPr>
      <xdr:spPr>
        <a:xfrm>
          <a:off x="3291840" y="0"/>
          <a:ext cx="73914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4</xdr:col>
      <xdr:colOff>739141</xdr:colOff>
      <xdr:row>0</xdr:row>
      <xdr:rowOff>0</xdr:rowOff>
    </xdr:from>
    <xdr:to>
      <xdr:col>5</xdr:col>
      <xdr:colOff>620551</xdr:colOff>
      <xdr:row>0</xdr:row>
      <xdr:rowOff>360000</xdr:rowOff>
    </xdr:to>
    <xdr:sp macro="" textlink="">
      <xdr:nvSpPr>
        <xdr:cNvPr id="42" name="正方形/長方形 41">
          <a:hlinkClick xmlns:r="http://schemas.openxmlformats.org/officeDocument/2006/relationships" r:id="rId5"/>
          <a:extLst>
            <a:ext uri="{FF2B5EF4-FFF2-40B4-BE49-F238E27FC236}">
              <a16:creationId xmlns:a16="http://schemas.microsoft.com/office/drawing/2014/main" id="{00000000-0008-0000-0500-00002A000000}"/>
            </a:ext>
          </a:extLst>
        </xdr:cNvPr>
        <xdr:cNvSpPr/>
      </xdr:nvSpPr>
      <xdr:spPr>
        <a:xfrm>
          <a:off x="4030981" y="0"/>
          <a:ext cx="75009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5</xdr:col>
      <xdr:colOff>619125</xdr:colOff>
      <xdr:row>0</xdr:row>
      <xdr:rowOff>0</xdr:rowOff>
    </xdr:from>
    <xdr:to>
      <xdr:col>6</xdr:col>
      <xdr:colOff>449100</xdr:colOff>
      <xdr:row>0</xdr:row>
      <xdr:rowOff>360000</xdr:rowOff>
    </xdr:to>
    <xdr:sp macro="" textlink="">
      <xdr:nvSpPr>
        <xdr:cNvPr id="43" name="正方形/長方形 42">
          <a:hlinkClick xmlns:r="http://schemas.openxmlformats.org/officeDocument/2006/relationships" r:id="rId6"/>
          <a:extLst>
            <a:ext uri="{FF2B5EF4-FFF2-40B4-BE49-F238E27FC236}">
              <a16:creationId xmlns:a16="http://schemas.microsoft.com/office/drawing/2014/main" id="{00000000-0008-0000-0500-00002B000000}"/>
            </a:ext>
          </a:extLst>
        </xdr:cNvPr>
        <xdr:cNvSpPr/>
      </xdr:nvSpPr>
      <xdr:spPr>
        <a:xfrm>
          <a:off x="5229225"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6</xdr:col>
      <xdr:colOff>447675</xdr:colOff>
      <xdr:row>0</xdr:row>
      <xdr:rowOff>0</xdr:rowOff>
    </xdr:from>
    <xdr:to>
      <xdr:col>7</xdr:col>
      <xdr:colOff>396240</xdr:colOff>
      <xdr:row>0</xdr:row>
      <xdr:rowOff>360000</xdr:rowOff>
    </xdr:to>
    <xdr:sp macro="" textlink="">
      <xdr:nvSpPr>
        <xdr:cNvPr id="44" name="正方形/長方形 43">
          <a:extLst>
            <a:ext uri="{FF2B5EF4-FFF2-40B4-BE49-F238E27FC236}">
              <a16:creationId xmlns:a16="http://schemas.microsoft.com/office/drawing/2014/main" id="{00000000-0008-0000-0500-00002C000000}"/>
            </a:ext>
          </a:extLst>
        </xdr:cNvPr>
        <xdr:cNvSpPr/>
      </xdr:nvSpPr>
      <xdr:spPr>
        <a:xfrm>
          <a:off x="5476875" y="0"/>
          <a:ext cx="817245" cy="360000"/>
        </a:xfrm>
        <a:prstGeom prst="rect">
          <a:avLst/>
        </a:prstGeom>
        <a:solidFill>
          <a:srgbClr val="002060"/>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造成波及</a:t>
          </a:r>
        </a:p>
      </xdr:txBody>
    </xdr:sp>
    <xdr:clientData/>
  </xdr:twoCellAnchor>
  <xdr:twoCellAnchor>
    <xdr:from>
      <xdr:col>7</xdr:col>
      <xdr:colOff>388620</xdr:colOff>
      <xdr:row>0</xdr:row>
      <xdr:rowOff>0</xdr:rowOff>
    </xdr:from>
    <xdr:to>
      <xdr:col>8</xdr:col>
      <xdr:colOff>304800</xdr:colOff>
      <xdr:row>0</xdr:row>
      <xdr:rowOff>360000</xdr:rowOff>
    </xdr:to>
    <xdr:sp macro="" textlink="">
      <xdr:nvSpPr>
        <xdr:cNvPr id="45" name="正方形/長方形 44">
          <a:hlinkClick xmlns:r="http://schemas.openxmlformats.org/officeDocument/2006/relationships" r:id="rId1"/>
          <a:extLst>
            <a:ext uri="{FF2B5EF4-FFF2-40B4-BE49-F238E27FC236}">
              <a16:creationId xmlns:a16="http://schemas.microsoft.com/office/drawing/2014/main" id="{00000000-0008-0000-0500-00002D000000}"/>
            </a:ext>
          </a:extLst>
        </xdr:cNvPr>
        <xdr:cNvSpPr/>
      </xdr:nvSpPr>
      <xdr:spPr>
        <a:xfrm>
          <a:off x="6286500" y="0"/>
          <a:ext cx="78486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a:t>
          </a:r>
        </a:p>
      </xdr:txBody>
    </xdr:sp>
    <xdr:clientData/>
  </xdr:twoCellAnchor>
  <xdr:twoCellAnchor>
    <xdr:from>
      <xdr:col>8</xdr:col>
      <xdr:colOff>297180</xdr:colOff>
      <xdr:row>0</xdr:row>
      <xdr:rowOff>0</xdr:rowOff>
    </xdr:from>
    <xdr:to>
      <xdr:col>9</xdr:col>
      <xdr:colOff>251459</xdr:colOff>
      <xdr:row>0</xdr:row>
      <xdr:rowOff>360000</xdr:rowOff>
    </xdr:to>
    <xdr:sp macro="" textlink="">
      <xdr:nvSpPr>
        <xdr:cNvPr id="46" name="正方形/長方形 45">
          <a:hlinkClick xmlns:r="http://schemas.openxmlformats.org/officeDocument/2006/relationships" r:id="rId7"/>
          <a:extLst>
            <a:ext uri="{FF2B5EF4-FFF2-40B4-BE49-F238E27FC236}">
              <a16:creationId xmlns:a16="http://schemas.microsoft.com/office/drawing/2014/main" id="{00000000-0008-0000-0500-00002E000000}"/>
            </a:ext>
          </a:extLst>
        </xdr:cNvPr>
        <xdr:cNvSpPr/>
      </xdr:nvSpPr>
      <xdr:spPr>
        <a:xfrm>
          <a:off x="7063740" y="0"/>
          <a:ext cx="82295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a:t>
          </a:r>
        </a:p>
      </xdr:txBody>
    </xdr:sp>
    <xdr:clientData/>
  </xdr:twoCellAnchor>
  <xdr:twoCellAnchor>
    <xdr:from>
      <xdr:col>9</xdr:col>
      <xdr:colOff>243840</xdr:colOff>
      <xdr:row>0</xdr:row>
      <xdr:rowOff>0</xdr:rowOff>
    </xdr:from>
    <xdr:to>
      <xdr:col>10</xdr:col>
      <xdr:colOff>167640</xdr:colOff>
      <xdr:row>0</xdr:row>
      <xdr:rowOff>360000</xdr:rowOff>
    </xdr:to>
    <xdr:sp macro="" textlink="">
      <xdr:nvSpPr>
        <xdr:cNvPr id="47" name="正方形/長方形 46">
          <a:hlinkClick xmlns:r="http://schemas.openxmlformats.org/officeDocument/2006/relationships" r:id="rId8"/>
          <a:extLst>
            <a:ext uri="{FF2B5EF4-FFF2-40B4-BE49-F238E27FC236}">
              <a16:creationId xmlns:a16="http://schemas.microsoft.com/office/drawing/2014/main" id="{00000000-0008-0000-0500-00002F000000}"/>
            </a:ext>
          </a:extLst>
        </xdr:cNvPr>
        <xdr:cNvSpPr/>
      </xdr:nvSpPr>
      <xdr:spPr>
        <a:xfrm>
          <a:off x="7879080" y="0"/>
          <a:ext cx="79248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10</xdr:col>
      <xdr:colOff>160020</xdr:colOff>
      <xdr:row>0</xdr:row>
      <xdr:rowOff>0</xdr:rowOff>
    </xdr:from>
    <xdr:to>
      <xdr:col>10</xdr:col>
      <xdr:colOff>815340</xdr:colOff>
      <xdr:row>0</xdr:row>
      <xdr:rowOff>360000</xdr:rowOff>
    </xdr:to>
    <xdr:sp macro="" textlink="">
      <xdr:nvSpPr>
        <xdr:cNvPr id="48" name="正方形/長方形 47">
          <a:hlinkClick xmlns:r="http://schemas.openxmlformats.org/officeDocument/2006/relationships" r:id="rId9"/>
          <a:extLst>
            <a:ext uri="{FF2B5EF4-FFF2-40B4-BE49-F238E27FC236}">
              <a16:creationId xmlns:a16="http://schemas.microsoft.com/office/drawing/2014/main" id="{00000000-0008-0000-0500-000030000000}"/>
            </a:ext>
          </a:extLst>
        </xdr:cNvPr>
        <xdr:cNvSpPr/>
      </xdr:nvSpPr>
      <xdr:spPr>
        <a:xfrm>
          <a:off x="8663940" y="0"/>
          <a:ext cx="65532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10</xdr:col>
      <xdr:colOff>815340</xdr:colOff>
      <xdr:row>0</xdr:row>
      <xdr:rowOff>0</xdr:rowOff>
    </xdr:from>
    <xdr:to>
      <xdr:col>11</xdr:col>
      <xdr:colOff>693420</xdr:colOff>
      <xdr:row>0</xdr:row>
      <xdr:rowOff>360000</xdr:rowOff>
    </xdr:to>
    <xdr:sp macro="" textlink="">
      <xdr:nvSpPr>
        <xdr:cNvPr id="49" name="正方形/長方形 48">
          <a:hlinkClick xmlns:r="http://schemas.openxmlformats.org/officeDocument/2006/relationships" r:id="rId10"/>
          <a:extLst>
            <a:ext uri="{FF2B5EF4-FFF2-40B4-BE49-F238E27FC236}">
              <a16:creationId xmlns:a16="http://schemas.microsoft.com/office/drawing/2014/main" id="{00000000-0008-0000-0500-000031000000}"/>
            </a:ext>
          </a:extLst>
        </xdr:cNvPr>
        <xdr:cNvSpPr/>
      </xdr:nvSpPr>
      <xdr:spPr>
        <a:xfrm>
          <a:off x="9319260" y="0"/>
          <a:ext cx="74676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11</xdr:col>
      <xdr:colOff>693420</xdr:colOff>
      <xdr:row>0</xdr:row>
      <xdr:rowOff>0</xdr:rowOff>
    </xdr:from>
    <xdr:to>
      <xdr:col>12</xdr:col>
      <xdr:colOff>624840</xdr:colOff>
      <xdr:row>0</xdr:row>
      <xdr:rowOff>360000</xdr:rowOff>
    </xdr:to>
    <xdr:sp macro="" textlink="">
      <xdr:nvSpPr>
        <xdr:cNvPr id="51" name="正方形/長方形 50">
          <a:hlinkClick xmlns:r="http://schemas.openxmlformats.org/officeDocument/2006/relationships" r:id="rId11"/>
          <a:extLst>
            <a:ext uri="{FF2B5EF4-FFF2-40B4-BE49-F238E27FC236}">
              <a16:creationId xmlns:a16="http://schemas.microsoft.com/office/drawing/2014/main" id="{00000000-0008-0000-0500-000033000000}"/>
            </a:ext>
          </a:extLst>
        </xdr:cNvPr>
        <xdr:cNvSpPr/>
      </xdr:nvSpPr>
      <xdr:spPr>
        <a:xfrm>
          <a:off x="10066020" y="0"/>
          <a:ext cx="8001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粗利率</a:t>
          </a:r>
        </a:p>
      </xdr:txBody>
    </xdr:sp>
    <xdr:clientData/>
  </xdr:twoCellAnchor>
  <xdr:twoCellAnchor>
    <xdr:from>
      <xdr:col>12</xdr:col>
      <xdr:colOff>624840</xdr:colOff>
      <xdr:row>0</xdr:row>
      <xdr:rowOff>0</xdr:rowOff>
    </xdr:from>
    <xdr:to>
      <xdr:col>13</xdr:col>
      <xdr:colOff>518160</xdr:colOff>
      <xdr:row>0</xdr:row>
      <xdr:rowOff>360000</xdr:rowOff>
    </xdr:to>
    <xdr:sp macro="" textlink="">
      <xdr:nvSpPr>
        <xdr:cNvPr id="53" name="正方形/長方形 52">
          <a:hlinkClick xmlns:r="http://schemas.openxmlformats.org/officeDocument/2006/relationships" r:id="rId12"/>
          <a:extLst>
            <a:ext uri="{FF2B5EF4-FFF2-40B4-BE49-F238E27FC236}">
              <a16:creationId xmlns:a16="http://schemas.microsoft.com/office/drawing/2014/main" id="{00000000-0008-0000-0500-000035000000}"/>
            </a:ext>
          </a:extLst>
        </xdr:cNvPr>
        <xdr:cNvSpPr/>
      </xdr:nvSpPr>
      <xdr:spPr>
        <a:xfrm>
          <a:off x="10866120" y="0"/>
          <a:ext cx="76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953559</xdr:colOff>
      <xdr:row>113</xdr:row>
      <xdr:rowOff>97366</xdr:rowOff>
    </xdr:from>
    <xdr:to>
      <xdr:col>8</xdr:col>
      <xdr:colOff>953558</xdr:colOff>
      <xdr:row>113</xdr:row>
      <xdr:rowOff>97367</xdr:rowOff>
    </xdr:to>
    <xdr:cxnSp macro="">
      <xdr:nvCxnSpPr>
        <xdr:cNvPr id="28" name="直線矢印コネクタ 27">
          <a:extLst>
            <a:ext uri="{FF2B5EF4-FFF2-40B4-BE49-F238E27FC236}">
              <a16:creationId xmlns:a16="http://schemas.microsoft.com/office/drawing/2014/main" id="{00000000-0008-0000-0600-00001C000000}"/>
            </a:ext>
          </a:extLst>
        </xdr:cNvPr>
        <xdr:cNvCxnSpPr/>
      </xdr:nvCxnSpPr>
      <xdr:spPr>
        <a:xfrm flipV="1">
          <a:off x="7487709" y="20023666"/>
          <a:ext cx="96202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942975</xdr:colOff>
      <xdr:row>113</xdr:row>
      <xdr:rowOff>85724</xdr:rowOff>
    </xdr:from>
    <xdr:to>
      <xdr:col>5</xdr:col>
      <xdr:colOff>942976</xdr:colOff>
      <xdr:row>113</xdr:row>
      <xdr:rowOff>85724</xdr:rowOff>
    </xdr:to>
    <xdr:cxnSp macro="">
      <xdr:nvCxnSpPr>
        <xdr:cNvPr id="29" name="直線コネクタ 28">
          <a:extLst>
            <a:ext uri="{FF2B5EF4-FFF2-40B4-BE49-F238E27FC236}">
              <a16:creationId xmlns:a16="http://schemas.microsoft.com/office/drawing/2014/main" id="{00000000-0008-0000-0600-00001D000000}"/>
            </a:ext>
          </a:extLst>
        </xdr:cNvPr>
        <xdr:cNvCxnSpPr/>
      </xdr:nvCxnSpPr>
      <xdr:spPr>
        <a:xfrm>
          <a:off x="4591050" y="20012024"/>
          <a:ext cx="96202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942975</xdr:colOff>
      <xdr:row>113</xdr:row>
      <xdr:rowOff>85725</xdr:rowOff>
    </xdr:from>
    <xdr:to>
      <xdr:col>5</xdr:col>
      <xdr:colOff>942975</xdr:colOff>
      <xdr:row>114</xdr:row>
      <xdr:rowOff>85725</xdr:rowOff>
    </xdr:to>
    <xdr:cxnSp macro="">
      <xdr:nvCxnSpPr>
        <xdr:cNvPr id="30" name="直線コネクタ 29">
          <a:extLst>
            <a:ext uri="{FF2B5EF4-FFF2-40B4-BE49-F238E27FC236}">
              <a16:creationId xmlns:a16="http://schemas.microsoft.com/office/drawing/2014/main" id="{00000000-0008-0000-0600-00001E000000}"/>
            </a:ext>
          </a:extLst>
        </xdr:cNvPr>
        <xdr:cNvCxnSpPr/>
      </xdr:nvCxnSpPr>
      <xdr:spPr>
        <a:xfrm>
          <a:off x="5553075" y="20012025"/>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9525</xdr:colOff>
      <xdr:row>113</xdr:row>
      <xdr:rowOff>85725</xdr:rowOff>
    </xdr:from>
    <xdr:to>
      <xdr:col>13</xdr:col>
      <xdr:colOff>9525</xdr:colOff>
      <xdr:row>113</xdr:row>
      <xdr:rowOff>85725</xdr:rowOff>
    </xdr:to>
    <xdr:cxnSp macro="">
      <xdr:nvCxnSpPr>
        <xdr:cNvPr id="31" name="直線矢印コネクタ 30">
          <a:extLst>
            <a:ext uri="{FF2B5EF4-FFF2-40B4-BE49-F238E27FC236}">
              <a16:creationId xmlns:a16="http://schemas.microsoft.com/office/drawing/2014/main" id="{00000000-0008-0000-0600-00001F000000}"/>
            </a:ext>
          </a:extLst>
        </xdr:cNvPr>
        <xdr:cNvCxnSpPr/>
      </xdr:nvCxnSpPr>
      <xdr:spPr>
        <a:xfrm>
          <a:off x="9429750" y="20012025"/>
          <a:ext cx="288607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445558</xdr:colOff>
      <xdr:row>111</xdr:row>
      <xdr:rowOff>1059</xdr:rowOff>
    </xdr:from>
    <xdr:to>
      <xdr:col>3</xdr:col>
      <xdr:colOff>445558</xdr:colOff>
      <xdr:row>123</xdr:row>
      <xdr:rowOff>13659</xdr:rowOff>
    </xdr:to>
    <xdr:cxnSp macro="">
      <xdr:nvCxnSpPr>
        <xdr:cNvPr id="32" name="直線コネクタ 31">
          <a:extLst>
            <a:ext uri="{FF2B5EF4-FFF2-40B4-BE49-F238E27FC236}">
              <a16:creationId xmlns:a16="http://schemas.microsoft.com/office/drawing/2014/main" id="{00000000-0008-0000-0600-000020000000}"/>
            </a:ext>
          </a:extLst>
        </xdr:cNvPr>
        <xdr:cNvCxnSpPr/>
      </xdr:nvCxnSpPr>
      <xdr:spPr>
        <a:xfrm>
          <a:off x="3131608" y="19584459"/>
          <a:ext cx="0" cy="207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444500</xdr:colOff>
      <xdr:row>123</xdr:row>
      <xdr:rowOff>10583</xdr:rowOff>
    </xdr:from>
    <xdr:to>
      <xdr:col>4</xdr:col>
      <xdr:colOff>497417</xdr:colOff>
      <xdr:row>123</xdr:row>
      <xdr:rowOff>10583</xdr:rowOff>
    </xdr:to>
    <xdr:cxnSp macro="">
      <xdr:nvCxnSpPr>
        <xdr:cNvPr id="33" name="直線コネクタ 32">
          <a:extLst>
            <a:ext uri="{FF2B5EF4-FFF2-40B4-BE49-F238E27FC236}">
              <a16:creationId xmlns:a16="http://schemas.microsoft.com/office/drawing/2014/main" id="{00000000-0008-0000-0600-000021000000}"/>
            </a:ext>
          </a:extLst>
        </xdr:cNvPr>
        <xdr:cNvCxnSpPr/>
      </xdr:nvCxnSpPr>
      <xdr:spPr>
        <a:xfrm>
          <a:off x="3130550" y="21651383"/>
          <a:ext cx="101494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497417</xdr:colOff>
      <xdr:row>122</xdr:row>
      <xdr:rowOff>10583</xdr:rowOff>
    </xdr:from>
    <xdr:to>
      <xdr:col>4</xdr:col>
      <xdr:colOff>497417</xdr:colOff>
      <xdr:row>123</xdr:row>
      <xdr:rowOff>21166</xdr:rowOff>
    </xdr:to>
    <xdr:cxnSp macro="">
      <xdr:nvCxnSpPr>
        <xdr:cNvPr id="34" name="直線矢印コネクタ 33">
          <a:extLst>
            <a:ext uri="{FF2B5EF4-FFF2-40B4-BE49-F238E27FC236}">
              <a16:creationId xmlns:a16="http://schemas.microsoft.com/office/drawing/2014/main" id="{00000000-0008-0000-0600-000022000000}"/>
            </a:ext>
          </a:extLst>
        </xdr:cNvPr>
        <xdr:cNvCxnSpPr/>
      </xdr:nvCxnSpPr>
      <xdr:spPr>
        <a:xfrm flipV="1">
          <a:off x="4145492" y="21479933"/>
          <a:ext cx="0" cy="18203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953559</xdr:colOff>
      <xdr:row>114</xdr:row>
      <xdr:rowOff>97367</xdr:rowOff>
    </xdr:from>
    <xdr:to>
      <xdr:col>8</xdr:col>
      <xdr:colOff>478367</xdr:colOff>
      <xdr:row>114</xdr:row>
      <xdr:rowOff>97368</xdr:rowOff>
    </xdr:to>
    <xdr:cxnSp macro="">
      <xdr:nvCxnSpPr>
        <xdr:cNvPr id="35" name="直線コネクタ 34">
          <a:extLst>
            <a:ext uri="{FF2B5EF4-FFF2-40B4-BE49-F238E27FC236}">
              <a16:creationId xmlns:a16="http://schemas.microsoft.com/office/drawing/2014/main" id="{00000000-0008-0000-0600-000023000000}"/>
            </a:ext>
          </a:extLst>
        </xdr:cNvPr>
        <xdr:cNvCxnSpPr/>
      </xdr:nvCxnSpPr>
      <xdr:spPr>
        <a:xfrm flipV="1">
          <a:off x="4601634" y="20195117"/>
          <a:ext cx="3372908"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478366</xdr:colOff>
      <xdr:row>113</xdr:row>
      <xdr:rowOff>97366</xdr:rowOff>
    </xdr:from>
    <xdr:to>
      <xdr:col>8</xdr:col>
      <xdr:colOff>478366</xdr:colOff>
      <xdr:row>114</xdr:row>
      <xdr:rowOff>97366</xdr:rowOff>
    </xdr:to>
    <xdr:cxnSp macro="">
      <xdr:nvCxnSpPr>
        <xdr:cNvPr id="36" name="直線コネクタ 35">
          <a:extLst>
            <a:ext uri="{FF2B5EF4-FFF2-40B4-BE49-F238E27FC236}">
              <a16:creationId xmlns:a16="http://schemas.microsoft.com/office/drawing/2014/main" id="{00000000-0008-0000-0600-000024000000}"/>
            </a:ext>
          </a:extLst>
        </xdr:cNvPr>
        <xdr:cNvCxnSpPr/>
      </xdr:nvCxnSpPr>
      <xdr:spPr>
        <a:xfrm>
          <a:off x="7974541" y="20023666"/>
          <a:ext cx="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465666</xdr:colOff>
      <xdr:row>116</xdr:row>
      <xdr:rowOff>0</xdr:rowOff>
    </xdr:from>
    <xdr:to>
      <xdr:col>15</xdr:col>
      <xdr:colOff>465668</xdr:colOff>
      <xdr:row>116</xdr:row>
      <xdr:rowOff>169333</xdr:rowOff>
    </xdr:to>
    <xdr:cxnSp macro="">
      <xdr:nvCxnSpPr>
        <xdr:cNvPr id="37" name="直線コネクタ 36">
          <a:extLst>
            <a:ext uri="{FF2B5EF4-FFF2-40B4-BE49-F238E27FC236}">
              <a16:creationId xmlns:a16="http://schemas.microsoft.com/office/drawing/2014/main" id="{00000000-0008-0000-0600-000025000000}"/>
            </a:ext>
          </a:extLst>
        </xdr:cNvPr>
        <xdr:cNvCxnSpPr/>
      </xdr:nvCxnSpPr>
      <xdr:spPr>
        <a:xfrm>
          <a:off x="14696016" y="20440650"/>
          <a:ext cx="2" cy="1693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465667</xdr:colOff>
      <xdr:row>116</xdr:row>
      <xdr:rowOff>169333</xdr:rowOff>
    </xdr:from>
    <xdr:to>
      <xdr:col>17</xdr:col>
      <xdr:colOff>508001</xdr:colOff>
      <xdr:row>116</xdr:row>
      <xdr:rowOff>169333</xdr:rowOff>
    </xdr:to>
    <xdr:cxnSp macro="">
      <xdr:nvCxnSpPr>
        <xdr:cNvPr id="38" name="直線コネクタ 37">
          <a:extLst>
            <a:ext uri="{FF2B5EF4-FFF2-40B4-BE49-F238E27FC236}">
              <a16:creationId xmlns:a16="http://schemas.microsoft.com/office/drawing/2014/main" id="{00000000-0008-0000-0600-000026000000}"/>
            </a:ext>
          </a:extLst>
        </xdr:cNvPr>
        <xdr:cNvCxnSpPr/>
      </xdr:nvCxnSpPr>
      <xdr:spPr>
        <a:xfrm>
          <a:off x="14696017" y="20609983"/>
          <a:ext cx="19663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497417</xdr:colOff>
      <xdr:row>112</xdr:row>
      <xdr:rowOff>0</xdr:rowOff>
    </xdr:from>
    <xdr:to>
      <xdr:col>17</xdr:col>
      <xdr:colOff>508000</xdr:colOff>
      <xdr:row>116</xdr:row>
      <xdr:rowOff>158750</xdr:rowOff>
    </xdr:to>
    <xdr:cxnSp macro="">
      <xdr:nvCxnSpPr>
        <xdr:cNvPr id="39" name="直線矢印コネクタ 38">
          <a:extLst>
            <a:ext uri="{FF2B5EF4-FFF2-40B4-BE49-F238E27FC236}">
              <a16:creationId xmlns:a16="http://schemas.microsoft.com/office/drawing/2014/main" id="{00000000-0008-0000-0600-000027000000}"/>
            </a:ext>
          </a:extLst>
        </xdr:cNvPr>
        <xdr:cNvCxnSpPr/>
      </xdr:nvCxnSpPr>
      <xdr:spPr>
        <a:xfrm flipH="1" flipV="1">
          <a:off x="16651817" y="19754850"/>
          <a:ext cx="10583" cy="8445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0</xdr:row>
      <xdr:rowOff>0</xdr:rowOff>
    </xdr:from>
    <xdr:to>
      <xdr:col>2</xdr:col>
      <xdr:colOff>609600</xdr:colOff>
      <xdr:row>0</xdr:row>
      <xdr:rowOff>361950</xdr:rowOff>
    </xdr:to>
    <xdr:sp macro="" textlink="">
      <xdr:nvSpPr>
        <xdr:cNvPr id="40" name="ホームベース 39">
          <a:hlinkClick xmlns:r="http://schemas.openxmlformats.org/officeDocument/2006/relationships" r:id="rId1"/>
          <a:extLst>
            <a:ext uri="{FF2B5EF4-FFF2-40B4-BE49-F238E27FC236}">
              <a16:creationId xmlns:a16="http://schemas.microsoft.com/office/drawing/2014/main" id="{00000000-0008-0000-0600-000028000000}"/>
            </a:ext>
          </a:extLst>
        </xdr:cNvPr>
        <xdr:cNvSpPr/>
      </xdr:nvSpPr>
      <xdr:spPr>
        <a:xfrm>
          <a:off x="123825" y="0"/>
          <a:ext cx="1295400" cy="361950"/>
        </a:xfrm>
        <a:prstGeom prst="homePlate">
          <a:avLst/>
        </a:prstGeom>
        <a:solidFill>
          <a:schemeClr val="accent5">
            <a:lumMod val="20000"/>
            <a:lumOff val="80000"/>
          </a:schemeClr>
        </a:solidFill>
        <a:ln w="28575">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建築波及効果</a:t>
          </a:r>
        </a:p>
      </xdr:txBody>
    </xdr:sp>
    <xdr:clientData/>
  </xdr:twoCellAnchor>
  <xdr:twoCellAnchor>
    <xdr:from>
      <xdr:col>2</xdr:col>
      <xdr:colOff>1074421</xdr:colOff>
      <xdr:row>0</xdr:row>
      <xdr:rowOff>0</xdr:rowOff>
    </xdr:from>
    <xdr:to>
      <xdr:col>3</xdr:col>
      <xdr:colOff>182401</xdr:colOff>
      <xdr:row>0</xdr:row>
      <xdr:rowOff>360000</xdr:rowOff>
    </xdr:to>
    <xdr:sp macro="" textlink="">
      <xdr:nvSpPr>
        <xdr:cNvPr id="41" name="正方形/長方形 40">
          <a:hlinkClick xmlns:r="http://schemas.openxmlformats.org/officeDocument/2006/relationships" r:id="rId2"/>
          <a:extLst>
            <a:ext uri="{FF2B5EF4-FFF2-40B4-BE49-F238E27FC236}">
              <a16:creationId xmlns:a16="http://schemas.microsoft.com/office/drawing/2014/main" id="{00000000-0008-0000-0600-000029000000}"/>
            </a:ext>
          </a:extLst>
        </xdr:cNvPr>
        <xdr:cNvSpPr/>
      </xdr:nvSpPr>
      <xdr:spPr>
        <a:xfrm>
          <a:off x="1805941" y="0"/>
          <a:ext cx="79962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3</xdr:col>
      <xdr:colOff>180975</xdr:colOff>
      <xdr:row>0</xdr:row>
      <xdr:rowOff>0</xdr:rowOff>
    </xdr:from>
    <xdr:to>
      <xdr:col>4</xdr:col>
      <xdr:colOff>10950</xdr:colOff>
      <xdr:row>0</xdr:row>
      <xdr:rowOff>360000</xdr:rowOff>
    </xdr:to>
    <xdr:sp macro="" textlink="">
      <xdr:nvSpPr>
        <xdr:cNvPr id="42" name="正方形/長方形 41">
          <a:hlinkClick xmlns:r="http://schemas.openxmlformats.org/officeDocument/2006/relationships" r:id="rId3"/>
          <a:extLst>
            <a:ext uri="{FF2B5EF4-FFF2-40B4-BE49-F238E27FC236}">
              <a16:creationId xmlns:a16="http://schemas.microsoft.com/office/drawing/2014/main" id="{00000000-0008-0000-0600-00002A000000}"/>
            </a:ext>
          </a:extLst>
        </xdr:cNvPr>
        <xdr:cNvSpPr/>
      </xdr:nvSpPr>
      <xdr:spPr>
        <a:xfrm>
          <a:off x="2867025"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4</xdr:col>
      <xdr:colOff>0</xdr:colOff>
      <xdr:row>0</xdr:row>
      <xdr:rowOff>0</xdr:rowOff>
    </xdr:from>
    <xdr:to>
      <xdr:col>4</xdr:col>
      <xdr:colOff>731520</xdr:colOff>
      <xdr:row>0</xdr:row>
      <xdr:rowOff>360000</xdr:rowOff>
    </xdr:to>
    <xdr:sp macro="" textlink="">
      <xdr:nvSpPr>
        <xdr:cNvPr id="43" name="正方形/長方形 42">
          <a:hlinkClick xmlns:r="http://schemas.openxmlformats.org/officeDocument/2006/relationships" r:id="rId4"/>
          <a:extLst>
            <a:ext uri="{FF2B5EF4-FFF2-40B4-BE49-F238E27FC236}">
              <a16:creationId xmlns:a16="http://schemas.microsoft.com/office/drawing/2014/main" id="{00000000-0008-0000-0600-00002B000000}"/>
            </a:ext>
          </a:extLst>
        </xdr:cNvPr>
        <xdr:cNvSpPr/>
      </xdr:nvSpPr>
      <xdr:spPr>
        <a:xfrm>
          <a:off x="3291840" y="0"/>
          <a:ext cx="73152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4</xdr:col>
      <xdr:colOff>723900</xdr:colOff>
      <xdr:row>0</xdr:row>
      <xdr:rowOff>0</xdr:rowOff>
    </xdr:from>
    <xdr:to>
      <xdr:col>5</xdr:col>
      <xdr:colOff>620551</xdr:colOff>
      <xdr:row>0</xdr:row>
      <xdr:rowOff>360000</xdr:rowOff>
    </xdr:to>
    <xdr:sp macro="" textlink="">
      <xdr:nvSpPr>
        <xdr:cNvPr id="44" name="正方形/長方形 43">
          <a:hlinkClick xmlns:r="http://schemas.openxmlformats.org/officeDocument/2006/relationships" r:id="rId5"/>
          <a:extLst>
            <a:ext uri="{FF2B5EF4-FFF2-40B4-BE49-F238E27FC236}">
              <a16:creationId xmlns:a16="http://schemas.microsoft.com/office/drawing/2014/main" id="{00000000-0008-0000-0600-00002C000000}"/>
            </a:ext>
          </a:extLst>
        </xdr:cNvPr>
        <xdr:cNvSpPr/>
      </xdr:nvSpPr>
      <xdr:spPr>
        <a:xfrm>
          <a:off x="4015740" y="0"/>
          <a:ext cx="765331"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5</xdr:col>
      <xdr:colOff>619125</xdr:colOff>
      <xdr:row>0</xdr:row>
      <xdr:rowOff>0</xdr:rowOff>
    </xdr:from>
    <xdr:to>
      <xdr:col>6</xdr:col>
      <xdr:colOff>449100</xdr:colOff>
      <xdr:row>0</xdr:row>
      <xdr:rowOff>360000</xdr:rowOff>
    </xdr:to>
    <xdr:sp macro="" textlink="">
      <xdr:nvSpPr>
        <xdr:cNvPr id="45" name="正方形/長方形 44">
          <a:hlinkClick xmlns:r="http://schemas.openxmlformats.org/officeDocument/2006/relationships" r:id="rId6"/>
          <a:extLst>
            <a:ext uri="{FF2B5EF4-FFF2-40B4-BE49-F238E27FC236}">
              <a16:creationId xmlns:a16="http://schemas.microsoft.com/office/drawing/2014/main" id="{00000000-0008-0000-0600-00002D000000}"/>
            </a:ext>
          </a:extLst>
        </xdr:cNvPr>
        <xdr:cNvSpPr/>
      </xdr:nvSpPr>
      <xdr:spPr>
        <a:xfrm>
          <a:off x="5229225"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6</xdr:col>
      <xdr:colOff>447675</xdr:colOff>
      <xdr:row>0</xdr:row>
      <xdr:rowOff>0</xdr:rowOff>
    </xdr:from>
    <xdr:to>
      <xdr:col>7</xdr:col>
      <xdr:colOff>457200</xdr:colOff>
      <xdr:row>0</xdr:row>
      <xdr:rowOff>360000</xdr:rowOff>
    </xdr:to>
    <xdr:sp macro="" textlink="">
      <xdr:nvSpPr>
        <xdr:cNvPr id="46" name="正方形/長方形 45">
          <a:hlinkClick xmlns:r="http://schemas.openxmlformats.org/officeDocument/2006/relationships" r:id="rId7"/>
          <a:extLst>
            <a:ext uri="{FF2B5EF4-FFF2-40B4-BE49-F238E27FC236}">
              <a16:creationId xmlns:a16="http://schemas.microsoft.com/office/drawing/2014/main" id="{00000000-0008-0000-0600-00002E000000}"/>
            </a:ext>
          </a:extLst>
        </xdr:cNvPr>
        <xdr:cNvSpPr/>
      </xdr:nvSpPr>
      <xdr:spPr>
        <a:xfrm>
          <a:off x="5476875" y="0"/>
          <a:ext cx="878205"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造成波及</a:t>
          </a:r>
        </a:p>
      </xdr:txBody>
    </xdr:sp>
    <xdr:clientData/>
  </xdr:twoCellAnchor>
  <xdr:twoCellAnchor>
    <xdr:from>
      <xdr:col>7</xdr:col>
      <xdr:colOff>464820</xdr:colOff>
      <xdr:row>0</xdr:row>
      <xdr:rowOff>0</xdr:rowOff>
    </xdr:from>
    <xdr:to>
      <xdr:col>8</xdr:col>
      <xdr:colOff>365760</xdr:colOff>
      <xdr:row>0</xdr:row>
      <xdr:rowOff>360000</xdr:rowOff>
    </xdr:to>
    <xdr:sp macro="" textlink="">
      <xdr:nvSpPr>
        <xdr:cNvPr id="47" name="正方形/長方形 46">
          <a:extLst>
            <a:ext uri="{FF2B5EF4-FFF2-40B4-BE49-F238E27FC236}">
              <a16:creationId xmlns:a16="http://schemas.microsoft.com/office/drawing/2014/main" id="{00000000-0008-0000-0600-00002F000000}"/>
            </a:ext>
          </a:extLst>
        </xdr:cNvPr>
        <xdr:cNvSpPr/>
      </xdr:nvSpPr>
      <xdr:spPr>
        <a:xfrm>
          <a:off x="6362700" y="0"/>
          <a:ext cx="769620" cy="360000"/>
        </a:xfrm>
        <a:prstGeom prst="rect">
          <a:avLst/>
        </a:prstGeom>
        <a:solidFill>
          <a:srgbClr val="002060"/>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建築波及</a:t>
          </a:r>
        </a:p>
      </xdr:txBody>
    </xdr:sp>
    <xdr:clientData/>
  </xdr:twoCellAnchor>
  <xdr:twoCellAnchor>
    <xdr:from>
      <xdr:col>8</xdr:col>
      <xdr:colOff>381000</xdr:colOff>
      <xdr:row>0</xdr:row>
      <xdr:rowOff>0</xdr:rowOff>
    </xdr:from>
    <xdr:to>
      <xdr:col>9</xdr:col>
      <xdr:colOff>297179</xdr:colOff>
      <xdr:row>0</xdr:row>
      <xdr:rowOff>360000</xdr:rowOff>
    </xdr:to>
    <xdr:sp macro="" textlink="">
      <xdr:nvSpPr>
        <xdr:cNvPr id="48" name="正方形/長方形 47">
          <a:hlinkClick xmlns:r="http://schemas.openxmlformats.org/officeDocument/2006/relationships" r:id="rId1"/>
          <a:extLst>
            <a:ext uri="{FF2B5EF4-FFF2-40B4-BE49-F238E27FC236}">
              <a16:creationId xmlns:a16="http://schemas.microsoft.com/office/drawing/2014/main" id="{00000000-0008-0000-0600-000030000000}"/>
            </a:ext>
          </a:extLst>
        </xdr:cNvPr>
        <xdr:cNvSpPr/>
      </xdr:nvSpPr>
      <xdr:spPr>
        <a:xfrm>
          <a:off x="7147560" y="0"/>
          <a:ext cx="78485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a:t>
          </a:r>
        </a:p>
      </xdr:txBody>
    </xdr:sp>
    <xdr:clientData/>
  </xdr:twoCellAnchor>
  <xdr:twoCellAnchor>
    <xdr:from>
      <xdr:col>9</xdr:col>
      <xdr:colOff>297180</xdr:colOff>
      <xdr:row>0</xdr:row>
      <xdr:rowOff>0</xdr:rowOff>
    </xdr:from>
    <xdr:to>
      <xdr:col>10</xdr:col>
      <xdr:colOff>198120</xdr:colOff>
      <xdr:row>0</xdr:row>
      <xdr:rowOff>360000</xdr:rowOff>
    </xdr:to>
    <xdr:sp macro="" textlink="">
      <xdr:nvSpPr>
        <xdr:cNvPr id="49" name="正方形/長方形 48">
          <a:hlinkClick xmlns:r="http://schemas.openxmlformats.org/officeDocument/2006/relationships" r:id="rId8"/>
          <a:extLst>
            <a:ext uri="{FF2B5EF4-FFF2-40B4-BE49-F238E27FC236}">
              <a16:creationId xmlns:a16="http://schemas.microsoft.com/office/drawing/2014/main" id="{00000000-0008-0000-0600-000031000000}"/>
            </a:ext>
          </a:extLst>
        </xdr:cNvPr>
        <xdr:cNvSpPr/>
      </xdr:nvSpPr>
      <xdr:spPr>
        <a:xfrm>
          <a:off x="7932420" y="0"/>
          <a:ext cx="76962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10</xdr:col>
      <xdr:colOff>198120</xdr:colOff>
      <xdr:row>0</xdr:row>
      <xdr:rowOff>0</xdr:rowOff>
    </xdr:from>
    <xdr:to>
      <xdr:col>11</xdr:col>
      <xdr:colOff>53340</xdr:colOff>
      <xdr:row>0</xdr:row>
      <xdr:rowOff>360000</xdr:rowOff>
    </xdr:to>
    <xdr:sp macro="" textlink="">
      <xdr:nvSpPr>
        <xdr:cNvPr id="50" name="正方形/長方形 49">
          <a:hlinkClick xmlns:r="http://schemas.openxmlformats.org/officeDocument/2006/relationships" r:id="rId9"/>
          <a:extLst>
            <a:ext uri="{FF2B5EF4-FFF2-40B4-BE49-F238E27FC236}">
              <a16:creationId xmlns:a16="http://schemas.microsoft.com/office/drawing/2014/main" id="{00000000-0008-0000-0600-000032000000}"/>
            </a:ext>
          </a:extLst>
        </xdr:cNvPr>
        <xdr:cNvSpPr/>
      </xdr:nvSpPr>
      <xdr:spPr>
        <a:xfrm>
          <a:off x="8702040" y="0"/>
          <a:ext cx="7239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11</xdr:col>
      <xdr:colOff>38100</xdr:colOff>
      <xdr:row>0</xdr:row>
      <xdr:rowOff>0</xdr:rowOff>
    </xdr:from>
    <xdr:to>
      <xdr:col>11</xdr:col>
      <xdr:colOff>754380</xdr:colOff>
      <xdr:row>0</xdr:row>
      <xdr:rowOff>360000</xdr:rowOff>
    </xdr:to>
    <xdr:sp macro="" textlink="">
      <xdr:nvSpPr>
        <xdr:cNvPr id="51" name="正方形/長方形 50">
          <a:hlinkClick xmlns:r="http://schemas.openxmlformats.org/officeDocument/2006/relationships" r:id="rId10"/>
          <a:extLst>
            <a:ext uri="{FF2B5EF4-FFF2-40B4-BE49-F238E27FC236}">
              <a16:creationId xmlns:a16="http://schemas.microsoft.com/office/drawing/2014/main" id="{00000000-0008-0000-0600-000033000000}"/>
            </a:ext>
          </a:extLst>
        </xdr:cNvPr>
        <xdr:cNvSpPr/>
      </xdr:nvSpPr>
      <xdr:spPr>
        <a:xfrm>
          <a:off x="9410700" y="0"/>
          <a:ext cx="71628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11</xdr:col>
      <xdr:colOff>746760</xdr:colOff>
      <xdr:row>0</xdr:row>
      <xdr:rowOff>0</xdr:rowOff>
    </xdr:from>
    <xdr:to>
      <xdr:col>12</xdr:col>
      <xdr:colOff>586740</xdr:colOff>
      <xdr:row>0</xdr:row>
      <xdr:rowOff>360000</xdr:rowOff>
    </xdr:to>
    <xdr:sp macro="" textlink="">
      <xdr:nvSpPr>
        <xdr:cNvPr id="52" name="正方形/長方形 51">
          <a:hlinkClick xmlns:r="http://schemas.openxmlformats.org/officeDocument/2006/relationships" r:id="rId11"/>
          <a:extLst>
            <a:ext uri="{FF2B5EF4-FFF2-40B4-BE49-F238E27FC236}">
              <a16:creationId xmlns:a16="http://schemas.microsoft.com/office/drawing/2014/main" id="{00000000-0008-0000-0600-000034000000}"/>
            </a:ext>
          </a:extLst>
        </xdr:cNvPr>
        <xdr:cNvSpPr/>
      </xdr:nvSpPr>
      <xdr:spPr>
        <a:xfrm>
          <a:off x="10119360" y="0"/>
          <a:ext cx="70866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粗利率</a:t>
          </a:r>
        </a:p>
      </xdr:txBody>
    </xdr:sp>
    <xdr:clientData/>
  </xdr:twoCellAnchor>
  <xdr:twoCellAnchor>
    <xdr:from>
      <xdr:col>12</xdr:col>
      <xdr:colOff>579120</xdr:colOff>
      <xdr:row>0</xdr:row>
      <xdr:rowOff>0</xdr:rowOff>
    </xdr:from>
    <xdr:to>
      <xdr:col>13</xdr:col>
      <xdr:colOff>541020</xdr:colOff>
      <xdr:row>0</xdr:row>
      <xdr:rowOff>360000</xdr:rowOff>
    </xdr:to>
    <xdr:sp macro="" textlink="">
      <xdr:nvSpPr>
        <xdr:cNvPr id="53" name="正方形/長方形 52">
          <a:hlinkClick xmlns:r="http://schemas.openxmlformats.org/officeDocument/2006/relationships" r:id="rId12"/>
          <a:extLst>
            <a:ext uri="{FF2B5EF4-FFF2-40B4-BE49-F238E27FC236}">
              <a16:creationId xmlns:a16="http://schemas.microsoft.com/office/drawing/2014/main" id="{00000000-0008-0000-0600-000035000000}"/>
            </a:ext>
          </a:extLst>
        </xdr:cNvPr>
        <xdr:cNvSpPr/>
      </xdr:nvSpPr>
      <xdr:spPr>
        <a:xfrm>
          <a:off x="10820400" y="0"/>
          <a:ext cx="83058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15</xdr:col>
      <xdr:colOff>465666</xdr:colOff>
      <xdr:row>116</xdr:row>
      <xdr:rowOff>0</xdr:rowOff>
    </xdr:from>
    <xdr:to>
      <xdr:col>15</xdr:col>
      <xdr:colOff>465668</xdr:colOff>
      <xdr:row>116</xdr:row>
      <xdr:rowOff>169333</xdr:rowOff>
    </xdr:to>
    <xdr:cxnSp macro="">
      <xdr:nvCxnSpPr>
        <xdr:cNvPr id="11" name="直線コネクタ 10">
          <a:extLst>
            <a:ext uri="{FF2B5EF4-FFF2-40B4-BE49-F238E27FC236}">
              <a16:creationId xmlns:a16="http://schemas.microsoft.com/office/drawing/2014/main" id="{00000000-0008-0000-0700-00000B000000}"/>
            </a:ext>
          </a:extLst>
        </xdr:cNvPr>
        <xdr:cNvCxnSpPr/>
      </xdr:nvCxnSpPr>
      <xdr:spPr>
        <a:xfrm>
          <a:off x="14696016" y="20440650"/>
          <a:ext cx="2" cy="1693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465667</xdr:colOff>
      <xdr:row>116</xdr:row>
      <xdr:rowOff>169333</xdr:rowOff>
    </xdr:from>
    <xdr:to>
      <xdr:col>17</xdr:col>
      <xdr:colOff>508001</xdr:colOff>
      <xdr:row>116</xdr:row>
      <xdr:rowOff>169333</xdr:rowOff>
    </xdr:to>
    <xdr:cxnSp macro="">
      <xdr:nvCxnSpPr>
        <xdr:cNvPr id="12" name="直線コネクタ 11">
          <a:extLst>
            <a:ext uri="{FF2B5EF4-FFF2-40B4-BE49-F238E27FC236}">
              <a16:creationId xmlns:a16="http://schemas.microsoft.com/office/drawing/2014/main" id="{00000000-0008-0000-0700-00000C000000}"/>
            </a:ext>
          </a:extLst>
        </xdr:cNvPr>
        <xdr:cNvCxnSpPr/>
      </xdr:nvCxnSpPr>
      <xdr:spPr>
        <a:xfrm>
          <a:off x="14696017" y="20609983"/>
          <a:ext cx="19663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497417</xdr:colOff>
      <xdr:row>112</xdr:row>
      <xdr:rowOff>0</xdr:rowOff>
    </xdr:from>
    <xdr:to>
      <xdr:col>17</xdr:col>
      <xdr:colOff>508000</xdr:colOff>
      <xdr:row>116</xdr:row>
      <xdr:rowOff>158750</xdr:rowOff>
    </xdr:to>
    <xdr:cxnSp macro="">
      <xdr:nvCxnSpPr>
        <xdr:cNvPr id="13" name="直線矢印コネクタ 12">
          <a:extLst>
            <a:ext uri="{FF2B5EF4-FFF2-40B4-BE49-F238E27FC236}">
              <a16:creationId xmlns:a16="http://schemas.microsoft.com/office/drawing/2014/main" id="{00000000-0008-0000-0700-00000D000000}"/>
            </a:ext>
          </a:extLst>
        </xdr:cNvPr>
        <xdr:cNvCxnSpPr/>
      </xdr:nvCxnSpPr>
      <xdr:spPr>
        <a:xfrm flipH="1" flipV="1">
          <a:off x="16651817" y="19754850"/>
          <a:ext cx="10583" cy="8445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0</xdr:row>
      <xdr:rowOff>0</xdr:rowOff>
    </xdr:from>
    <xdr:to>
      <xdr:col>2</xdr:col>
      <xdr:colOff>609600</xdr:colOff>
      <xdr:row>0</xdr:row>
      <xdr:rowOff>361950</xdr:rowOff>
    </xdr:to>
    <xdr:sp macro="" textlink="">
      <xdr:nvSpPr>
        <xdr:cNvPr id="14" name="ホームベース 13">
          <a:hlinkClick xmlns:r="http://schemas.openxmlformats.org/officeDocument/2006/relationships" r:id="rId1"/>
          <a:extLst>
            <a:ext uri="{FF2B5EF4-FFF2-40B4-BE49-F238E27FC236}">
              <a16:creationId xmlns:a16="http://schemas.microsoft.com/office/drawing/2014/main" id="{00000000-0008-0000-0700-00000E000000}"/>
            </a:ext>
          </a:extLst>
        </xdr:cNvPr>
        <xdr:cNvSpPr/>
      </xdr:nvSpPr>
      <xdr:spPr>
        <a:xfrm>
          <a:off x="123825" y="0"/>
          <a:ext cx="1295400" cy="361950"/>
        </a:xfrm>
        <a:prstGeom prst="homePlate">
          <a:avLst/>
        </a:prstGeom>
        <a:solidFill>
          <a:schemeClr val="accent5">
            <a:lumMod val="20000"/>
            <a:lumOff val="80000"/>
          </a:schemeClr>
        </a:solidFill>
        <a:ln w="28575">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設備波及効果</a:t>
          </a:r>
        </a:p>
      </xdr:txBody>
    </xdr:sp>
    <xdr:clientData/>
  </xdr:twoCellAnchor>
  <xdr:twoCellAnchor>
    <xdr:from>
      <xdr:col>2</xdr:col>
      <xdr:colOff>1120141</xdr:colOff>
      <xdr:row>0</xdr:row>
      <xdr:rowOff>0</xdr:rowOff>
    </xdr:from>
    <xdr:to>
      <xdr:col>3</xdr:col>
      <xdr:colOff>182401</xdr:colOff>
      <xdr:row>0</xdr:row>
      <xdr:rowOff>360000</xdr:rowOff>
    </xdr:to>
    <xdr:sp macro="" textlink="">
      <xdr:nvSpPr>
        <xdr:cNvPr id="15" name="正方形/長方形 14">
          <a:hlinkClick xmlns:r="http://schemas.openxmlformats.org/officeDocument/2006/relationships" r:id="rId2"/>
          <a:extLst>
            <a:ext uri="{FF2B5EF4-FFF2-40B4-BE49-F238E27FC236}">
              <a16:creationId xmlns:a16="http://schemas.microsoft.com/office/drawing/2014/main" id="{00000000-0008-0000-0700-00000F000000}"/>
            </a:ext>
          </a:extLst>
        </xdr:cNvPr>
        <xdr:cNvSpPr/>
      </xdr:nvSpPr>
      <xdr:spPr>
        <a:xfrm>
          <a:off x="1851661" y="0"/>
          <a:ext cx="7539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3</xdr:col>
      <xdr:colOff>180975</xdr:colOff>
      <xdr:row>0</xdr:row>
      <xdr:rowOff>0</xdr:rowOff>
    </xdr:from>
    <xdr:to>
      <xdr:col>4</xdr:col>
      <xdr:colOff>10950</xdr:colOff>
      <xdr:row>0</xdr:row>
      <xdr:rowOff>360000</xdr:rowOff>
    </xdr:to>
    <xdr:sp macro="" textlink="">
      <xdr:nvSpPr>
        <xdr:cNvPr id="16" name="正方形/長方形 15">
          <a:hlinkClick xmlns:r="http://schemas.openxmlformats.org/officeDocument/2006/relationships" r:id="rId3"/>
          <a:extLst>
            <a:ext uri="{FF2B5EF4-FFF2-40B4-BE49-F238E27FC236}">
              <a16:creationId xmlns:a16="http://schemas.microsoft.com/office/drawing/2014/main" id="{00000000-0008-0000-0700-000010000000}"/>
            </a:ext>
          </a:extLst>
        </xdr:cNvPr>
        <xdr:cNvSpPr/>
      </xdr:nvSpPr>
      <xdr:spPr>
        <a:xfrm>
          <a:off x="2867025"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4</xdr:col>
      <xdr:colOff>0</xdr:colOff>
      <xdr:row>0</xdr:row>
      <xdr:rowOff>0</xdr:rowOff>
    </xdr:from>
    <xdr:to>
      <xdr:col>4</xdr:col>
      <xdr:colOff>723900</xdr:colOff>
      <xdr:row>0</xdr:row>
      <xdr:rowOff>360000</xdr:rowOff>
    </xdr:to>
    <xdr:sp macro="" textlink="">
      <xdr:nvSpPr>
        <xdr:cNvPr id="17" name="正方形/長方形 16">
          <a:hlinkClick xmlns:r="http://schemas.openxmlformats.org/officeDocument/2006/relationships" r:id="rId4"/>
          <a:extLst>
            <a:ext uri="{FF2B5EF4-FFF2-40B4-BE49-F238E27FC236}">
              <a16:creationId xmlns:a16="http://schemas.microsoft.com/office/drawing/2014/main" id="{00000000-0008-0000-0700-000011000000}"/>
            </a:ext>
          </a:extLst>
        </xdr:cNvPr>
        <xdr:cNvSpPr/>
      </xdr:nvSpPr>
      <xdr:spPr>
        <a:xfrm>
          <a:off x="3291840" y="0"/>
          <a:ext cx="7239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4</xdr:col>
      <xdr:colOff>716281</xdr:colOff>
      <xdr:row>0</xdr:row>
      <xdr:rowOff>0</xdr:rowOff>
    </xdr:from>
    <xdr:to>
      <xdr:col>5</xdr:col>
      <xdr:colOff>620551</xdr:colOff>
      <xdr:row>0</xdr:row>
      <xdr:rowOff>360000</xdr:rowOff>
    </xdr:to>
    <xdr:sp macro="" textlink="">
      <xdr:nvSpPr>
        <xdr:cNvPr id="18" name="正方形/長方形 17">
          <a:hlinkClick xmlns:r="http://schemas.openxmlformats.org/officeDocument/2006/relationships" r:id="rId5"/>
          <a:extLst>
            <a:ext uri="{FF2B5EF4-FFF2-40B4-BE49-F238E27FC236}">
              <a16:creationId xmlns:a16="http://schemas.microsoft.com/office/drawing/2014/main" id="{00000000-0008-0000-0700-000012000000}"/>
            </a:ext>
          </a:extLst>
        </xdr:cNvPr>
        <xdr:cNvSpPr/>
      </xdr:nvSpPr>
      <xdr:spPr>
        <a:xfrm>
          <a:off x="4008121" y="0"/>
          <a:ext cx="77295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5</xdr:col>
      <xdr:colOff>619125</xdr:colOff>
      <xdr:row>0</xdr:row>
      <xdr:rowOff>0</xdr:rowOff>
    </xdr:from>
    <xdr:to>
      <xdr:col>6</xdr:col>
      <xdr:colOff>449100</xdr:colOff>
      <xdr:row>0</xdr:row>
      <xdr:rowOff>360000</xdr:rowOff>
    </xdr:to>
    <xdr:sp macro="" textlink="">
      <xdr:nvSpPr>
        <xdr:cNvPr id="19" name="正方形/長方形 18">
          <a:hlinkClick xmlns:r="http://schemas.openxmlformats.org/officeDocument/2006/relationships" r:id="rId6"/>
          <a:extLst>
            <a:ext uri="{FF2B5EF4-FFF2-40B4-BE49-F238E27FC236}">
              <a16:creationId xmlns:a16="http://schemas.microsoft.com/office/drawing/2014/main" id="{00000000-0008-0000-0700-000013000000}"/>
            </a:ext>
          </a:extLst>
        </xdr:cNvPr>
        <xdr:cNvSpPr/>
      </xdr:nvSpPr>
      <xdr:spPr>
        <a:xfrm>
          <a:off x="5229225" y="0"/>
          <a:ext cx="7920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6</xdr:col>
      <xdr:colOff>447675</xdr:colOff>
      <xdr:row>0</xdr:row>
      <xdr:rowOff>0</xdr:rowOff>
    </xdr:from>
    <xdr:to>
      <xdr:col>7</xdr:col>
      <xdr:colOff>373380</xdr:colOff>
      <xdr:row>0</xdr:row>
      <xdr:rowOff>360000</xdr:rowOff>
    </xdr:to>
    <xdr:sp macro="" textlink="">
      <xdr:nvSpPr>
        <xdr:cNvPr id="20" name="正方形/長方形 19">
          <a:hlinkClick xmlns:r="http://schemas.openxmlformats.org/officeDocument/2006/relationships" r:id="rId7"/>
          <a:extLst>
            <a:ext uri="{FF2B5EF4-FFF2-40B4-BE49-F238E27FC236}">
              <a16:creationId xmlns:a16="http://schemas.microsoft.com/office/drawing/2014/main" id="{00000000-0008-0000-0700-000014000000}"/>
            </a:ext>
          </a:extLst>
        </xdr:cNvPr>
        <xdr:cNvSpPr/>
      </xdr:nvSpPr>
      <xdr:spPr>
        <a:xfrm>
          <a:off x="5476875" y="0"/>
          <a:ext cx="794385"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造成波及</a:t>
          </a:r>
        </a:p>
      </xdr:txBody>
    </xdr:sp>
    <xdr:clientData/>
  </xdr:twoCellAnchor>
  <xdr:twoCellAnchor>
    <xdr:from>
      <xdr:col>7</xdr:col>
      <xdr:colOff>373380</xdr:colOff>
      <xdr:row>0</xdr:row>
      <xdr:rowOff>0</xdr:rowOff>
    </xdr:from>
    <xdr:to>
      <xdr:col>8</xdr:col>
      <xdr:colOff>312420</xdr:colOff>
      <xdr:row>0</xdr:row>
      <xdr:rowOff>360000</xdr:rowOff>
    </xdr:to>
    <xdr:sp macro="" textlink="">
      <xdr:nvSpPr>
        <xdr:cNvPr id="21" name="正方形/長方形 20">
          <a:hlinkClick xmlns:r="http://schemas.openxmlformats.org/officeDocument/2006/relationships" r:id="rId8"/>
          <a:extLst>
            <a:ext uri="{FF2B5EF4-FFF2-40B4-BE49-F238E27FC236}">
              <a16:creationId xmlns:a16="http://schemas.microsoft.com/office/drawing/2014/main" id="{00000000-0008-0000-0700-000015000000}"/>
            </a:ext>
          </a:extLst>
        </xdr:cNvPr>
        <xdr:cNvSpPr/>
      </xdr:nvSpPr>
      <xdr:spPr>
        <a:xfrm>
          <a:off x="6271260" y="0"/>
          <a:ext cx="80772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chemeClr val="tx1"/>
              </a:solidFill>
            </a:rPr>
            <a:t>建築波及</a:t>
          </a:r>
        </a:p>
      </xdr:txBody>
    </xdr:sp>
    <xdr:clientData/>
  </xdr:twoCellAnchor>
  <xdr:twoCellAnchor>
    <xdr:from>
      <xdr:col>8</xdr:col>
      <xdr:colOff>320040</xdr:colOff>
      <xdr:row>0</xdr:row>
      <xdr:rowOff>0</xdr:rowOff>
    </xdr:from>
    <xdr:to>
      <xdr:col>9</xdr:col>
      <xdr:colOff>259080</xdr:colOff>
      <xdr:row>0</xdr:row>
      <xdr:rowOff>360000</xdr:rowOff>
    </xdr:to>
    <xdr:sp macro="" textlink="">
      <xdr:nvSpPr>
        <xdr:cNvPr id="22" name="正方形/長方形 21">
          <a:extLst>
            <a:ext uri="{FF2B5EF4-FFF2-40B4-BE49-F238E27FC236}">
              <a16:creationId xmlns:a16="http://schemas.microsoft.com/office/drawing/2014/main" id="{00000000-0008-0000-0700-000016000000}"/>
            </a:ext>
          </a:extLst>
        </xdr:cNvPr>
        <xdr:cNvSpPr/>
      </xdr:nvSpPr>
      <xdr:spPr>
        <a:xfrm>
          <a:off x="7086600" y="0"/>
          <a:ext cx="807720" cy="360000"/>
        </a:xfrm>
        <a:prstGeom prst="rect">
          <a:avLst/>
        </a:prstGeom>
        <a:solidFill>
          <a:srgbClr val="002060"/>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設備波及</a:t>
          </a:r>
        </a:p>
      </xdr:txBody>
    </xdr:sp>
    <xdr:clientData/>
  </xdr:twoCellAnchor>
  <xdr:twoCellAnchor>
    <xdr:from>
      <xdr:col>9</xdr:col>
      <xdr:colOff>259080</xdr:colOff>
      <xdr:row>0</xdr:row>
      <xdr:rowOff>0</xdr:rowOff>
    </xdr:from>
    <xdr:to>
      <xdr:col>10</xdr:col>
      <xdr:colOff>266700</xdr:colOff>
      <xdr:row>0</xdr:row>
      <xdr:rowOff>360000</xdr:rowOff>
    </xdr:to>
    <xdr:sp macro="" textlink="">
      <xdr:nvSpPr>
        <xdr:cNvPr id="23" name="正方形/長方形 22">
          <a:hlinkClick xmlns:r="http://schemas.openxmlformats.org/officeDocument/2006/relationships" r:id="rId1"/>
          <a:extLst>
            <a:ext uri="{FF2B5EF4-FFF2-40B4-BE49-F238E27FC236}">
              <a16:creationId xmlns:a16="http://schemas.microsoft.com/office/drawing/2014/main" id="{00000000-0008-0000-0700-000017000000}"/>
            </a:ext>
          </a:extLst>
        </xdr:cNvPr>
        <xdr:cNvSpPr/>
      </xdr:nvSpPr>
      <xdr:spPr>
        <a:xfrm>
          <a:off x="7894320" y="0"/>
          <a:ext cx="8763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a:t>
          </a:r>
        </a:p>
      </xdr:txBody>
    </xdr:sp>
    <xdr:clientData/>
  </xdr:twoCellAnchor>
  <xdr:twoCellAnchor>
    <xdr:from>
      <xdr:col>10</xdr:col>
      <xdr:colOff>266700</xdr:colOff>
      <xdr:row>0</xdr:row>
      <xdr:rowOff>0</xdr:rowOff>
    </xdr:from>
    <xdr:to>
      <xdr:col>11</xdr:col>
      <xdr:colOff>114300</xdr:colOff>
      <xdr:row>0</xdr:row>
      <xdr:rowOff>360000</xdr:rowOff>
    </xdr:to>
    <xdr:sp macro="" textlink="">
      <xdr:nvSpPr>
        <xdr:cNvPr id="24" name="正方形/長方形 23">
          <a:hlinkClick xmlns:r="http://schemas.openxmlformats.org/officeDocument/2006/relationships" r:id="rId9"/>
          <a:extLst>
            <a:ext uri="{FF2B5EF4-FFF2-40B4-BE49-F238E27FC236}">
              <a16:creationId xmlns:a16="http://schemas.microsoft.com/office/drawing/2014/main" id="{00000000-0008-0000-0700-000018000000}"/>
            </a:ext>
          </a:extLst>
        </xdr:cNvPr>
        <xdr:cNvSpPr/>
      </xdr:nvSpPr>
      <xdr:spPr>
        <a:xfrm>
          <a:off x="8770620" y="0"/>
          <a:ext cx="71628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11</xdr:col>
      <xdr:colOff>91440</xdr:colOff>
      <xdr:row>0</xdr:row>
      <xdr:rowOff>0</xdr:rowOff>
    </xdr:from>
    <xdr:to>
      <xdr:col>11</xdr:col>
      <xdr:colOff>723900</xdr:colOff>
      <xdr:row>0</xdr:row>
      <xdr:rowOff>360000</xdr:rowOff>
    </xdr:to>
    <xdr:sp macro="" textlink="">
      <xdr:nvSpPr>
        <xdr:cNvPr id="25" name="正方形/長方形 24">
          <a:hlinkClick xmlns:r="http://schemas.openxmlformats.org/officeDocument/2006/relationships" r:id="rId10"/>
          <a:extLst>
            <a:ext uri="{FF2B5EF4-FFF2-40B4-BE49-F238E27FC236}">
              <a16:creationId xmlns:a16="http://schemas.microsoft.com/office/drawing/2014/main" id="{00000000-0008-0000-0700-000019000000}"/>
            </a:ext>
          </a:extLst>
        </xdr:cNvPr>
        <xdr:cNvSpPr/>
      </xdr:nvSpPr>
      <xdr:spPr>
        <a:xfrm>
          <a:off x="9464040" y="0"/>
          <a:ext cx="63246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11</xdr:col>
      <xdr:colOff>723900</xdr:colOff>
      <xdr:row>0</xdr:row>
      <xdr:rowOff>0</xdr:rowOff>
    </xdr:from>
    <xdr:to>
      <xdr:col>12</xdr:col>
      <xdr:colOff>556260</xdr:colOff>
      <xdr:row>0</xdr:row>
      <xdr:rowOff>360000</xdr:rowOff>
    </xdr:to>
    <xdr:sp macro="" textlink="">
      <xdr:nvSpPr>
        <xdr:cNvPr id="26" name="正方形/長方形 25">
          <a:hlinkClick xmlns:r="http://schemas.openxmlformats.org/officeDocument/2006/relationships" r:id="rId11"/>
          <a:extLst>
            <a:ext uri="{FF2B5EF4-FFF2-40B4-BE49-F238E27FC236}">
              <a16:creationId xmlns:a16="http://schemas.microsoft.com/office/drawing/2014/main" id="{00000000-0008-0000-0700-00001A000000}"/>
            </a:ext>
          </a:extLst>
        </xdr:cNvPr>
        <xdr:cNvSpPr/>
      </xdr:nvSpPr>
      <xdr:spPr>
        <a:xfrm>
          <a:off x="10096500" y="0"/>
          <a:ext cx="70104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粗利率</a:t>
          </a:r>
        </a:p>
      </xdr:txBody>
    </xdr:sp>
    <xdr:clientData/>
  </xdr:twoCellAnchor>
  <xdr:twoCellAnchor>
    <xdr:from>
      <xdr:col>12</xdr:col>
      <xdr:colOff>556260</xdr:colOff>
      <xdr:row>0</xdr:row>
      <xdr:rowOff>0</xdr:rowOff>
    </xdr:from>
    <xdr:to>
      <xdr:col>13</xdr:col>
      <xdr:colOff>495300</xdr:colOff>
      <xdr:row>0</xdr:row>
      <xdr:rowOff>360000</xdr:rowOff>
    </xdr:to>
    <xdr:sp macro="" textlink="">
      <xdr:nvSpPr>
        <xdr:cNvPr id="27" name="正方形/長方形 26">
          <a:hlinkClick xmlns:r="http://schemas.openxmlformats.org/officeDocument/2006/relationships" r:id="rId12"/>
          <a:extLst>
            <a:ext uri="{FF2B5EF4-FFF2-40B4-BE49-F238E27FC236}">
              <a16:creationId xmlns:a16="http://schemas.microsoft.com/office/drawing/2014/main" id="{00000000-0008-0000-0700-00001B000000}"/>
            </a:ext>
          </a:extLst>
        </xdr:cNvPr>
        <xdr:cNvSpPr/>
      </xdr:nvSpPr>
      <xdr:spPr>
        <a:xfrm>
          <a:off x="10797540" y="0"/>
          <a:ext cx="80772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12</xdr:col>
      <xdr:colOff>465666</xdr:colOff>
      <xdr:row>116</xdr:row>
      <xdr:rowOff>0</xdr:rowOff>
    </xdr:from>
    <xdr:to>
      <xdr:col>12</xdr:col>
      <xdr:colOff>465668</xdr:colOff>
      <xdr:row>116</xdr:row>
      <xdr:rowOff>169333</xdr:rowOff>
    </xdr:to>
    <xdr:cxnSp macro="">
      <xdr:nvCxnSpPr>
        <xdr:cNvPr id="28" name="直線コネクタ 27">
          <a:extLst>
            <a:ext uri="{FF2B5EF4-FFF2-40B4-BE49-F238E27FC236}">
              <a16:creationId xmlns:a16="http://schemas.microsoft.com/office/drawing/2014/main" id="{00000000-0008-0000-0800-00001C000000}"/>
            </a:ext>
          </a:extLst>
        </xdr:cNvPr>
        <xdr:cNvCxnSpPr/>
      </xdr:nvCxnSpPr>
      <xdr:spPr>
        <a:xfrm>
          <a:off x="14696016" y="20440650"/>
          <a:ext cx="2" cy="16933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465667</xdr:colOff>
      <xdr:row>116</xdr:row>
      <xdr:rowOff>169333</xdr:rowOff>
    </xdr:from>
    <xdr:to>
      <xdr:col>14</xdr:col>
      <xdr:colOff>508001</xdr:colOff>
      <xdr:row>116</xdr:row>
      <xdr:rowOff>169333</xdr:rowOff>
    </xdr:to>
    <xdr:cxnSp macro="">
      <xdr:nvCxnSpPr>
        <xdr:cNvPr id="29" name="直線コネクタ 28">
          <a:extLst>
            <a:ext uri="{FF2B5EF4-FFF2-40B4-BE49-F238E27FC236}">
              <a16:creationId xmlns:a16="http://schemas.microsoft.com/office/drawing/2014/main" id="{00000000-0008-0000-0800-00001D000000}"/>
            </a:ext>
          </a:extLst>
        </xdr:cNvPr>
        <xdr:cNvCxnSpPr/>
      </xdr:nvCxnSpPr>
      <xdr:spPr>
        <a:xfrm>
          <a:off x="14696017" y="20609983"/>
          <a:ext cx="196638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497417</xdr:colOff>
      <xdr:row>112</xdr:row>
      <xdr:rowOff>0</xdr:rowOff>
    </xdr:from>
    <xdr:to>
      <xdr:col>14</xdr:col>
      <xdr:colOff>508000</xdr:colOff>
      <xdr:row>116</xdr:row>
      <xdr:rowOff>158750</xdr:rowOff>
    </xdr:to>
    <xdr:cxnSp macro="">
      <xdr:nvCxnSpPr>
        <xdr:cNvPr id="30" name="直線矢印コネクタ 29">
          <a:extLst>
            <a:ext uri="{FF2B5EF4-FFF2-40B4-BE49-F238E27FC236}">
              <a16:creationId xmlns:a16="http://schemas.microsoft.com/office/drawing/2014/main" id="{00000000-0008-0000-0800-00001E000000}"/>
            </a:ext>
          </a:extLst>
        </xdr:cNvPr>
        <xdr:cNvCxnSpPr/>
      </xdr:nvCxnSpPr>
      <xdr:spPr>
        <a:xfrm flipH="1" flipV="1">
          <a:off x="16651817" y="19754850"/>
          <a:ext cx="10583" cy="8445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0</xdr:row>
      <xdr:rowOff>0</xdr:rowOff>
    </xdr:from>
    <xdr:to>
      <xdr:col>2</xdr:col>
      <xdr:colOff>609600</xdr:colOff>
      <xdr:row>0</xdr:row>
      <xdr:rowOff>361950</xdr:rowOff>
    </xdr:to>
    <xdr:sp macro="" textlink="">
      <xdr:nvSpPr>
        <xdr:cNvPr id="31" name="ホームベース 30">
          <a:hlinkClick xmlns:r="http://schemas.openxmlformats.org/officeDocument/2006/relationships" r:id="rId1"/>
          <a:extLst>
            <a:ext uri="{FF2B5EF4-FFF2-40B4-BE49-F238E27FC236}">
              <a16:creationId xmlns:a16="http://schemas.microsoft.com/office/drawing/2014/main" id="{00000000-0008-0000-0800-00001F000000}"/>
            </a:ext>
          </a:extLst>
        </xdr:cNvPr>
        <xdr:cNvSpPr/>
      </xdr:nvSpPr>
      <xdr:spPr>
        <a:xfrm>
          <a:off x="123825" y="0"/>
          <a:ext cx="1295400" cy="361950"/>
        </a:xfrm>
        <a:prstGeom prst="homePlate">
          <a:avLst/>
        </a:prstGeom>
        <a:solidFill>
          <a:schemeClr val="accent5">
            <a:lumMod val="20000"/>
            <a:lumOff val="80000"/>
          </a:schemeClr>
        </a:solidFill>
        <a:ln w="28575">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生産波及効果</a:t>
          </a:r>
        </a:p>
      </xdr:txBody>
    </xdr:sp>
    <xdr:clientData/>
  </xdr:twoCellAnchor>
  <xdr:twoCellAnchor>
    <xdr:from>
      <xdr:col>2</xdr:col>
      <xdr:colOff>1158240</xdr:colOff>
      <xdr:row>0</xdr:row>
      <xdr:rowOff>0</xdr:rowOff>
    </xdr:from>
    <xdr:to>
      <xdr:col>3</xdr:col>
      <xdr:colOff>327659</xdr:colOff>
      <xdr:row>0</xdr:row>
      <xdr:rowOff>360000</xdr:rowOff>
    </xdr:to>
    <xdr:sp macro="" textlink="">
      <xdr:nvSpPr>
        <xdr:cNvPr id="32" name="正方形/長方形 31">
          <a:hlinkClick xmlns:r="http://schemas.openxmlformats.org/officeDocument/2006/relationships" r:id="rId2"/>
          <a:extLst>
            <a:ext uri="{FF2B5EF4-FFF2-40B4-BE49-F238E27FC236}">
              <a16:creationId xmlns:a16="http://schemas.microsoft.com/office/drawing/2014/main" id="{00000000-0008-0000-0800-000020000000}"/>
            </a:ext>
          </a:extLst>
        </xdr:cNvPr>
        <xdr:cNvSpPr/>
      </xdr:nvSpPr>
      <xdr:spPr>
        <a:xfrm>
          <a:off x="1889760" y="0"/>
          <a:ext cx="86105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操作説明</a:t>
          </a:r>
        </a:p>
      </xdr:txBody>
    </xdr:sp>
    <xdr:clientData/>
  </xdr:twoCellAnchor>
  <xdr:twoCellAnchor>
    <xdr:from>
      <xdr:col>3</xdr:col>
      <xdr:colOff>323851</xdr:colOff>
      <xdr:row>0</xdr:row>
      <xdr:rowOff>0</xdr:rowOff>
    </xdr:from>
    <xdr:to>
      <xdr:col>4</xdr:col>
      <xdr:colOff>209552</xdr:colOff>
      <xdr:row>0</xdr:row>
      <xdr:rowOff>360000</xdr:rowOff>
    </xdr:to>
    <xdr:sp macro="" textlink="">
      <xdr:nvSpPr>
        <xdr:cNvPr id="33" name="正方形/長方形 32">
          <a:hlinkClick xmlns:r="http://schemas.openxmlformats.org/officeDocument/2006/relationships" r:id="rId3"/>
          <a:extLst>
            <a:ext uri="{FF2B5EF4-FFF2-40B4-BE49-F238E27FC236}">
              <a16:creationId xmlns:a16="http://schemas.microsoft.com/office/drawing/2014/main" id="{00000000-0008-0000-0800-000021000000}"/>
            </a:ext>
          </a:extLst>
        </xdr:cNvPr>
        <xdr:cNvSpPr/>
      </xdr:nvSpPr>
      <xdr:spPr>
        <a:xfrm>
          <a:off x="2752726" y="0"/>
          <a:ext cx="752476"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入　力</a:t>
          </a:r>
        </a:p>
      </xdr:txBody>
    </xdr:sp>
    <xdr:clientData/>
  </xdr:twoCellAnchor>
  <xdr:twoCellAnchor>
    <xdr:from>
      <xdr:col>4</xdr:col>
      <xdr:colOff>190500</xdr:colOff>
      <xdr:row>0</xdr:row>
      <xdr:rowOff>0</xdr:rowOff>
    </xdr:from>
    <xdr:to>
      <xdr:col>5</xdr:col>
      <xdr:colOff>99060</xdr:colOff>
      <xdr:row>0</xdr:row>
      <xdr:rowOff>360000</xdr:rowOff>
    </xdr:to>
    <xdr:sp macro="" textlink="">
      <xdr:nvSpPr>
        <xdr:cNvPr id="34" name="正方形/長方形 33">
          <a:hlinkClick xmlns:r="http://schemas.openxmlformats.org/officeDocument/2006/relationships" r:id="rId4"/>
          <a:extLst>
            <a:ext uri="{FF2B5EF4-FFF2-40B4-BE49-F238E27FC236}">
              <a16:creationId xmlns:a16="http://schemas.microsoft.com/office/drawing/2014/main" id="{00000000-0008-0000-0800-000022000000}"/>
            </a:ext>
          </a:extLst>
        </xdr:cNvPr>
        <xdr:cNvSpPr/>
      </xdr:nvSpPr>
      <xdr:spPr>
        <a:xfrm>
          <a:off x="3482340" y="0"/>
          <a:ext cx="77724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定　義</a:t>
          </a:r>
        </a:p>
      </xdr:txBody>
    </xdr:sp>
    <xdr:clientData/>
  </xdr:twoCellAnchor>
  <xdr:twoCellAnchor>
    <xdr:from>
      <xdr:col>5</xdr:col>
      <xdr:colOff>91440</xdr:colOff>
      <xdr:row>0</xdr:row>
      <xdr:rowOff>0</xdr:rowOff>
    </xdr:from>
    <xdr:to>
      <xdr:col>6</xdr:col>
      <xdr:colOff>7620</xdr:colOff>
      <xdr:row>0</xdr:row>
      <xdr:rowOff>360000</xdr:rowOff>
    </xdr:to>
    <xdr:sp macro="" textlink="">
      <xdr:nvSpPr>
        <xdr:cNvPr id="35" name="正方形/長方形 34">
          <a:hlinkClick xmlns:r="http://schemas.openxmlformats.org/officeDocument/2006/relationships" r:id="rId5"/>
          <a:extLst>
            <a:ext uri="{FF2B5EF4-FFF2-40B4-BE49-F238E27FC236}">
              <a16:creationId xmlns:a16="http://schemas.microsoft.com/office/drawing/2014/main" id="{00000000-0008-0000-0800-000023000000}"/>
            </a:ext>
          </a:extLst>
        </xdr:cNvPr>
        <xdr:cNvSpPr/>
      </xdr:nvSpPr>
      <xdr:spPr>
        <a:xfrm>
          <a:off x="4251960" y="0"/>
          <a:ext cx="78486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報 告 書</a:t>
          </a:r>
        </a:p>
      </xdr:txBody>
    </xdr:sp>
    <xdr:clientData/>
  </xdr:twoCellAnchor>
  <xdr:twoCellAnchor>
    <xdr:from>
      <xdr:col>6</xdr:col>
      <xdr:colOff>0</xdr:colOff>
      <xdr:row>0</xdr:row>
      <xdr:rowOff>0</xdr:rowOff>
    </xdr:from>
    <xdr:to>
      <xdr:col>6</xdr:col>
      <xdr:colOff>704850</xdr:colOff>
      <xdr:row>0</xdr:row>
      <xdr:rowOff>358140</xdr:rowOff>
    </xdr:to>
    <xdr:sp macro="" textlink="">
      <xdr:nvSpPr>
        <xdr:cNvPr id="36" name="正方形/長方形 35">
          <a:hlinkClick xmlns:r="http://schemas.openxmlformats.org/officeDocument/2006/relationships" r:id="rId6"/>
          <a:extLst>
            <a:ext uri="{FF2B5EF4-FFF2-40B4-BE49-F238E27FC236}">
              <a16:creationId xmlns:a16="http://schemas.microsoft.com/office/drawing/2014/main" id="{00000000-0008-0000-0800-000024000000}"/>
            </a:ext>
          </a:extLst>
        </xdr:cNvPr>
        <xdr:cNvSpPr/>
      </xdr:nvSpPr>
      <xdr:spPr>
        <a:xfrm>
          <a:off x="5029200" y="0"/>
          <a:ext cx="704850" cy="35814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flow</a:t>
          </a:r>
          <a:endParaRPr kumimoji="1" lang="ja-JP" altLang="en-US" sz="1100"/>
        </a:p>
      </xdr:txBody>
    </xdr:sp>
    <xdr:clientData/>
  </xdr:twoCellAnchor>
  <xdr:twoCellAnchor>
    <xdr:from>
      <xdr:col>6</xdr:col>
      <xdr:colOff>708660</xdr:colOff>
      <xdr:row>0</xdr:row>
      <xdr:rowOff>0</xdr:rowOff>
    </xdr:from>
    <xdr:to>
      <xdr:col>7</xdr:col>
      <xdr:colOff>640080</xdr:colOff>
      <xdr:row>0</xdr:row>
      <xdr:rowOff>360000</xdr:rowOff>
    </xdr:to>
    <xdr:sp macro="" textlink="">
      <xdr:nvSpPr>
        <xdr:cNvPr id="37" name="正方形/長方形 36">
          <a:hlinkClick xmlns:r="http://schemas.openxmlformats.org/officeDocument/2006/relationships" r:id="rId7"/>
          <a:extLst>
            <a:ext uri="{FF2B5EF4-FFF2-40B4-BE49-F238E27FC236}">
              <a16:creationId xmlns:a16="http://schemas.microsoft.com/office/drawing/2014/main" id="{00000000-0008-0000-0800-000025000000}"/>
            </a:ext>
          </a:extLst>
        </xdr:cNvPr>
        <xdr:cNvSpPr/>
      </xdr:nvSpPr>
      <xdr:spPr>
        <a:xfrm>
          <a:off x="5737860" y="0"/>
          <a:ext cx="8001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ysClr val="windowText" lastClr="000000"/>
              </a:solidFill>
            </a:rPr>
            <a:t>造成波及</a:t>
          </a:r>
        </a:p>
      </xdr:txBody>
    </xdr:sp>
    <xdr:clientData/>
  </xdr:twoCellAnchor>
  <xdr:twoCellAnchor>
    <xdr:from>
      <xdr:col>7</xdr:col>
      <xdr:colOff>640080</xdr:colOff>
      <xdr:row>0</xdr:row>
      <xdr:rowOff>0</xdr:rowOff>
    </xdr:from>
    <xdr:to>
      <xdr:col>8</xdr:col>
      <xdr:colOff>579120</xdr:colOff>
      <xdr:row>0</xdr:row>
      <xdr:rowOff>360000</xdr:rowOff>
    </xdr:to>
    <xdr:sp macro="" textlink="">
      <xdr:nvSpPr>
        <xdr:cNvPr id="38" name="正方形/長方形 37">
          <a:hlinkClick xmlns:r="http://schemas.openxmlformats.org/officeDocument/2006/relationships" r:id="rId8"/>
          <a:extLst>
            <a:ext uri="{FF2B5EF4-FFF2-40B4-BE49-F238E27FC236}">
              <a16:creationId xmlns:a16="http://schemas.microsoft.com/office/drawing/2014/main" id="{00000000-0008-0000-0800-000026000000}"/>
            </a:ext>
          </a:extLst>
        </xdr:cNvPr>
        <xdr:cNvSpPr/>
      </xdr:nvSpPr>
      <xdr:spPr>
        <a:xfrm>
          <a:off x="6537960" y="0"/>
          <a:ext cx="80772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chemeClr val="tx1"/>
              </a:solidFill>
            </a:rPr>
            <a:t>建築波及</a:t>
          </a:r>
        </a:p>
      </xdr:txBody>
    </xdr:sp>
    <xdr:clientData/>
  </xdr:twoCellAnchor>
  <xdr:twoCellAnchor>
    <xdr:from>
      <xdr:col>8</xdr:col>
      <xdr:colOff>579120</xdr:colOff>
      <xdr:row>0</xdr:row>
      <xdr:rowOff>0</xdr:rowOff>
    </xdr:from>
    <xdr:to>
      <xdr:col>9</xdr:col>
      <xdr:colOff>548639</xdr:colOff>
      <xdr:row>0</xdr:row>
      <xdr:rowOff>360000</xdr:rowOff>
    </xdr:to>
    <xdr:sp macro="" textlink="">
      <xdr:nvSpPr>
        <xdr:cNvPr id="39" name="正方形/長方形 38">
          <a:hlinkClick xmlns:r="http://schemas.openxmlformats.org/officeDocument/2006/relationships" r:id="rId9"/>
          <a:extLst>
            <a:ext uri="{FF2B5EF4-FFF2-40B4-BE49-F238E27FC236}">
              <a16:creationId xmlns:a16="http://schemas.microsoft.com/office/drawing/2014/main" id="{00000000-0008-0000-0800-000027000000}"/>
            </a:ext>
          </a:extLst>
        </xdr:cNvPr>
        <xdr:cNvSpPr/>
      </xdr:nvSpPr>
      <xdr:spPr>
        <a:xfrm>
          <a:off x="7345680" y="0"/>
          <a:ext cx="838199"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0">
              <a:solidFill>
                <a:schemeClr val="tx1"/>
              </a:solidFill>
            </a:rPr>
            <a:t>設備波及</a:t>
          </a:r>
        </a:p>
      </xdr:txBody>
    </xdr:sp>
    <xdr:clientData/>
  </xdr:twoCellAnchor>
  <xdr:twoCellAnchor>
    <xdr:from>
      <xdr:col>9</xdr:col>
      <xdr:colOff>548640</xdr:colOff>
      <xdr:row>0</xdr:row>
      <xdr:rowOff>0</xdr:rowOff>
    </xdr:from>
    <xdr:to>
      <xdr:col>10</xdr:col>
      <xdr:colOff>563880</xdr:colOff>
      <xdr:row>0</xdr:row>
      <xdr:rowOff>360000</xdr:rowOff>
    </xdr:to>
    <xdr:sp macro="" textlink="">
      <xdr:nvSpPr>
        <xdr:cNvPr id="40" name="正方形/長方形 39">
          <a:extLst>
            <a:ext uri="{FF2B5EF4-FFF2-40B4-BE49-F238E27FC236}">
              <a16:creationId xmlns:a16="http://schemas.microsoft.com/office/drawing/2014/main" id="{00000000-0008-0000-0800-000028000000}"/>
            </a:ext>
          </a:extLst>
        </xdr:cNvPr>
        <xdr:cNvSpPr/>
      </xdr:nvSpPr>
      <xdr:spPr>
        <a:xfrm>
          <a:off x="8183880" y="0"/>
          <a:ext cx="883920" cy="360000"/>
        </a:xfrm>
        <a:prstGeom prst="rect">
          <a:avLst/>
        </a:prstGeom>
        <a:solidFill>
          <a:srgbClr val="002060"/>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chemeClr val="bg1"/>
              </a:solidFill>
            </a:rPr>
            <a:t>生産波及</a:t>
          </a:r>
        </a:p>
      </xdr:txBody>
    </xdr:sp>
    <xdr:clientData/>
  </xdr:twoCellAnchor>
  <xdr:twoCellAnchor>
    <xdr:from>
      <xdr:col>10</xdr:col>
      <xdr:colOff>571500</xdr:colOff>
      <xdr:row>0</xdr:row>
      <xdr:rowOff>0</xdr:rowOff>
    </xdr:from>
    <xdr:to>
      <xdr:col>11</xdr:col>
      <xdr:colOff>434340</xdr:colOff>
      <xdr:row>0</xdr:row>
      <xdr:rowOff>360000</xdr:rowOff>
    </xdr:to>
    <xdr:sp macro="" textlink="">
      <xdr:nvSpPr>
        <xdr:cNvPr id="41" name="正方形/長方形 40">
          <a:hlinkClick xmlns:r="http://schemas.openxmlformats.org/officeDocument/2006/relationships" r:id="rId1"/>
          <a:extLst>
            <a:ext uri="{FF2B5EF4-FFF2-40B4-BE49-F238E27FC236}">
              <a16:creationId xmlns:a16="http://schemas.microsoft.com/office/drawing/2014/main" id="{00000000-0008-0000-0800-000029000000}"/>
            </a:ext>
          </a:extLst>
        </xdr:cNvPr>
        <xdr:cNvSpPr/>
      </xdr:nvSpPr>
      <xdr:spPr>
        <a:xfrm>
          <a:off x="9075420" y="0"/>
          <a:ext cx="73152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DATA</a:t>
          </a:r>
          <a:endParaRPr kumimoji="1" lang="ja-JP" altLang="en-US" sz="1100"/>
        </a:p>
      </xdr:txBody>
    </xdr:sp>
    <xdr:clientData/>
  </xdr:twoCellAnchor>
  <xdr:twoCellAnchor>
    <xdr:from>
      <xdr:col>11</xdr:col>
      <xdr:colOff>426720</xdr:colOff>
      <xdr:row>0</xdr:row>
      <xdr:rowOff>0</xdr:rowOff>
    </xdr:from>
    <xdr:to>
      <xdr:col>12</xdr:col>
      <xdr:colOff>259080</xdr:colOff>
      <xdr:row>0</xdr:row>
      <xdr:rowOff>360000</xdr:rowOff>
    </xdr:to>
    <xdr:sp macro="" textlink="">
      <xdr:nvSpPr>
        <xdr:cNvPr id="42" name="正方形/長方形 41">
          <a:hlinkClick xmlns:r="http://schemas.openxmlformats.org/officeDocument/2006/relationships" r:id="rId10"/>
          <a:extLst>
            <a:ext uri="{FF2B5EF4-FFF2-40B4-BE49-F238E27FC236}">
              <a16:creationId xmlns:a16="http://schemas.microsoft.com/office/drawing/2014/main" id="{00000000-0008-0000-0800-00002A000000}"/>
            </a:ext>
          </a:extLst>
        </xdr:cNvPr>
        <xdr:cNvSpPr/>
      </xdr:nvSpPr>
      <xdr:spPr>
        <a:xfrm>
          <a:off x="9799320" y="0"/>
          <a:ext cx="70104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係数</a:t>
          </a:r>
        </a:p>
      </xdr:txBody>
    </xdr:sp>
    <xdr:clientData/>
  </xdr:twoCellAnchor>
  <xdr:twoCellAnchor>
    <xdr:from>
      <xdr:col>12</xdr:col>
      <xdr:colOff>259080</xdr:colOff>
      <xdr:row>0</xdr:row>
      <xdr:rowOff>0</xdr:rowOff>
    </xdr:from>
    <xdr:to>
      <xdr:col>13</xdr:col>
      <xdr:colOff>114300</xdr:colOff>
      <xdr:row>0</xdr:row>
      <xdr:rowOff>360000</xdr:rowOff>
    </xdr:to>
    <xdr:sp macro="" textlink="">
      <xdr:nvSpPr>
        <xdr:cNvPr id="43" name="正方形/長方形 42">
          <a:hlinkClick xmlns:r="http://schemas.openxmlformats.org/officeDocument/2006/relationships" r:id="rId11"/>
          <a:extLst>
            <a:ext uri="{FF2B5EF4-FFF2-40B4-BE49-F238E27FC236}">
              <a16:creationId xmlns:a16="http://schemas.microsoft.com/office/drawing/2014/main" id="{00000000-0008-0000-0800-00002B000000}"/>
            </a:ext>
          </a:extLst>
        </xdr:cNvPr>
        <xdr:cNvSpPr/>
      </xdr:nvSpPr>
      <xdr:spPr>
        <a:xfrm>
          <a:off x="10500360" y="0"/>
          <a:ext cx="72390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粗利率</a:t>
          </a:r>
        </a:p>
      </xdr:txBody>
    </xdr:sp>
    <xdr:clientData/>
  </xdr:twoCellAnchor>
  <xdr:twoCellAnchor>
    <xdr:from>
      <xdr:col>13</xdr:col>
      <xdr:colOff>114300</xdr:colOff>
      <xdr:row>0</xdr:row>
      <xdr:rowOff>0</xdr:rowOff>
    </xdr:from>
    <xdr:to>
      <xdr:col>14</xdr:col>
      <xdr:colOff>152400</xdr:colOff>
      <xdr:row>0</xdr:row>
      <xdr:rowOff>360000</xdr:rowOff>
    </xdr:to>
    <xdr:sp macro="" textlink="">
      <xdr:nvSpPr>
        <xdr:cNvPr id="44" name="正方形/長方形 43">
          <a:hlinkClick xmlns:r="http://schemas.openxmlformats.org/officeDocument/2006/relationships" r:id="rId12"/>
          <a:extLst>
            <a:ext uri="{FF2B5EF4-FFF2-40B4-BE49-F238E27FC236}">
              <a16:creationId xmlns:a16="http://schemas.microsoft.com/office/drawing/2014/main" id="{00000000-0008-0000-0800-00002C000000}"/>
            </a:ext>
          </a:extLst>
        </xdr:cNvPr>
        <xdr:cNvSpPr/>
      </xdr:nvSpPr>
      <xdr:spPr>
        <a:xfrm>
          <a:off x="11224260" y="0"/>
          <a:ext cx="906780" cy="360000"/>
        </a:xfrm>
        <a:prstGeom prst="rect">
          <a:avLst/>
        </a:prstGeom>
        <a:solidFill>
          <a:schemeClr val="accent5">
            <a:lumMod val="20000"/>
            <a:lumOff val="80000"/>
          </a:schemeClr>
        </a:solidFill>
        <a:ln w="12700">
          <a:solidFill>
            <a:srgbClr val="00206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固定資本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www.pref.saitama.lg.jp/a0206/a152/" TargetMode="External"/><Relationship Id="rId1" Type="http://schemas.openxmlformats.org/officeDocument/2006/relationships/hyperlink" Target="mailto:a2300-15@pref.saitama.lg.jp" TargetMode="Externa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sheetPr>
  <dimension ref="A1:T116"/>
  <sheetViews>
    <sheetView showRowColHeaders="0" tabSelected="1" zoomScale="80" zoomScaleNormal="80" workbookViewId="0"/>
  </sheetViews>
  <sheetFormatPr defaultColWidth="9" defaultRowHeight="16.5"/>
  <cols>
    <col min="1" max="1" width="1.6328125" style="6" customWidth="1"/>
    <col min="2" max="2" width="3.6328125" style="7" customWidth="1"/>
    <col min="3" max="3" width="3.6328125" style="6" customWidth="1"/>
    <col min="4" max="4" width="10.6328125" style="6" customWidth="1"/>
    <col min="5" max="5" width="9" style="6"/>
    <col min="6" max="6" width="5.6328125" style="6" customWidth="1"/>
    <col min="7" max="13" width="9" style="6"/>
    <col min="14" max="14" width="10.26953125" style="6" customWidth="1"/>
    <col min="15" max="16384" width="9" style="6"/>
  </cols>
  <sheetData>
    <row r="1" spans="1:20" ht="37.5" customHeight="1">
      <c r="A1" s="820"/>
      <c r="B1" s="5"/>
    </row>
    <row r="3" spans="1:20" ht="20">
      <c r="B3" s="588" t="s">
        <v>244</v>
      </c>
      <c r="C3" s="589"/>
      <c r="D3" s="589"/>
      <c r="E3" s="589"/>
      <c r="F3" s="589"/>
      <c r="G3" s="589"/>
      <c r="H3" s="589"/>
      <c r="I3" s="589"/>
      <c r="J3" s="589"/>
      <c r="K3" s="589"/>
      <c r="L3" s="589"/>
      <c r="M3" s="589"/>
      <c r="N3" s="589"/>
      <c r="O3" s="589"/>
      <c r="P3" s="589"/>
      <c r="Q3" s="589"/>
      <c r="R3" s="589"/>
      <c r="S3" s="589"/>
      <c r="T3" s="590"/>
    </row>
    <row r="5" spans="1:20">
      <c r="C5" s="6" t="s">
        <v>245</v>
      </c>
    </row>
    <row r="6" spans="1:20">
      <c r="D6" s="6" t="s">
        <v>246</v>
      </c>
      <c r="T6" s="8"/>
    </row>
    <row r="7" spans="1:20" ht="16.5" customHeight="1">
      <c r="B7" s="6"/>
      <c r="D7" s="6" t="s">
        <v>247</v>
      </c>
      <c r="T7" s="8"/>
    </row>
    <row r="8" spans="1:20" ht="16.5" customHeight="1">
      <c r="D8" s="6" t="s">
        <v>297</v>
      </c>
    </row>
    <row r="9" spans="1:20">
      <c r="B9" s="6"/>
      <c r="D9" s="6" t="str">
        <f>固定資本!F6&amp;"年の物価調整を行っているため、"&amp;固定資本!F6&amp;"年価格の入力で利用可能です。"</f>
        <v>2025年の物価調整を行っているため、2025年価格の入力で利用可能です。</v>
      </c>
      <c r="T9" s="8"/>
    </row>
    <row r="10" spans="1:20">
      <c r="B10" s="6"/>
      <c r="D10" s="6" t="s">
        <v>1156</v>
      </c>
      <c r="T10" s="8"/>
    </row>
    <row r="11" spans="1:20" ht="6" customHeight="1">
      <c r="B11" s="6"/>
      <c r="T11" s="8"/>
    </row>
    <row r="12" spans="1:20" ht="4.5" customHeight="1">
      <c r="B12" s="6"/>
      <c r="T12" s="8"/>
    </row>
    <row r="13" spans="1:20">
      <c r="B13" s="6"/>
      <c r="D13" s="6" t="s">
        <v>248</v>
      </c>
      <c r="T13" s="8"/>
    </row>
    <row r="14" spans="1:20">
      <c r="B14" s="6"/>
      <c r="T14" s="8"/>
    </row>
    <row r="15" spans="1:20">
      <c r="C15" s="6" t="s">
        <v>243</v>
      </c>
      <c r="T15" s="8"/>
    </row>
    <row r="16" spans="1:20">
      <c r="D16" s="6" t="s">
        <v>249</v>
      </c>
    </row>
    <row r="17" spans="3:15" ht="17" thickBot="1">
      <c r="D17" s="9"/>
    </row>
    <row r="18" spans="3:15">
      <c r="C18" s="10"/>
      <c r="D18" s="586" t="s">
        <v>304</v>
      </c>
      <c r="E18" s="8"/>
      <c r="F18" s="6" t="s">
        <v>250</v>
      </c>
    </row>
    <row r="19" spans="3:15" ht="17" thickBot="1">
      <c r="C19" s="10"/>
      <c r="D19" s="587"/>
      <c r="E19" s="8"/>
      <c r="F19" s="6" t="s">
        <v>871</v>
      </c>
    </row>
    <row r="20" spans="3:15">
      <c r="D20" s="11"/>
      <c r="F20" s="6" t="s">
        <v>251</v>
      </c>
    </row>
    <row r="21" spans="3:15" ht="6" customHeight="1"/>
    <row r="22" spans="3:15">
      <c r="F22" s="6" t="s">
        <v>252</v>
      </c>
    </row>
    <row r="23" spans="3:15" ht="6" customHeight="1"/>
    <row r="24" spans="3:15">
      <c r="F24" s="6" t="s">
        <v>253</v>
      </c>
    </row>
    <row r="25" spans="3:15">
      <c r="F25" s="6" t="s">
        <v>254</v>
      </c>
    </row>
    <row r="26" spans="3:15">
      <c r="F26" s="6" t="s">
        <v>255</v>
      </c>
    </row>
    <row r="27" spans="3:15">
      <c r="F27" s="6" t="s">
        <v>298</v>
      </c>
    </row>
    <row r="28" spans="3:15">
      <c r="F28" s="6" t="s">
        <v>256</v>
      </c>
    </row>
    <row r="29" spans="3:15">
      <c r="F29" s="12" t="s">
        <v>1157</v>
      </c>
      <c r="O29" s="12"/>
    </row>
    <row r="30" spans="3:15">
      <c r="F30" s="6" t="s">
        <v>257</v>
      </c>
    </row>
    <row r="31" spans="3:15">
      <c r="F31" s="6" t="s">
        <v>299</v>
      </c>
    </row>
    <row r="32" spans="3:15" ht="6" customHeight="1"/>
    <row r="33" spans="4:19">
      <c r="F33" s="585" t="s">
        <v>1154</v>
      </c>
      <c r="G33" s="585"/>
      <c r="H33" s="585"/>
      <c r="I33" s="585"/>
      <c r="J33" s="585"/>
      <c r="K33" s="585"/>
      <c r="L33" s="585"/>
      <c r="M33" s="585"/>
      <c r="N33" s="585"/>
      <c r="O33" s="585"/>
      <c r="P33" s="585"/>
      <c r="Q33" s="585"/>
      <c r="R33" s="585"/>
      <c r="S33" s="585"/>
    </row>
    <row r="34" spans="4:19">
      <c r="F34" s="585" t="s">
        <v>1155</v>
      </c>
      <c r="G34" s="585"/>
      <c r="H34" s="585"/>
      <c r="I34" s="585"/>
      <c r="J34" s="585"/>
      <c r="K34" s="585"/>
      <c r="L34" s="585"/>
      <c r="M34" s="585"/>
      <c r="N34" s="585"/>
      <c r="O34" s="585"/>
      <c r="P34" s="585"/>
      <c r="Q34" s="585"/>
      <c r="R34" s="585"/>
      <c r="S34" s="585"/>
    </row>
    <row r="35" spans="4:19" ht="7.5" customHeight="1"/>
    <row r="36" spans="4:19">
      <c r="F36" s="6" t="s">
        <v>258</v>
      </c>
    </row>
    <row r="37" spans="4:19">
      <c r="F37" s="6" t="s">
        <v>259</v>
      </c>
    </row>
    <row r="38" spans="4:19" ht="6" customHeight="1"/>
    <row r="39" spans="4:19">
      <c r="F39" s="6" t="s">
        <v>260</v>
      </c>
    </row>
    <row r="40" spans="4:19" ht="17" thickBot="1"/>
    <row r="41" spans="4:19">
      <c r="D41" s="586" t="s">
        <v>305</v>
      </c>
      <c r="F41" s="6" t="s">
        <v>261</v>
      </c>
    </row>
    <row r="42" spans="4:19" ht="17" thickBot="1">
      <c r="D42" s="587"/>
      <c r="F42" s="6" t="s">
        <v>262</v>
      </c>
    </row>
    <row r="43" spans="4:19">
      <c r="F43" s="6" t="s">
        <v>872</v>
      </c>
    </row>
    <row r="44" spans="4:19" ht="17" thickBot="1"/>
    <row r="45" spans="4:19">
      <c r="D45" s="586" t="s">
        <v>306</v>
      </c>
      <c r="F45" s="6" t="s">
        <v>263</v>
      </c>
    </row>
    <row r="46" spans="4:19" ht="17" thickBot="1">
      <c r="D46" s="587"/>
      <c r="F46" s="6" t="s">
        <v>264</v>
      </c>
    </row>
    <row r="47" spans="4:19">
      <c r="F47" s="6" t="s">
        <v>265</v>
      </c>
    </row>
    <row r="48" spans="4:19" ht="6" customHeight="1"/>
    <row r="49" spans="4:6">
      <c r="F49" s="6" t="s">
        <v>266</v>
      </c>
    </row>
    <row r="50" spans="4:6">
      <c r="F50" s="6" t="s">
        <v>267</v>
      </c>
    </row>
    <row r="51" spans="4:6">
      <c r="F51" s="6" t="s">
        <v>268</v>
      </c>
    </row>
    <row r="52" spans="4:6">
      <c r="F52" s="6" t="s">
        <v>894</v>
      </c>
    </row>
    <row r="53" spans="4:6">
      <c r="F53" s="6" t="s">
        <v>880</v>
      </c>
    </row>
    <row r="54" spans="4:6" ht="17" thickBot="1"/>
    <row r="55" spans="4:6">
      <c r="D55" s="586" t="s">
        <v>879</v>
      </c>
      <c r="F55" s="6" t="s">
        <v>269</v>
      </c>
    </row>
    <row r="56" spans="4:6" ht="17" thickBot="1">
      <c r="D56" s="587"/>
      <c r="F56" s="6" t="s">
        <v>270</v>
      </c>
    </row>
    <row r="57" spans="4:6" ht="17" thickBot="1"/>
    <row r="58" spans="4:6">
      <c r="D58" s="586" t="s">
        <v>307</v>
      </c>
      <c r="F58" s="6" t="s">
        <v>271</v>
      </c>
    </row>
    <row r="59" spans="4:6" ht="17" thickBot="1">
      <c r="D59" s="587"/>
      <c r="F59" s="6" t="s">
        <v>272</v>
      </c>
    </row>
    <row r="60" spans="4:6" ht="17" thickBot="1"/>
    <row r="61" spans="4:6">
      <c r="D61" s="586" t="s">
        <v>308</v>
      </c>
      <c r="F61" s="6" t="s">
        <v>273</v>
      </c>
    </row>
    <row r="62" spans="4:6" ht="17" thickBot="1">
      <c r="D62" s="587"/>
      <c r="F62" s="6" t="s">
        <v>272</v>
      </c>
    </row>
    <row r="63" spans="4:6" ht="17" thickBot="1"/>
    <row r="64" spans="4:6">
      <c r="D64" s="586" t="s">
        <v>309</v>
      </c>
      <c r="F64" s="6" t="s">
        <v>274</v>
      </c>
    </row>
    <row r="65" spans="4:6" ht="17" thickBot="1">
      <c r="D65" s="587"/>
      <c r="F65" s="6" t="s">
        <v>272</v>
      </c>
    </row>
    <row r="66" spans="4:6" ht="17" thickBot="1"/>
    <row r="67" spans="4:6">
      <c r="D67" s="586" t="s">
        <v>310</v>
      </c>
      <c r="F67" s="6" t="s">
        <v>275</v>
      </c>
    </row>
    <row r="68" spans="4:6" ht="17" thickBot="1">
      <c r="D68" s="587"/>
      <c r="F68" s="6" t="s">
        <v>272</v>
      </c>
    </row>
    <row r="69" spans="4:6" ht="17" thickBot="1"/>
    <row r="70" spans="4:6">
      <c r="D70" s="586" t="s">
        <v>311</v>
      </c>
      <c r="F70" s="6" t="s">
        <v>276</v>
      </c>
    </row>
    <row r="71" spans="4:6" ht="17" thickBot="1">
      <c r="D71" s="587"/>
    </row>
    <row r="72" spans="4:6" ht="17" thickBot="1"/>
    <row r="73" spans="4:6">
      <c r="D73" s="586" t="s">
        <v>312</v>
      </c>
      <c r="F73" s="6" t="s">
        <v>277</v>
      </c>
    </row>
    <row r="74" spans="4:6" ht="17" thickBot="1">
      <c r="D74" s="587"/>
    </row>
    <row r="75" spans="4:6" ht="17" thickBot="1"/>
    <row r="76" spans="4:6">
      <c r="D76" s="586" t="s">
        <v>313</v>
      </c>
      <c r="F76" s="6" t="s">
        <v>300</v>
      </c>
    </row>
    <row r="77" spans="4:6" ht="17" thickBot="1">
      <c r="D77" s="587"/>
      <c r="F77" s="6" t="s">
        <v>278</v>
      </c>
    </row>
    <row r="78" spans="4:6">
      <c r="F78" s="6" t="s">
        <v>301</v>
      </c>
    </row>
    <row r="79" spans="4:6" ht="17" thickBot="1"/>
    <row r="80" spans="4:6">
      <c r="D80" s="586" t="s">
        <v>315</v>
      </c>
      <c r="F80" s="6" t="s">
        <v>314</v>
      </c>
    </row>
    <row r="81" spans="4:6" ht="17" thickBot="1">
      <c r="D81" s="587"/>
      <c r="F81" s="6" t="s">
        <v>316</v>
      </c>
    </row>
    <row r="82" spans="4:6" ht="17" thickBot="1"/>
    <row r="83" spans="4:6">
      <c r="D83" s="596" t="s">
        <v>279</v>
      </c>
    </row>
    <row r="84" spans="4:6" ht="17" thickBot="1">
      <c r="D84" s="597"/>
    </row>
    <row r="86" spans="4:6">
      <c r="D86" s="6" t="str">
        <f>"・この経済波及効果分析ツールは、"&amp;固定資本!F6&amp;"年の物価調整を行っております。"</f>
        <v>・この経済波及効果分析ツールは、2025年の物価調整を行っております。</v>
      </c>
    </row>
    <row r="87" spans="4:6">
      <c r="D87" s="13" t="str">
        <f>"　与えられた設備投資額等をデフレータで2020年価格に変換してから経済波及効果を計算し、計算結果を"&amp;固定資本!F6&amp;"年価格に戻しています。"</f>
        <v>　与えられた設備投資額等をデフレータで2020年価格に変換してから経済波及効果を計算し、計算結果を2025年価格に戻しています。</v>
      </c>
    </row>
    <row r="88" spans="4:6">
      <c r="D88" s="6" t="s">
        <v>896</v>
      </c>
    </row>
    <row r="89" spans="4:6">
      <c r="D89" s="6" t="str">
        <f>"　したがって、2020年の投入構造や自給率が逆行列係数表に反映されており、その内容が"&amp;固定資本!F6&amp;"年にも続いていると仮定しております。"</f>
        <v>　したがって、2020年の投入構造や自給率が逆行列係数表に反映されており、その内容が2025年にも続いていると仮定しております。</v>
      </c>
    </row>
    <row r="90" spans="4:6">
      <c r="D90" s="6" t="s">
        <v>881</v>
      </c>
    </row>
    <row r="91" spans="4:6">
      <c r="D91" s="6" t="s">
        <v>280</v>
      </c>
    </row>
    <row r="92" spans="4:6">
      <c r="D92" s="6" t="s">
        <v>302</v>
      </c>
    </row>
    <row r="93" spans="4:6">
      <c r="D93" s="6" t="s">
        <v>281</v>
      </c>
    </row>
    <row r="94" spans="4:6">
      <c r="D94" s="6" t="s">
        <v>282</v>
      </c>
    </row>
    <row r="95" spans="4:6">
      <c r="D95" s="6" t="s">
        <v>283</v>
      </c>
    </row>
    <row r="96" spans="4:6">
      <c r="D96" s="6" t="str">
        <f>"・設備投資に使用している固定資本マトリックスは、「2020年全国産業連関表・付帯表」のデータを"&amp;固定資本!F6&amp;"年に物価調整し、耐用年数を掛けた係数です。"</f>
        <v>・設備投資に使用している固定資本マトリックスは、「2020年全国産業連関表・付帯表」のデータを2025年に物価調整し、耐用年数を掛けた係数です。</v>
      </c>
    </row>
    <row r="97" spans="3:15">
      <c r="D97" s="6" t="s">
        <v>284</v>
      </c>
    </row>
    <row r="98" spans="3:15">
      <c r="D98" s="6" t="s">
        <v>882</v>
      </c>
    </row>
    <row r="99" spans="3:15">
      <c r="D99" s="6" t="s">
        <v>895</v>
      </c>
    </row>
    <row r="100" spans="3:15">
      <c r="D100" s="6" t="s">
        <v>303</v>
      </c>
    </row>
    <row r="101" spans="3:15" ht="6" customHeight="1"/>
    <row r="102" spans="3:15">
      <c r="C102" s="6" t="s">
        <v>285</v>
      </c>
    </row>
    <row r="103" spans="3:15">
      <c r="D103" s="6" t="s">
        <v>286</v>
      </c>
    </row>
    <row r="104" spans="3:15">
      <c r="D104" s="6" t="s">
        <v>287</v>
      </c>
    </row>
    <row r="105" spans="3:15" ht="6" customHeight="1"/>
    <row r="106" spans="3:15">
      <c r="C106" s="6" t="s">
        <v>288</v>
      </c>
    </row>
    <row r="107" spans="3:15">
      <c r="D107" s="6" t="s">
        <v>289</v>
      </c>
      <c r="M107" s="14"/>
      <c r="O107" s="14"/>
    </row>
    <row r="108" spans="3:15">
      <c r="E108" s="6" t="s">
        <v>290</v>
      </c>
    </row>
    <row r="109" spans="3:15">
      <c r="E109" s="591" t="s">
        <v>291</v>
      </c>
      <c r="F109" s="592"/>
      <c r="G109" s="6" t="s">
        <v>292</v>
      </c>
    </row>
    <row r="110" spans="3:15">
      <c r="G110" s="593" t="s">
        <v>877</v>
      </c>
      <c r="H110" s="594"/>
      <c r="I110" s="595"/>
    </row>
    <row r="111" spans="3:15">
      <c r="G111" s="7" t="s">
        <v>293</v>
      </c>
      <c r="H111" s="17" t="s">
        <v>294</v>
      </c>
    </row>
    <row r="112" spans="3:15">
      <c r="G112" s="7"/>
      <c r="H112" s="17"/>
    </row>
    <row r="113" spans="3:17" ht="6" customHeight="1">
      <c r="Q113" s="14"/>
    </row>
    <row r="114" spans="3:17">
      <c r="D114" s="6" t="s">
        <v>295</v>
      </c>
      <c r="L114" s="593" t="s">
        <v>296</v>
      </c>
      <c r="M114" s="594"/>
      <c r="N114" s="594"/>
      <c r="O114" s="595"/>
    </row>
    <row r="115" spans="3:17" ht="6" customHeight="1"/>
    <row r="116" spans="3:17">
      <c r="C116" s="6" t="s">
        <v>892</v>
      </c>
      <c r="D116" s="6" t="s">
        <v>893</v>
      </c>
    </row>
  </sheetData>
  <sheetProtection sheet="1" objects="1" scenarios="1"/>
  <mergeCells count="17">
    <mergeCell ref="L114:O114"/>
    <mergeCell ref="D18:D19"/>
    <mergeCell ref="D41:D42"/>
    <mergeCell ref="D45:D46"/>
    <mergeCell ref="D55:D56"/>
    <mergeCell ref="D58:D59"/>
    <mergeCell ref="D80:D81"/>
    <mergeCell ref="D83:D84"/>
    <mergeCell ref="D61:D62"/>
    <mergeCell ref="D64:D65"/>
    <mergeCell ref="D67:D68"/>
    <mergeCell ref="D70:D71"/>
    <mergeCell ref="D73:D74"/>
    <mergeCell ref="D76:D77"/>
    <mergeCell ref="B3:T3"/>
    <mergeCell ref="E109:F109"/>
    <mergeCell ref="G110:I110"/>
  </mergeCells>
  <phoneticPr fontId="3"/>
  <hyperlinks>
    <hyperlink ref="G110" r:id="rId1" xr:uid="{00000000-0004-0000-0000-000000000000}"/>
    <hyperlink ref="L114" r:id="rId2" xr:uid="{00000000-0004-0000-0000-000001000000}"/>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2060"/>
  </sheetPr>
  <dimension ref="B1:CE195"/>
  <sheetViews>
    <sheetView showRowColHeaders="0" zoomScale="80" zoomScaleNormal="80" workbookViewId="0">
      <pane xSplit="1" ySplit="5" topLeftCell="B6" activePane="bottomRight" state="frozen"/>
      <selection pane="topRight" activeCell="B1" sqref="B1"/>
      <selection pane="bottomLeft" activeCell="A6" sqref="A6"/>
      <selection pane="bottomRight" activeCell="B6" sqref="B6"/>
    </sheetView>
  </sheetViews>
  <sheetFormatPr defaultRowHeight="16.5"/>
  <cols>
    <col min="1" max="1" width="1.6328125" style="14" customWidth="1"/>
    <col min="2" max="2" width="6.90625" style="269" customWidth="1"/>
    <col min="3" max="3" width="5.6328125" style="7" customWidth="1"/>
    <col min="4" max="4" width="5.6328125" style="6" customWidth="1"/>
    <col min="5" max="5" width="32.6328125" style="6" customWidth="1"/>
    <col min="6" max="9" width="12.6328125" style="6" customWidth="1"/>
    <col min="10" max="10" width="1.6328125" style="6" hidden="1" customWidth="1"/>
    <col min="11" max="11" width="1.6328125" style="6" customWidth="1"/>
    <col min="12" max="13" width="5.6328125" style="7" customWidth="1"/>
    <col min="14" max="14" width="27" style="6" customWidth="1"/>
    <col min="15" max="18" width="12.6328125" style="6" customWidth="1"/>
    <col min="19" max="19" width="1.7265625" style="6" customWidth="1"/>
    <col min="20" max="20" width="5.6328125" style="7" customWidth="1"/>
    <col min="21" max="21" width="5.6328125" style="270" customWidth="1"/>
    <col min="22" max="22" width="32.6328125" style="6" customWidth="1"/>
    <col min="23" max="26" width="12.6328125" style="6" customWidth="1"/>
    <col min="27" max="27" width="6" style="6" hidden="1" customWidth="1"/>
    <col min="28" max="28" width="1.6328125" style="6" customWidth="1"/>
    <col min="29" max="30" width="5.6328125" style="7" customWidth="1"/>
    <col min="31" max="31" width="27" style="6" customWidth="1"/>
    <col min="32" max="35" width="12.6328125" style="6" customWidth="1"/>
    <col min="36" max="36" width="1.6328125" style="6" customWidth="1"/>
    <col min="37" max="37" width="5.6328125" style="7" customWidth="1"/>
    <col min="38" max="38" width="27" style="6" customWidth="1"/>
    <col min="39" max="42" width="12.6328125" style="6" customWidth="1"/>
    <col min="43" max="43" width="8.7265625" style="14"/>
    <col min="44" max="44" width="5.6328125" style="7" customWidth="1"/>
    <col min="45" max="45" width="5.6328125" style="6" customWidth="1"/>
    <col min="46" max="46" width="32.6328125" style="6" customWidth="1"/>
    <col min="47" max="50" width="12.6328125" style="6" customWidth="1"/>
    <col min="51" max="51" width="5.90625" style="6" hidden="1" customWidth="1"/>
    <col min="52" max="52" width="1.6328125" style="6" customWidth="1"/>
    <col min="53" max="54" width="5.6328125" style="7" customWidth="1"/>
    <col min="55" max="55" width="27" style="6" customWidth="1"/>
    <col min="56" max="59" width="12.6328125" style="6" customWidth="1"/>
    <col min="60" max="60" width="1.6328125" style="6" customWidth="1"/>
    <col min="61" max="61" width="5.6328125" style="7" customWidth="1"/>
    <col min="62" max="62" width="5.6328125" style="270" customWidth="1"/>
    <col min="63" max="63" width="32.6328125" style="6" customWidth="1"/>
    <col min="64" max="67" width="12.6328125" style="6" customWidth="1"/>
    <col min="68" max="68" width="8.7265625" style="6" hidden="1" customWidth="1"/>
    <col min="69" max="69" width="1.6328125" style="6" customWidth="1"/>
    <col min="70" max="71" width="5.6328125" style="7" customWidth="1"/>
    <col min="72" max="72" width="27" style="6" customWidth="1"/>
    <col min="73" max="76" width="12.6328125" style="6" customWidth="1"/>
    <col min="77" max="77" width="1.6328125" style="6" customWidth="1"/>
    <col min="78" max="78" width="5.6328125" style="7" customWidth="1"/>
    <col min="79" max="79" width="27" style="6" customWidth="1"/>
    <col min="80" max="83" width="12.6328125" style="6" customWidth="1"/>
    <col min="84" max="16384" width="8.7265625" style="14"/>
  </cols>
  <sheetData>
    <row r="1" spans="2:83" ht="37.5" customHeight="1">
      <c r="CE1" s="271"/>
    </row>
    <row r="2" spans="2:83">
      <c r="D2" s="6" t="s">
        <v>820</v>
      </c>
      <c r="AI2" s="271" t="s">
        <v>756</v>
      </c>
      <c r="AK2" s="272">
        <f>IF(報告書!K4="39部門",1,2)</f>
        <v>1</v>
      </c>
      <c r="AP2" s="271" t="str">
        <f>報告書!K2</f>
        <v>千円</v>
      </c>
      <c r="AS2" s="6" t="s">
        <v>821</v>
      </c>
      <c r="BI2" s="13"/>
      <c r="BX2" s="271" t="s">
        <v>756</v>
      </c>
      <c r="CE2" s="7" t="str">
        <f>報告書!K2</f>
        <v>千円</v>
      </c>
    </row>
    <row r="3" spans="2:83" ht="13.5" customHeight="1">
      <c r="B3" s="766" t="s">
        <v>889</v>
      </c>
      <c r="C3" s="769" t="s">
        <v>773</v>
      </c>
      <c r="D3" s="772" t="s">
        <v>888</v>
      </c>
      <c r="E3" s="773"/>
      <c r="F3" s="778" t="s">
        <v>774</v>
      </c>
      <c r="G3" s="778" t="s">
        <v>775</v>
      </c>
      <c r="H3" s="778" t="s">
        <v>776</v>
      </c>
      <c r="I3" s="778" t="s">
        <v>749</v>
      </c>
      <c r="J3" s="273"/>
      <c r="K3" s="14"/>
      <c r="L3" s="769" t="s">
        <v>773</v>
      </c>
      <c r="M3" s="772" t="s">
        <v>888</v>
      </c>
      <c r="N3" s="773"/>
      <c r="O3" s="778" t="s">
        <v>774</v>
      </c>
      <c r="P3" s="778" t="s">
        <v>775</v>
      </c>
      <c r="Q3" s="778" t="s">
        <v>776</v>
      </c>
      <c r="R3" s="778" t="s">
        <v>749</v>
      </c>
      <c r="S3" s="8"/>
      <c r="T3" s="779" t="s">
        <v>777</v>
      </c>
      <c r="U3" s="760" t="s">
        <v>1030</v>
      </c>
      <c r="V3" s="761"/>
      <c r="W3" s="753" t="s">
        <v>774</v>
      </c>
      <c r="X3" s="753" t="s">
        <v>775</v>
      </c>
      <c r="Y3" s="753" t="s">
        <v>776</v>
      </c>
      <c r="Z3" s="753" t="s">
        <v>749</v>
      </c>
      <c r="AA3" s="273"/>
      <c r="AB3" s="14"/>
      <c r="AC3" s="779" t="s">
        <v>777</v>
      </c>
      <c r="AD3" s="760" t="s">
        <v>1030</v>
      </c>
      <c r="AE3" s="761"/>
      <c r="AF3" s="753" t="s">
        <v>774</v>
      </c>
      <c r="AG3" s="753" t="s">
        <v>775</v>
      </c>
      <c r="AH3" s="753" t="s">
        <v>776</v>
      </c>
      <c r="AI3" s="753" t="s">
        <v>749</v>
      </c>
      <c r="AJ3" s="8"/>
      <c r="AK3" s="754" t="str">
        <f>IF(AK2=1,"39部門分類","106部門分類")</f>
        <v>39部門分類</v>
      </c>
      <c r="AL3" s="755"/>
      <c r="AM3" s="751" t="s">
        <v>774</v>
      </c>
      <c r="AN3" s="751" t="s">
        <v>775</v>
      </c>
      <c r="AO3" s="751" t="s">
        <v>776</v>
      </c>
      <c r="AP3" s="751" t="s">
        <v>749</v>
      </c>
      <c r="AR3" s="769" t="s">
        <v>773</v>
      </c>
      <c r="AS3" s="772" t="s">
        <v>888</v>
      </c>
      <c r="AT3" s="773"/>
      <c r="AU3" s="778" t="s">
        <v>774</v>
      </c>
      <c r="AV3" s="778" t="s">
        <v>775</v>
      </c>
      <c r="AW3" s="778" t="s">
        <v>776</v>
      </c>
      <c r="AX3" s="778" t="s">
        <v>749</v>
      </c>
      <c r="AY3" s="273"/>
      <c r="AZ3" s="14"/>
      <c r="BA3" s="769" t="s">
        <v>773</v>
      </c>
      <c r="BB3" s="772" t="s">
        <v>888</v>
      </c>
      <c r="BC3" s="773"/>
      <c r="BD3" s="778" t="s">
        <v>774</v>
      </c>
      <c r="BE3" s="778" t="s">
        <v>775</v>
      </c>
      <c r="BF3" s="778" t="s">
        <v>776</v>
      </c>
      <c r="BG3" s="778" t="s">
        <v>749</v>
      </c>
      <c r="BH3" s="8"/>
      <c r="BI3" s="779" t="s">
        <v>773</v>
      </c>
      <c r="BJ3" s="760" t="s">
        <v>1030</v>
      </c>
      <c r="BK3" s="761"/>
      <c r="BL3" s="753" t="s">
        <v>774</v>
      </c>
      <c r="BM3" s="753" t="s">
        <v>775</v>
      </c>
      <c r="BN3" s="753" t="s">
        <v>776</v>
      </c>
      <c r="BO3" s="753" t="s">
        <v>749</v>
      </c>
      <c r="BP3" s="273"/>
      <c r="BQ3" s="14"/>
      <c r="BR3" s="779" t="s">
        <v>773</v>
      </c>
      <c r="BS3" s="760" t="s">
        <v>1030</v>
      </c>
      <c r="BT3" s="761"/>
      <c r="BU3" s="753" t="s">
        <v>774</v>
      </c>
      <c r="BV3" s="753" t="s">
        <v>775</v>
      </c>
      <c r="BW3" s="753" t="s">
        <v>776</v>
      </c>
      <c r="BX3" s="753" t="s">
        <v>749</v>
      </c>
      <c r="BY3" s="8"/>
      <c r="BZ3" s="754" t="str">
        <f>IF($AK$2=1,"39部門分類","106部門分類")</f>
        <v>39部門分類</v>
      </c>
      <c r="CA3" s="755"/>
      <c r="CB3" s="753" t="s">
        <v>774</v>
      </c>
      <c r="CC3" s="753" t="s">
        <v>775</v>
      </c>
      <c r="CD3" s="753" t="s">
        <v>776</v>
      </c>
      <c r="CE3" s="753" t="s">
        <v>749</v>
      </c>
    </row>
    <row r="4" spans="2:83">
      <c r="B4" s="767"/>
      <c r="C4" s="770"/>
      <c r="D4" s="774"/>
      <c r="E4" s="775"/>
      <c r="F4" s="778"/>
      <c r="G4" s="778"/>
      <c r="H4" s="778"/>
      <c r="I4" s="778"/>
      <c r="J4" s="273"/>
      <c r="K4" s="14"/>
      <c r="L4" s="770"/>
      <c r="M4" s="774"/>
      <c r="N4" s="775"/>
      <c r="O4" s="778"/>
      <c r="P4" s="778"/>
      <c r="Q4" s="778"/>
      <c r="R4" s="778"/>
      <c r="S4" s="8"/>
      <c r="T4" s="780"/>
      <c r="U4" s="762"/>
      <c r="V4" s="763"/>
      <c r="W4" s="753"/>
      <c r="X4" s="753"/>
      <c r="Y4" s="753"/>
      <c r="Z4" s="753"/>
      <c r="AA4" s="273"/>
      <c r="AB4" s="14"/>
      <c r="AC4" s="780"/>
      <c r="AD4" s="762"/>
      <c r="AE4" s="763"/>
      <c r="AF4" s="753"/>
      <c r="AG4" s="753"/>
      <c r="AH4" s="753"/>
      <c r="AI4" s="753"/>
      <c r="AJ4" s="8"/>
      <c r="AK4" s="756"/>
      <c r="AL4" s="757"/>
      <c r="AM4" s="752"/>
      <c r="AN4" s="752"/>
      <c r="AO4" s="752"/>
      <c r="AP4" s="752"/>
      <c r="AR4" s="770"/>
      <c r="AS4" s="774"/>
      <c r="AT4" s="775"/>
      <c r="AU4" s="778"/>
      <c r="AV4" s="778"/>
      <c r="AW4" s="778"/>
      <c r="AX4" s="778"/>
      <c r="AY4" s="273"/>
      <c r="AZ4" s="14"/>
      <c r="BA4" s="770"/>
      <c r="BB4" s="774"/>
      <c r="BC4" s="775"/>
      <c r="BD4" s="778"/>
      <c r="BE4" s="778"/>
      <c r="BF4" s="778"/>
      <c r="BG4" s="778"/>
      <c r="BH4" s="8"/>
      <c r="BI4" s="780"/>
      <c r="BJ4" s="762"/>
      <c r="BK4" s="763"/>
      <c r="BL4" s="753"/>
      <c r="BM4" s="753"/>
      <c r="BN4" s="753"/>
      <c r="BO4" s="753"/>
      <c r="BP4" s="273"/>
      <c r="BQ4" s="14"/>
      <c r="BR4" s="780"/>
      <c r="BS4" s="762"/>
      <c r="BT4" s="763"/>
      <c r="BU4" s="753"/>
      <c r="BV4" s="753"/>
      <c r="BW4" s="753"/>
      <c r="BX4" s="753"/>
      <c r="BY4" s="8"/>
      <c r="BZ4" s="756"/>
      <c r="CA4" s="757"/>
      <c r="CB4" s="753"/>
      <c r="CC4" s="753"/>
      <c r="CD4" s="753"/>
      <c r="CE4" s="753"/>
    </row>
    <row r="5" spans="2:83">
      <c r="B5" s="768"/>
      <c r="C5" s="771"/>
      <c r="D5" s="776"/>
      <c r="E5" s="777"/>
      <c r="F5" s="274">
        <f>固定資本!$F$6</f>
        <v>2025</v>
      </c>
      <c r="G5" s="274">
        <f>固定資本!$F$6</f>
        <v>2025</v>
      </c>
      <c r="H5" s="274">
        <f>固定資本!$F$6</f>
        <v>2025</v>
      </c>
      <c r="I5" s="274">
        <f>固定資本!$F$6</f>
        <v>2025</v>
      </c>
      <c r="J5" s="273"/>
      <c r="K5" s="14"/>
      <c r="L5" s="771"/>
      <c r="M5" s="776"/>
      <c r="N5" s="777"/>
      <c r="O5" s="274">
        <f>固定資本!$F$6</f>
        <v>2025</v>
      </c>
      <c r="P5" s="274">
        <f>固定資本!$F$6</f>
        <v>2025</v>
      </c>
      <c r="Q5" s="274">
        <f>固定資本!$F$6</f>
        <v>2025</v>
      </c>
      <c r="R5" s="274">
        <f>固定資本!$F$6</f>
        <v>2025</v>
      </c>
      <c r="S5" s="8"/>
      <c r="T5" s="781"/>
      <c r="U5" s="764"/>
      <c r="V5" s="765"/>
      <c r="W5" s="275">
        <f>固定資本!$F$6</f>
        <v>2025</v>
      </c>
      <c r="X5" s="275">
        <f>固定資本!$F$6</f>
        <v>2025</v>
      </c>
      <c r="Y5" s="275">
        <f>固定資本!$F$6</f>
        <v>2025</v>
      </c>
      <c r="Z5" s="275">
        <f>固定資本!$F$6</f>
        <v>2025</v>
      </c>
      <c r="AA5" s="273"/>
      <c r="AB5" s="14"/>
      <c r="AC5" s="781"/>
      <c r="AD5" s="764"/>
      <c r="AE5" s="765"/>
      <c r="AF5" s="275">
        <f>固定資本!$F$6</f>
        <v>2025</v>
      </c>
      <c r="AG5" s="275">
        <f>固定資本!$F$6</f>
        <v>2025</v>
      </c>
      <c r="AH5" s="275">
        <f>固定資本!$F$6</f>
        <v>2025</v>
      </c>
      <c r="AI5" s="275">
        <f>固定資本!$F$6</f>
        <v>2025</v>
      </c>
      <c r="AK5" s="758"/>
      <c r="AL5" s="759"/>
      <c r="AM5" s="276">
        <f>固定資本!$F$6</f>
        <v>2025</v>
      </c>
      <c r="AN5" s="276">
        <f>固定資本!$F$6</f>
        <v>2025</v>
      </c>
      <c r="AO5" s="276">
        <f>固定資本!$F$6</f>
        <v>2025</v>
      </c>
      <c r="AP5" s="276">
        <f>固定資本!$F$6</f>
        <v>2025</v>
      </c>
      <c r="AR5" s="771"/>
      <c r="AS5" s="776"/>
      <c r="AT5" s="777"/>
      <c r="AU5" s="274">
        <f>固定資本!$F$6</f>
        <v>2025</v>
      </c>
      <c r="AV5" s="274">
        <f>固定資本!$F$6</f>
        <v>2025</v>
      </c>
      <c r="AW5" s="274">
        <f>固定資本!$F$6</f>
        <v>2025</v>
      </c>
      <c r="AX5" s="274">
        <f>固定資本!$F$6</f>
        <v>2025</v>
      </c>
      <c r="AY5" s="273"/>
      <c r="AZ5" s="14"/>
      <c r="BA5" s="771"/>
      <c r="BB5" s="776"/>
      <c r="BC5" s="777"/>
      <c r="BD5" s="274">
        <f>固定資本!$F$6</f>
        <v>2025</v>
      </c>
      <c r="BE5" s="274">
        <f>固定資本!$F$6</f>
        <v>2025</v>
      </c>
      <c r="BF5" s="274">
        <f>固定資本!$F$6</f>
        <v>2025</v>
      </c>
      <c r="BG5" s="274">
        <f>固定資本!$F$6</f>
        <v>2025</v>
      </c>
      <c r="BH5" s="8"/>
      <c r="BI5" s="781"/>
      <c r="BJ5" s="764"/>
      <c r="BK5" s="765"/>
      <c r="BL5" s="275">
        <f>固定資本!$F$6</f>
        <v>2025</v>
      </c>
      <c r="BM5" s="275">
        <f>固定資本!$F$6</f>
        <v>2025</v>
      </c>
      <c r="BN5" s="275">
        <f>固定資本!$F$6</f>
        <v>2025</v>
      </c>
      <c r="BO5" s="275">
        <f>固定資本!$F$6</f>
        <v>2025</v>
      </c>
      <c r="BP5" s="273"/>
      <c r="BQ5" s="14"/>
      <c r="BR5" s="781"/>
      <c r="BS5" s="764"/>
      <c r="BT5" s="765"/>
      <c r="BU5" s="275">
        <f>固定資本!$F$6</f>
        <v>2025</v>
      </c>
      <c r="BV5" s="275">
        <f>固定資本!$F$6</f>
        <v>2025</v>
      </c>
      <c r="BW5" s="275">
        <f>固定資本!$F$6</f>
        <v>2025</v>
      </c>
      <c r="BX5" s="275">
        <f>固定資本!$F$6</f>
        <v>2025</v>
      </c>
      <c r="BZ5" s="758"/>
      <c r="CA5" s="759"/>
      <c r="CB5" s="275">
        <f>固定資本!$F$6</f>
        <v>2025</v>
      </c>
      <c r="CC5" s="275">
        <f>固定資本!$F$6</f>
        <v>2025</v>
      </c>
      <c r="CD5" s="275">
        <f>固定資本!$F$6</f>
        <v>2025</v>
      </c>
      <c r="CE5" s="275">
        <f>固定資本!$F$6</f>
        <v>2025</v>
      </c>
    </row>
    <row r="6" spans="2:83">
      <c r="B6" s="277">
        <v>1</v>
      </c>
      <c r="C6" s="109">
        <f t="shared" ref="C6:C40" si="0">RANK(J6,$J$6:$J$40)</f>
        <v>1</v>
      </c>
      <c r="D6" s="278">
        <v>1</v>
      </c>
      <c r="E6" s="279" t="s">
        <v>778</v>
      </c>
      <c r="F6" s="325">
        <f>SUMIF($B$6:$B$111,$D6,造成波及!V$6:V$111)+SUMIF($B$6:$B$111,$D6,建築波及!V$6:V$111)+SUMIF($B$6:$B$111,$D6,設備波及!V$6:V$111)</f>
        <v>0</v>
      </c>
      <c r="G6" s="325">
        <f>SUMIF($B$6:$B$111,$D6,造成波及!W$6:W$111)+SUMIF($B$6:$B$111,$D6,建築波及!W$6:W$111)+SUMIF($B$6:$B$111,$D6,設備波及!W$6:W$111)</f>
        <v>0</v>
      </c>
      <c r="H6" s="325">
        <f>SUMIF($B$6:$B$111,$D6,造成波及!X$6:X$111)+SUMIF($B$6:$B$111,$D6,建築波及!X$6:X$111)+SUMIF($B$6:$B$111,$D6,設備波及!X$6:X$111)</f>
        <v>0</v>
      </c>
      <c r="I6" s="206">
        <f>SUM(F6:H6)</f>
        <v>0</v>
      </c>
      <c r="J6" s="280">
        <f>I6+(1000-D6)*0.0000001</f>
        <v>9.9899999999999989E-5</v>
      </c>
      <c r="K6" s="14"/>
      <c r="L6" s="109">
        <v>1</v>
      </c>
      <c r="M6" s="277">
        <f>VLOOKUP($L6,$C$6:$I$42,2,0)</f>
        <v>1</v>
      </c>
      <c r="N6" s="281" t="str">
        <f>VLOOKUP($L6,$C$6:$I$42,3,0)</f>
        <v>農林漁業</v>
      </c>
      <c r="O6" s="326">
        <f>VLOOKUP($L6,$C$6:$I$42,4,0)</f>
        <v>0</v>
      </c>
      <c r="P6" s="326">
        <f>VLOOKUP($L6,$C$6:$I$42,5,0)</f>
        <v>0</v>
      </c>
      <c r="Q6" s="326">
        <f>VLOOKUP($L6,$C$6:$I$42,6,0)</f>
        <v>0</v>
      </c>
      <c r="R6" s="326">
        <f>VLOOKUP($L6,$C$6:$I$42,7,0)</f>
        <v>0</v>
      </c>
      <c r="S6" s="8"/>
      <c r="T6" s="109">
        <f t="shared" ref="T6:T37" si="1">RANK(AA6,$AA$6:$AA$107,0)</f>
        <v>1</v>
      </c>
      <c r="U6" s="282">
        <v>11</v>
      </c>
      <c r="V6" s="283" t="s">
        <v>917</v>
      </c>
      <c r="W6" s="327">
        <f>造成波及!V6+建築波及!V6+設備波及!V6</f>
        <v>0</v>
      </c>
      <c r="X6" s="327">
        <f>造成波及!W6+建築波及!W6+設備波及!W6</f>
        <v>0</v>
      </c>
      <c r="Y6" s="327">
        <f>造成波及!X6+建築波及!X6+設備波及!X6</f>
        <v>0</v>
      </c>
      <c r="Z6" s="327">
        <f>造成波及!Y6+建築波及!Y6+設備波及!Y6</f>
        <v>0</v>
      </c>
      <c r="AA6" s="280">
        <f>Z6+(1000-U6)*0.0000001</f>
        <v>9.8899999999999992E-5</v>
      </c>
      <c r="AB6" s="14"/>
      <c r="AC6" s="109">
        <v>1</v>
      </c>
      <c r="AD6" s="328">
        <f>VLOOKUP($AC6,$T$6:$Z$107,2,0)</f>
        <v>11</v>
      </c>
      <c r="AE6" s="329" t="str">
        <f>VLOOKUP($AC6,$T$6:$Z$107,3,0)</f>
        <v>耕種農業</v>
      </c>
      <c r="AF6" s="326">
        <f>VLOOKUP($AC6,$T$6:$Z$107,4,0)</f>
        <v>0</v>
      </c>
      <c r="AG6" s="326">
        <f>VLOOKUP($AC6,$T$6:$Z$107,5,0)</f>
        <v>0</v>
      </c>
      <c r="AH6" s="326">
        <f>VLOOKUP($AC6,$T$6:$Z$107,6,0)</f>
        <v>0</v>
      </c>
      <c r="AI6" s="326">
        <f>VLOOKUP($AC6,$T$6:$Z$107,7,0)</f>
        <v>0</v>
      </c>
      <c r="AK6" s="328">
        <f>IF($AK$2=1,M6,AD6)</f>
        <v>1</v>
      </c>
      <c r="AL6" s="330" t="str">
        <f>IF($AK$2=1,N6,AE6)</f>
        <v>農林漁業</v>
      </c>
      <c r="AM6" s="326">
        <f>IF($AK$2=1,O6/固定資本!$C$11*1000,AF6/固定資本!$C$11*1000)</f>
        <v>0</v>
      </c>
      <c r="AN6" s="326">
        <f>IF($AK$2=1,P6/固定資本!$C$11*1000,AG6/固定資本!$C$11*1000)</f>
        <v>0</v>
      </c>
      <c r="AO6" s="326">
        <f>IF($AK$2=1,Q6/固定資本!$C$11*1000,AH6/固定資本!$C$11*1000)</f>
        <v>0</v>
      </c>
      <c r="AP6" s="326">
        <f>IF($AK$2=1,R6/固定資本!$C$11*1000,AI6/固定資本!$C$11*1000)</f>
        <v>0</v>
      </c>
      <c r="AR6" s="109">
        <f t="shared" ref="AR6:AR40" si="2">RANK(AY6,$AY$6:$AY$40)</f>
        <v>1</v>
      </c>
      <c r="AS6" s="278">
        <v>1</v>
      </c>
      <c r="AT6" s="279" t="s">
        <v>778</v>
      </c>
      <c r="AU6" s="325">
        <f>SUMIF($B$6:$B$111,$D6,生産波及!T$6:T$111)</f>
        <v>0</v>
      </c>
      <c r="AV6" s="325">
        <f>SUMIF($B$6:$B$111,$D6,生産波及!U$6:U$111)</f>
        <v>0</v>
      </c>
      <c r="AW6" s="325">
        <f>SUMIF($B$6:$B$111,$D6,生産波及!V$6:V$111)</f>
        <v>0</v>
      </c>
      <c r="AX6" s="206">
        <f>SUMIF($B$6:$B$111,$D6,生産波及!W$6:W$111)</f>
        <v>0</v>
      </c>
      <c r="AY6" s="280">
        <f t="shared" ref="AY6:AY40" si="3">AX6+(1000-AS6)*0.0000001</f>
        <v>9.9899999999999989E-5</v>
      </c>
      <c r="AZ6" s="14"/>
      <c r="BA6" s="109">
        <v>1</v>
      </c>
      <c r="BB6" s="333">
        <f>VLOOKUP($BA6,$AR$6:$AX$42,2,0)</f>
        <v>1</v>
      </c>
      <c r="BC6" s="334" t="str">
        <f>VLOOKUP($BA6,$AR$6:$AX$42,3,0)</f>
        <v>農林漁業</v>
      </c>
      <c r="BD6" s="326">
        <f>VLOOKUP($BA6,$AR$6:$AX$42,4,0)</f>
        <v>0</v>
      </c>
      <c r="BE6" s="326">
        <f>VLOOKUP($BA6,$AR$6:$AX$42,5,0)</f>
        <v>0</v>
      </c>
      <c r="BF6" s="326">
        <f>VLOOKUP($BA6,$AR$6:$AX$42,6,0)</f>
        <v>0</v>
      </c>
      <c r="BG6" s="326">
        <f>VLOOKUP($BA6,$AR$6:$AX$42,7,0)</f>
        <v>0</v>
      </c>
      <c r="BH6" s="8"/>
      <c r="BI6" s="109">
        <f t="shared" ref="BI6:BI37" si="4">RANK(BP6,$BP$6:$BP$107,0)</f>
        <v>1</v>
      </c>
      <c r="BJ6" s="282">
        <v>11</v>
      </c>
      <c r="BK6" s="283" t="s">
        <v>917</v>
      </c>
      <c r="BL6" s="327">
        <f>生産波及!T6</f>
        <v>0</v>
      </c>
      <c r="BM6" s="327">
        <f>生産波及!U6</f>
        <v>0</v>
      </c>
      <c r="BN6" s="327">
        <f>生産波及!V6</f>
        <v>0</v>
      </c>
      <c r="BO6" s="327">
        <f>生産波及!W6</f>
        <v>0</v>
      </c>
      <c r="BP6" s="280">
        <f>BO6+(1000-BJ6)*0.0000001</f>
        <v>9.8899999999999992E-5</v>
      </c>
      <c r="BQ6" s="14"/>
      <c r="BR6" s="109">
        <v>1</v>
      </c>
      <c r="BS6" s="328">
        <f>VLOOKUP($BR6,$BI$6:$BO$107,2,0)</f>
        <v>11</v>
      </c>
      <c r="BT6" s="329" t="str">
        <f>VLOOKUP($BR6,$BI$6:$BO$107,3,0)</f>
        <v>耕種農業</v>
      </c>
      <c r="BU6" s="326">
        <f>VLOOKUP($BR6,$BI$6:$BO$107,4,0)</f>
        <v>0</v>
      </c>
      <c r="BV6" s="326">
        <f>VLOOKUP($BR6,$BI$6:$BO$107,5,0)</f>
        <v>0</v>
      </c>
      <c r="BW6" s="326">
        <f>VLOOKUP($BR6,$BI$6:$BO$107,6,0)</f>
        <v>0</v>
      </c>
      <c r="BX6" s="326">
        <f>VLOOKUP($BR6,$BI$6:$BO$107,7,0)</f>
        <v>0</v>
      </c>
      <c r="BZ6" s="284">
        <f t="shared" ref="BZ6:BZ20" si="5">IF($AK$2=1,BB6,BS6)</f>
        <v>1</v>
      </c>
      <c r="CA6" s="330" t="str">
        <f t="shared" ref="CA6" si="6">IF($AK$2=1,BC6,BT6)</f>
        <v>農林漁業</v>
      </c>
      <c r="CB6" s="326">
        <f>IF($AK$2=1,BD6/固定資本!$C$11*1000,BU6/固定資本!$C$11*1000)</f>
        <v>0</v>
      </c>
      <c r="CC6" s="326">
        <f>IF($AK$2=1,BE6/固定資本!$C$11*1000,BV6/固定資本!$C$11*1000)</f>
        <v>0</v>
      </c>
      <c r="CD6" s="326">
        <f>IF($AK$2=1,BF6/固定資本!$C$11*1000,BW6/固定資本!$C$11*1000)</f>
        <v>0</v>
      </c>
      <c r="CE6" s="325">
        <f>IF($AK$2=1,BG6/固定資本!$C$11*1000,BX6/固定資本!$C$11*1000)</f>
        <v>0</v>
      </c>
    </row>
    <row r="7" spans="2:83">
      <c r="B7" s="277">
        <v>1</v>
      </c>
      <c r="C7" s="109">
        <f t="shared" si="0"/>
        <v>2</v>
      </c>
      <c r="D7" s="278">
        <v>6</v>
      </c>
      <c r="E7" s="283" t="s">
        <v>779</v>
      </c>
      <c r="F7" s="325">
        <f>SUMIF($B$6:$B$111,$D7,造成波及!V$6:V$111)+SUMIF($B$6:$B$111,$D7,建築波及!V$6:V$111)+SUMIF($B$6:$B$111,$D7,設備波及!V$6:V$111)</f>
        <v>0</v>
      </c>
      <c r="G7" s="325">
        <f>SUMIF($B$6:$B$111,$D7,造成波及!W$6:W$111)+SUMIF($B$6:$B$111,$D7,建築波及!W$6:W$111)+SUMIF($B$6:$B$111,$D7,設備波及!W$6:W$111)</f>
        <v>0</v>
      </c>
      <c r="H7" s="325">
        <f>SUMIF($B$6:$B$111,$D7,造成波及!X$6:X$111)+SUMIF($B$6:$B$111,$D7,建築波及!X$6:X$111)+SUMIF($B$6:$B$111,$D7,設備波及!X$6:X$111)</f>
        <v>0</v>
      </c>
      <c r="I7" s="206">
        <f t="shared" ref="I7:I44" si="7">SUM(F7:H7)</f>
        <v>0</v>
      </c>
      <c r="J7" s="280">
        <f t="shared" ref="J7:J40" si="8">I7+(1000-D7)*0.0000001</f>
        <v>9.939999999999999E-5</v>
      </c>
      <c r="K7" s="14"/>
      <c r="L7" s="109">
        <v>2</v>
      </c>
      <c r="M7" s="277">
        <f t="shared" ref="M7:M40" si="9">VLOOKUP($L7,$C$6:$I$42,2,0)</f>
        <v>6</v>
      </c>
      <c r="N7" s="281" t="str">
        <f t="shared" ref="N7:N40" si="10">VLOOKUP($L7,$C$6:$I$42,3,0)</f>
        <v>鉱業</v>
      </c>
      <c r="O7" s="326">
        <f t="shared" ref="O7:O40" si="11">VLOOKUP($L7,$C$6:$I$42,4,0)</f>
        <v>0</v>
      </c>
      <c r="P7" s="326">
        <f t="shared" ref="P7:P40" si="12">VLOOKUP($L7,$C$6:$I$42,5,0)</f>
        <v>0</v>
      </c>
      <c r="Q7" s="326">
        <f t="shared" ref="Q7:Q40" si="13">VLOOKUP($L7,$C$6:$I$42,6,0)</f>
        <v>0</v>
      </c>
      <c r="R7" s="326">
        <f t="shared" ref="R7:R40" si="14">VLOOKUP($L7,$C$6:$I$42,7,0)</f>
        <v>0</v>
      </c>
      <c r="S7" s="8"/>
      <c r="T7" s="109">
        <f t="shared" si="1"/>
        <v>2</v>
      </c>
      <c r="U7" s="282">
        <v>12</v>
      </c>
      <c r="V7" s="283" t="s">
        <v>355</v>
      </c>
      <c r="W7" s="327">
        <f>造成波及!V7+建築波及!V7+設備波及!V7</f>
        <v>0</v>
      </c>
      <c r="X7" s="327">
        <f>造成波及!W7+建築波及!W7+設備波及!W7</f>
        <v>0</v>
      </c>
      <c r="Y7" s="327">
        <f>造成波及!X7+建築波及!X7+設備波及!X7</f>
        <v>0</v>
      </c>
      <c r="Z7" s="327">
        <f>造成波及!Y7+建築波及!Y7+設備波及!Y7</f>
        <v>0</v>
      </c>
      <c r="AA7" s="280">
        <f t="shared" ref="AA7:AA70" si="15">Z7+(1000-U7)*0.0000001</f>
        <v>9.8799999999999989E-5</v>
      </c>
      <c r="AB7" s="14"/>
      <c r="AC7" s="109">
        <v>2</v>
      </c>
      <c r="AD7" s="328">
        <f t="shared" ref="AD7:AD70" si="16">VLOOKUP($AC7,$T$6:$Z$107,2,0)</f>
        <v>12</v>
      </c>
      <c r="AE7" s="329" t="str">
        <f t="shared" ref="AE7:AE70" si="17">VLOOKUP($AC7,$T$6:$Z$107,3,0)</f>
        <v>畜産</v>
      </c>
      <c r="AF7" s="326">
        <f t="shared" ref="AF7:AF70" si="18">VLOOKUP($AC7,$T$6:$Z$107,4,0)</f>
        <v>0</v>
      </c>
      <c r="AG7" s="326">
        <f t="shared" ref="AG7:AG70" si="19">VLOOKUP($AC7,$T$6:$Z$107,5,0)</f>
        <v>0</v>
      </c>
      <c r="AH7" s="326">
        <f t="shared" ref="AH7:AH70" si="20">VLOOKUP($AC7,$T$6:$Z$107,6,0)</f>
        <v>0</v>
      </c>
      <c r="AI7" s="326">
        <f t="shared" ref="AI7:AI70" si="21">VLOOKUP($AC7,$T$6:$Z$107,7,0)</f>
        <v>0</v>
      </c>
      <c r="AK7" s="328">
        <f t="shared" ref="AK7:AK25" si="22">IF($AK$2=1,M7,AD7)</f>
        <v>6</v>
      </c>
      <c r="AL7" s="330" t="str">
        <f t="shared" ref="AL7:AL25" si="23">IF($AK$2=1,N7,AE7)</f>
        <v>鉱業</v>
      </c>
      <c r="AM7" s="326">
        <f>IF($AK$2=1,O7/固定資本!$C$11*1000,AF7/固定資本!$C$11*1000)</f>
        <v>0</v>
      </c>
      <c r="AN7" s="326">
        <f>IF($AK$2=1,P7/固定資本!$C$11*1000,AG7/固定資本!$C$11*1000)</f>
        <v>0</v>
      </c>
      <c r="AO7" s="326">
        <f>IF($AK$2=1,Q7/固定資本!$C$11*1000,AH7/固定資本!$C$11*1000)</f>
        <v>0</v>
      </c>
      <c r="AP7" s="326">
        <f>IF($AK$2=1,R7/固定資本!$C$11*1000,AI7/固定資本!$C$11*1000)</f>
        <v>0</v>
      </c>
      <c r="AR7" s="109">
        <f t="shared" si="2"/>
        <v>2</v>
      </c>
      <c r="AS7" s="278">
        <v>6</v>
      </c>
      <c r="AT7" s="283" t="s">
        <v>779</v>
      </c>
      <c r="AU7" s="325">
        <f>SUMIF($B$6:$B$111,$D7,生産波及!T$6:T$111)</f>
        <v>0</v>
      </c>
      <c r="AV7" s="325">
        <f>SUMIF($B$6:$B$111,$D7,生産波及!U$6:U$111)</f>
        <v>0</v>
      </c>
      <c r="AW7" s="325">
        <f>SUMIF($B$6:$B$111,$D7,生産波及!V$6:V$111)</f>
        <v>0</v>
      </c>
      <c r="AX7" s="206">
        <f>SUMIF($B$6:$B$111,$D7,生産波及!W$6:W$111)</f>
        <v>0</v>
      </c>
      <c r="AY7" s="280">
        <f t="shared" si="3"/>
        <v>9.939999999999999E-5</v>
      </c>
      <c r="AZ7" s="14"/>
      <c r="BA7" s="109">
        <v>2</v>
      </c>
      <c r="BB7" s="333">
        <f t="shared" ref="BB7:BB40" si="24">VLOOKUP($BA7,$AR$6:$AX$42,2,0)</f>
        <v>6</v>
      </c>
      <c r="BC7" s="334" t="str">
        <f t="shared" ref="BC7:BC40" si="25">VLOOKUP($BA7,$AR$6:$AX$42,3,0)</f>
        <v>鉱業</v>
      </c>
      <c r="BD7" s="326">
        <f t="shared" ref="BD7:BD40" si="26">VLOOKUP($BA7,$AR$6:$AX$42,4,0)</f>
        <v>0</v>
      </c>
      <c r="BE7" s="326">
        <f t="shared" ref="BE7:BE40" si="27">VLOOKUP($BA7,$AR$6:$AX$42,5,0)</f>
        <v>0</v>
      </c>
      <c r="BF7" s="326">
        <f t="shared" ref="BF7:BF40" si="28">VLOOKUP($BA7,$AR$6:$AX$42,6,0)</f>
        <v>0</v>
      </c>
      <c r="BG7" s="326">
        <f t="shared" ref="BG7:BG40" si="29">VLOOKUP($BA7,$AR$6:$AX$42,7,0)</f>
        <v>0</v>
      </c>
      <c r="BH7" s="8"/>
      <c r="BI7" s="109">
        <f t="shared" si="4"/>
        <v>2</v>
      </c>
      <c r="BJ7" s="282">
        <v>12</v>
      </c>
      <c r="BK7" s="283" t="s">
        <v>355</v>
      </c>
      <c r="BL7" s="327">
        <f>生産波及!T7</f>
        <v>0</v>
      </c>
      <c r="BM7" s="327">
        <f>生産波及!U7</f>
        <v>0</v>
      </c>
      <c r="BN7" s="327">
        <f>生産波及!V7</f>
        <v>0</v>
      </c>
      <c r="BO7" s="327">
        <f>生産波及!W7</f>
        <v>0</v>
      </c>
      <c r="BP7" s="280">
        <f t="shared" ref="BP7:BP70" si="30">BO7+(1000-BJ7)*0.0000001</f>
        <v>9.8799999999999989E-5</v>
      </c>
      <c r="BQ7" s="14"/>
      <c r="BR7" s="109">
        <v>2</v>
      </c>
      <c r="BS7" s="328">
        <f t="shared" ref="BS7:BS70" si="31">VLOOKUP($BR7,$BI$6:$BO$107,2,0)</f>
        <v>12</v>
      </c>
      <c r="BT7" s="329" t="str">
        <f t="shared" ref="BT7:BT70" si="32">VLOOKUP($BR7,$BI$6:$BO$107,3,0)</f>
        <v>畜産</v>
      </c>
      <c r="BU7" s="326">
        <f t="shared" ref="BU7:BU70" si="33">VLOOKUP($BR7,$BI$6:$BO$107,4,0)</f>
        <v>0</v>
      </c>
      <c r="BV7" s="326">
        <f t="shared" ref="BV7:BV70" si="34">VLOOKUP($BR7,$BI$6:$BO$107,5,0)</f>
        <v>0</v>
      </c>
      <c r="BW7" s="326">
        <f t="shared" ref="BW7:BW70" si="35">VLOOKUP($BR7,$BI$6:$BO$107,6,0)</f>
        <v>0</v>
      </c>
      <c r="BX7" s="326">
        <f t="shared" ref="BX7:BX70" si="36">VLOOKUP($BR7,$BI$6:$BO$107,7,0)</f>
        <v>0</v>
      </c>
      <c r="BZ7" s="284">
        <f t="shared" si="5"/>
        <v>6</v>
      </c>
      <c r="CA7" s="330" t="str">
        <f t="shared" ref="CA7:CA25" si="37">IF($AK$2=1,BC7,BT7)</f>
        <v>鉱業</v>
      </c>
      <c r="CB7" s="326">
        <f>IF($AK$2=1,BD7/固定資本!$C$11*1000,BU7/固定資本!$C$11*1000)</f>
        <v>0</v>
      </c>
      <c r="CC7" s="326">
        <f>IF($AK$2=1,BE7/固定資本!$C$11*1000,BV7/固定資本!$C$11*1000)</f>
        <v>0</v>
      </c>
      <c r="CD7" s="326">
        <f>IF($AK$2=1,BF7/固定資本!$C$11*1000,BW7/固定資本!$C$11*1000)</f>
        <v>0</v>
      </c>
      <c r="CE7" s="325">
        <f>IF($AK$2=1,BG7/固定資本!$C$11*1000,BX7/固定資本!$C$11*1000)</f>
        <v>0</v>
      </c>
    </row>
    <row r="8" spans="2:83">
      <c r="B8" s="277">
        <v>1</v>
      </c>
      <c r="C8" s="109">
        <f t="shared" si="0"/>
        <v>3</v>
      </c>
      <c r="D8" s="278">
        <v>11</v>
      </c>
      <c r="E8" s="283" t="s">
        <v>780</v>
      </c>
      <c r="F8" s="325">
        <f>SUMIF($B$6:$B$111,$D8,造成波及!V$6:V$111)+SUMIF($B$6:$B$111,$D8,建築波及!V$6:V$111)+SUMIF($B$6:$B$111,$D8,設備波及!V$6:V$111)</f>
        <v>0</v>
      </c>
      <c r="G8" s="325">
        <f>SUMIF($B$6:$B$111,$D8,造成波及!W$6:W$111)+SUMIF($B$6:$B$111,$D8,建築波及!W$6:W$111)+SUMIF($B$6:$B$111,$D8,設備波及!W$6:W$111)</f>
        <v>0</v>
      </c>
      <c r="H8" s="325">
        <f>SUMIF($B$6:$B$111,$D8,造成波及!X$6:X$111)+SUMIF($B$6:$B$111,$D8,建築波及!X$6:X$111)+SUMIF($B$6:$B$111,$D8,設備波及!X$6:X$111)</f>
        <v>0</v>
      </c>
      <c r="I8" s="206">
        <f t="shared" si="7"/>
        <v>0</v>
      </c>
      <c r="J8" s="280">
        <f t="shared" si="8"/>
        <v>9.8899999999999992E-5</v>
      </c>
      <c r="K8" s="14"/>
      <c r="L8" s="109">
        <v>3</v>
      </c>
      <c r="M8" s="277">
        <f t="shared" si="9"/>
        <v>11</v>
      </c>
      <c r="N8" s="281" t="str">
        <f t="shared" si="10"/>
        <v>飲食料品</v>
      </c>
      <c r="O8" s="326">
        <f t="shared" si="11"/>
        <v>0</v>
      </c>
      <c r="P8" s="326">
        <f t="shared" si="12"/>
        <v>0</v>
      </c>
      <c r="Q8" s="326">
        <f t="shared" si="13"/>
        <v>0</v>
      </c>
      <c r="R8" s="326">
        <f t="shared" si="14"/>
        <v>0</v>
      </c>
      <c r="S8" s="8"/>
      <c r="T8" s="109">
        <f t="shared" si="1"/>
        <v>3</v>
      </c>
      <c r="U8" s="282">
        <v>13</v>
      </c>
      <c r="V8" s="283" t="s">
        <v>358</v>
      </c>
      <c r="W8" s="327">
        <f>造成波及!V8+建築波及!V8+設備波及!V8</f>
        <v>0</v>
      </c>
      <c r="X8" s="327">
        <f>造成波及!W8+建築波及!W8+設備波及!W8</f>
        <v>0</v>
      </c>
      <c r="Y8" s="327">
        <f>造成波及!X8+建築波及!X8+設備波及!X8</f>
        <v>0</v>
      </c>
      <c r="Z8" s="327">
        <f>造成波及!Y8+建築波及!Y8+設備波及!Y8</f>
        <v>0</v>
      </c>
      <c r="AA8" s="280">
        <f t="shared" si="15"/>
        <v>9.87E-5</v>
      </c>
      <c r="AB8" s="14"/>
      <c r="AC8" s="109">
        <v>3</v>
      </c>
      <c r="AD8" s="328">
        <f t="shared" si="16"/>
        <v>13</v>
      </c>
      <c r="AE8" s="329" t="str">
        <f t="shared" si="17"/>
        <v>農業サービス</v>
      </c>
      <c r="AF8" s="326">
        <f t="shared" si="18"/>
        <v>0</v>
      </c>
      <c r="AG8" s="326">
        <f t="shared" si="19"/>
        <v>0</v>
      </c>
      <c r="AH8" s="326">
        <f t="shared" si="20"/>
        <v>0</v>
      </c>
      <c r="AI8" s="326">
        <f t="shared" si="21"/>
        <v>0</v>
      </c>
      <c r="AK8" s="328">
        <f t="shared" si="22"/>
        <v>11</v>
      </c>
      <c r="AL8" s="330" t="str">
        <f t="shared" si="23"/>
        <v>飲食料品</v>
      </c>
      <c r="AM8" s="326">
        <f>IF($AK$2=1,O8/固定資本!$C$11*1000,AF8/固定資本!$C$11*1000)</f>
        <v>0</v>
      </c>
      <c r="AN8" s="326">
        <f>IF($AK$2=1,P8/固定資本!$C$11*1000,AG8/固定資本!$C$11*1000)</f>
        <v>0</v>
      </c>
      <c r="AO8" s="326">
        <f>IF($AK$2=1,Q8/固定資本!$C$11*1000,AH8/固定資本!$C$11*1000)</f>
        <v>0</v>
      </c>
      <c r="AP8" s="326">
        <f>IF($AK$2=1,R8/固定資本!$C$11*1000,AI8/固定資本!$C$11*1000)</f>
        <v>0</v>
      </c>
      <c r="AR8" s="109">
        <f t="shared" si="2"/>
        <v>3</v>
      </c>
      <c r="AS8" s="278">
        <v>11</v>
      </c>
      <c r="AT8" s="283" t="s">
        <v>780</v>
      </c>
      <c r="AU8" s="325">
        <f>SUMIF($B$6:$B$111,$D8,生産波及!T$6:T$111)</f>
        <v>0</v>
      </c>
      <c r="AV8" s="325">
        <f>SUMIF($B$6:$B$111,$D8,生産波及!U$6:U$111)</f>
        <v>0</v>
      </c>
      <c r="AW8" s="325">
        <f>SUMIF($B$6:$B$111,$D8,生産波及!V$6:V$111)</f>
        <v>0</v>
      </c>
      <c r="AX8" s="206">
        <f>SUMIF($B$6:$B$111,$D8,生産波及!W$6:W$111)</f>
        <v>0</v>
      </c>
      <c r="AY8" s="280">
        <f t="shared" si="3"/>
        <v>9.8899999999999992E-5</v>
      </c>
      <c r="AZ8" s="14"/>
      <c r="BA8" s="109">
        <v>3</v>
      </c>
      <c r="BB8" s="333">
        <f t="shared" si="24"/>
        <v>11</v>
      </c>
      <c r="BC8" s="334" t="str">
        <f t="shared" si="25"/>
        <v>飲食料品</v>
      </c>
      <c r="BD8" s="326">
        <f t="shared" si="26"/>
        <v>0</v>
      </c>
      <c r="BE8" s="326">
        <f t="shared" si="27"/>
        <v>0</v>
      </c>
      <c r="BF8" s="326">
        <f t="shared" si="28"/>
        <v>0</v>
      </c>
      <c r="BG8" s="326">
        <f t="shared" si="29"/>
        <v>0</v>
      </c>
      <c r="BH8" s="8"/>
      <c r="BI8" s="109">
        <f t="shared" si="4"/>
        <v>3</v>
      </c>
      <c r="BJ8" s="282">
        <v>13</v>
      </c>
      <c r="BK8" s="283" t="s">
        <v>358</v>
      </c>
      <c r="BL8" s="327">
        <f>生産波及!T8</f>
        <v>0</v>
      </c>
      <c r="BM8" s="327">
        <f>生産波及!U8</f>
        <v>0</v>
      </c>
      <c r="BN8" s="327">
        <f>生産波及!V8</f>
        <v>0</v>
      </c>
      <c r="BO8" s="327">
        <f>生産波及!W8</f>
        <v>0</v>
      </c>
      <c r="BP8" s="280">
        <f t="shared" si="30"/>
        <v>9.87E-5</v>
      </c>
      <c r="BQ8" s="14"/>
      <c r="BR8" s="109">
        <v>3</v>
      </c>
      <c r="BS8" s="328">
        <f t="shared" si="31"/>
        <v>13</v>
      </c>
      <c r="BT8" s="329" t="str">
        <f t="shared" si="32"/>
        <v>農業サービス</v>
      </c>
      <c r="BU8" s="326">
        <f t="shared" si="33"/>
        <v>0</v>
      </c>
      <c r="BV8" s="326">
        <f t="shared" si="34"/>
        <v>0</v>
      </c>
      <c r="BW8" s="326">
        <f t="shared" si="35"/>
        <v>0</v>
      </c>
      <c r="BX8" s="326">
        <f t="shared" si="36"/>
        <v>0</v>
      </c>
      <c r="BZ8" s="284">
        <f t="shared" si="5"/>
        <v>11</v>
      </c>
      <c r="CA8" s="330" t="str">
        <f t="shared" si="37"/>
        <v>飲食料品</v>
      </c>
      <c r="CB8" s="326">
        <f>IF($AK$2=1,BD8/固定資本!$C$11*1000,BU8/固定資本!$C$11*1000)</f>
        <v>0</v>
      </c>
      <c r="CC8" s="326">
        <f>IF($AK$2=1,BE8/固定資本!$C$11*1000,BV8/固定資本!$C$11*1000)</f>
        <v>0</v>
      </c>
      <c r="CD8" s="326">
        <f>IF($AK$2=1,BF8/固定資本!$C$11*1000,BW8/固定資本!$C$11*1000)</f>
        <v>0</v>
      </c>
      <c r="CE8" s="325">
        <f>IF($AK$2=1,BG8/固定資本!$C$11*1000,BX8/固定資本!$C$11*1000)</f>
        <v>0</v>
      </c>
    </row>
    <row r="9" spans="2:83">
      <c r="B9" s="277">
        <v>1</v>
      </c>
      <c r="C9" s="109">
        <f t="shared" si="0"/>
        <v>4</v>
      </c>
      <c r="D9" s="278">
        <v>15</v>
      </c>
      <c r="E9" s="283" t="s">
        <v>781</v>
      </c>
      <c r="F9" s="325">
        <f>SUMIF($B$6:$B$111,$D9,造成波及!V$6:V$111)+SUMIF($B$6:$B$111,$D9,建築波及!V$6:V$111)+SUMIF($B$6:$B$111,$D9,設備波及!V$6:V$111)</f>
        <v>0</v>
      </c>
      <c r="G9" s="325">
        <f>SUMIF($B$6:$B$111,$D9,造成波及!W$6:W$111)+SUMIF($B$6:$B$111,$D9,建築波及!W$6:W$111)+SUMIF($B$6:$B$111,$D9,設備波及!W$6:W$111)</f>
        <v>0</v>
      </c>
      <c r="H9" s="325">
        <f>SUMIF($B$6:$B$111,$D9,造成波及!X$6:X$111)+SUMIF($B$6:$B$111,$D9,建築波及!X$6:X$111)+SUMIF($B$6:$B$111,$D9,設備波及!X$6:X$111)</f>
        <v>0</v>
      </c>
      <c r="I9" s="206">
        <f t="shared" si="7"/>
        <v>0</v>
      </c>
      <c r="J9" s="280">
        <f t="shared" si="8"/>
        <v>9.8499999999999995E-5</v>
      </c>
      <c r="K9" s="14"/>
      <c r="L9" s="109">
        <v>4</v>
      </c>
      <c r="M9" s="277">
        <f t="shared" si="9"/>
        <v>15</v>
      </c>
      <c r="N9" s="281" t="str">
        <f t="shared" si="10"/>
        <v>繊維製品</v>
      </c>
      <c r="O9" s="326">
        <f t="shared" si="11"/>
        <v>0</v>
      </c>
      <c r="P9" s="326">
        <f t="shared" si="12"/>
        <v>0</v>
      </c>
      <c r="Q9" s="326">
        <f t="shared" si="13"/>
        <v>0</v>
      </c>
      <c r="R9" s="326">
        <f t="shared" si="14"/>
        <v>0</v>
      </c>
      <c r="S9" s="8"/>
      <c r="T9" s="109">
        <f t="shared" si="1"/>
        <v>4</v>
      </c>
      <c r="U9" s="282">
        <v>15</v>
      </c>
      <c r="V9" s="283" t="s">
        <v>360</v>
      </c>
      <c r="W9" s="327">
        <f>造成波及!V9+建築波及!V9+設備波及!V9</f>
        <v>0</v>
      </c>
      <c r="X9" s="327">
        <f>造成波及!W9+建築波及!W9+設備波及!W9</f>
        <v>0</v>
      </c>
      <c r="Y9" s="327">
        <f>造成波及!X9+建築波及!X9+設備波及!X9</f>
        <v>0</v>
      </c>
      <c r="Z9" s="327">
        <f>造成波及!Y9+建築波及!Y9+設備波及!Y9</f>
        <v>0</v>
      </c>
      <c r="AA9" s="280">
        <f t="shared" si="15"/>
        <v>9.8499999999999995E-5</v>
      </c>
      <c r="AB9" s="14"/>
      <c r="AC9" s="109">
        <v>4</v>
      </c>
      <c r="AD9" s="328">
        <f t="shared" si="16"/>
        <v>15</v>
      </c>
      <c r="AE9" s="329" t="str">
        <f t="shared" si="17"/>
        <v>林業</v>
      </c>
      <c r="AF9" s="326">
        <f t="shared" si="18"/>
        <v>0</v>
      </c>
      <c r="AG9" s="326">
        <f t="shared" si="19"/>
        <v>0</v>
      </c>
      <c r="AH9" s="326">
        <f t="shared" si="20"/>
        <v>0</v>
      </c>
      <c r="AI9" s="326">
        <f t="shared" si="21"/>
        <v>0</v>
      </c>
      <c r="AK9" s="328">
        <f t="shared" si="22"/>
        <v>15</v>
      </c>
      <c r="AL9" s="330" t="str">
        <f t="shared" si="23"/>
        <v>繊維製品</v>
      </c>
      <c r="AM9" s="326">
        <f>IF($AK$2=1,O9/固定資本!$C$11*1000,AF9/固定資本!$C$11*1000)</f>
        <v>0</v>
      </c>
      <c r="AN9" s="326">
        <f>IF($AK$2=1,P9/固定資本!$C$11*1000,AG9/固定資本!$C$11*1000)</f>
        <v>0</v>
      </c>
      <c r="AO9" s="326">
        <f>IF($AK$2=1,Q9/固定資本!$C$11*1000,AH9/固定資本!$C$11*1000)</f>
        <v>0</v>
      </c>
      <c r="AP9" s="326">
        <f>IF($AK$2=1,R9/固定資本!$C$11*1000,AI9/固定資本!$C$11*1000)</f>
        <v>0</v>
      </c>
      <c r="AR9" s="109">
        <f t="shared" si="2"/>
        <v>4</v>
      </c>
      <c r="AS9" s="278">
        <v>15</v>
      </c>
      <c r="AT9" s="283" t="s">
        <v>781</v>
      </c>
      <c r="AU9" s="325">
        <f>SUMIF($B$6:$B$111,$D9,生産波及!T$6:T$111)</f>
        <v>0</v>
      </c>
      <c r="AV9" s="325">
        <f>SUMIF($B$6:$B$111,$D9,生産波及!U$6:U$111)</f>
        <v>0</v>
      </c>
      <c r="AW9" s="325">
        <f>SUMIF($B$6:$B$111,$D9,生産波及!V$6:V$111)</f>
        <v>0</v>
      </c>
      <c r="AX9" s="206">
        <f>SUMIF($B$6:$B$111,$D9,生産波及!W$6:W$111)</f>
        <v>0</v>
      </c>
      <c r="AY9" s="280">
        <f t="shared" si="3"/>
        <v>9.8499999999999995E-5</v>
      </c>
      <c r="AZ9" s="14"/>
      <c r="BA9" s="109">
        <v>4</v>
      </c>
      <c r="BB9" s="333">
        <f t="shared" si="24"/>
        <v>15</v>
      </c>
      <c r="BC9" s="334" t="str">
        <f t="shared" si="25"/>
        <v>繊維製品</v>
      </c>
      <c r="BD9" s="326">
        <f t="shared" si="26"/>
        <v>0</v>
      </c>
      <c r="BE9" s="326">
        <f t="shared" si="27"/>
        <v>0</v>
      </c>
      <c r="BF9" s="326">
        <f t="shared" si="28"/>
        <v>0</v>
      </c>
      <c r="BG9" s="326">
        <f t="shared" si="29"/>
        <v>0</v>
      </c>
      <c r="BH9" s="8"/>
      <c r="BI9" s="109">
        <f t="shared" si="4"/>
        <v>4</v>
      </c>
      <c r="BJ9" s="282">
        <v>15</v>
      </c>
      <c r="BK9" s="283" t="s">
        <v>360</v>
      </c>
      <c r="BL9" s="327">
        <f>生産波及!T9</f>
        <v>0</v>
      </c>
      <c r="BM9" s="327">
        <f>生産波及!U9</f>
        <v>0</v>
      </c>
      <c r="BN9" s="327">
        <f>生産波及!V9</f>
        <v>0</v>
      </c>
      <c r="BO9" s="327">
        <f>生産波及!W9</f>
        <v>0</v>
      </c>
      <c r="BP9" s="280">
        <f t="shared" si="30"/>
        <v>9.8499999999999995E-5</v>
      </c>
      <c r="BQ9" s="14"/>
      <c r="BR9" s="109">
        <v>4</v>
      </c>
      <c r="BS9" s="328">
        <f t="shared" si="31"/>
        <v>15</v>
      </c>
      <c r="BT9" s="329" t="str">
        <f t="shared" si="32"/>
        <v>林業</v>
      </c>
      <c r="BU9" s="326">
        <f t="shared" si="33"/>
        <v>0</v>
      </c>
      <c r="BV9" s="326">
        <f t="shared" si="34"/>
        <v>0</v>
      </c>
      <c r="BW9" s="326">
        <f t="shared" si="35"/>
        <v>0</v>
      </c>
      <c r="BX9" s="326">
        <f t="shared" si="36"/>
        <v>0</v>
      </c>
      <c r="BZ9" s="284">
        <f t="shared" si="5"/>
        <v>15</v>
      </c>
      <c r="CA9" s="330" t="str">
        <f t="shared" si="37"/>
        <v>繊維製品</v>
      </c>
      <c r="CB9" s="326">
        <f>IF($AK$2=1,BD9/固定資本!$C$11*1000,BU9/固定資本!$C$11*1000)</f>
        <v>0</v>
      </c>
      <c r="CC9" s="326">
        <f>IF($AK$2=1,BE9/固定資本!$C$11*1000,BV9/固定資本!$C$11*1000)</f>
        <v>0</v>
      </c>
      <c r="CD9" s="326">
        <f>IF($AK$2=1,BF9/固定資本!$C$11*1000,BW9/固定資本!$C$11*1000)</f>
        <v>0</v>
      </c>
      <c r="CE9" s="325">
        <f>IF($AK$2=1,BG9/固定資本!$C$11*1000,BX9/固定資本!$C$11*1000)</f>
        <v>0</v>
      </c>
    </row>
    <row r="10" spans="2:83">
      <c r="B10" s="277">
        <v>1</v>
      </c>
      <c r="C10" s="109">
        <f t="shared" si="0"/>
        <v>5</v>
      </c>
      <c r="D10" s="278">
        <v>16</v>
      </c>
      <c r="E10" s="283" t="s">
        <v>782</v>
      </c>
      <c r="F10" s="325">
        <f>SUMIF($B$6:$B$111,$D10,造成波及!V$6:V$111)+SUMIF($B$6:$B$111,$D10,建築波及!V$6:V$111)+SUMIF($B$6:$B$111,$D10,設備波及!V$6:V$111)</f>
        <v>0</v>
      </c>
      <c r="G10" s="325">
        <f>SUMIF($B$6:$B$111,$D10,造成波及!W$6:W$111)+SUMIF($B$6:$B$111,$D10,建築波及!W$6:W$111)+SUMIF($B$6:$B$111,$D10,設備波及!W$6:W$111)</f>
        <v>0</v>
      </c>
      <c r="H10" s="325">
        <f>SUMIF($B$6:$B$111,$D10,造成波及!X$6:X$111)+SUMIF($B$6:$B$111,$D10,建築波及!X$6:X$111)+SUMIF($B$6:$B$111,$D10,設備波及!X$6:X$111)</f>
        <v>0</v>
      </c>
      <c r="I10" s="206">
        <f t="shared" si="7"/>
        <v>0</v>
      </c>
      <c r="J10" s="280">
        <f t="shared" si="8"/>
        <v>9.8399999999999993E-5</v>
      </c>
      <c r="K10" s="14"/>
      <c r="L10" s="109">
        <v>5</v>
      </c>
      <c r="M10" s="277">
        <f t="shared" si="9"/>
        <v>16</v>
      </c>
      <c r="N10" s="281" t="str">
        <f t="shared" si="10"/>
        <v>パルプ・紙・木製品</v>
      </c>
      <c r="O10" s="326">
        <f t="shared" si="11"/>
        <v>0</v>
      </c>
      <c r="P10" s="326">
        <f t="shared" si="12"/>
        <v>0</v>
      </c>
      <c r="Q10" s="326">
        <f t="shared" si="13"/>
        <v>0</v>
      </c>
      <c r="R10" s="326">
        <f t="shared" si="14"/>
        <v>0</v>
      </c>
      <c r="S10" s="8"/>
      <c r="T10" s="109">
        <f t="shared" si="1"/>
        <v>5</v>
      </c>
      <c r="U10" s="282">
        <v>17</v>
      </c>
      <c r="V10" s="283" t="s">
        <v>367</v>
      </c>
      <c r="W10" s="327">
        <f>造成波及!V10+建築波及!V10+設備波及!V10</f>
        <v>0</v>
      </c>
      <c r="X10" s="327">
        <f>造成波及!W10+建築波及!W10+設備波及!W10</f>
        <v>0</v>
      </c>
      <c r="Y10" s="327">
        <f>造成波及!X10+建築波及!X10+設備波及!X10</f>
        <v>0</v>
      </c>
      <c r="Z10" s="327">
        <f>造成波及!Y10+建築波及!Y10+設備波及!Y10</f>
        <v>0</v>
      </c>
      <c r="AA10" s="280">
        <f t="shared" si="15"/>
        <v>9.8299999999999991E-5</v>
      </c>
      <c r="AB10" s="14"/>
      <c r="AC10" s="109">
        <v>5</v>
      </c>
      <c r="AD10" s="328">
        <f t="shared" si="16"/>
        <v>17</v>
      </c>
      <c r="AE10" s="329" t="str">
        <f t="shared" si="17"/>
        <v>漁業</v>
      </c>
      <c r="AF10" s="326">
        <f t="shared" si="18"/>
        <v>0</v>
      </c>
      <c r="AG10" s="326">
        <f t="shared" si="19"/>
        <v>0</v>
      </c>
      <c r="AH10" s="326">
        <f t="shared" si="20"/>
        <v>0</v>
      </c>
      <c r="AI10" s="326">
        <f t="shared" si="21"/>
        <v>0</v>
      </c>
      <c r="AK10" s="328">
        <f t="shared" si="22"/>
        <v>16</v>
      </c>
      <c r="AL10" s="330" t="str">
        <f t="shared" si="23"/>
        <v>パルプ・紙・木製品</v>
      </c>
      <c r="AM10" s="326">
        <f>IF($AK$2=1,O10/固定資本!$C$11*1000,AF10/固定資本!$C$11*1000)</f>
        <v>0</v>
      </c>
      <c r="AN10" s="326">
        <f>IF($AK$2=1,P10/固定資本!$C$11*1000,AG10/固定資本!$C$11*1000)</f>
        <v>0</v>
      </c>
      <c r="AO10" s="326">
        <f>IF($AK$2=1,Q10/固定資本!$C$11*1000,AH10/固定資本!$C$11*1000)</f>
        <v>0</v>
      </c>
      <c r="AP10" s="326">
        <f>IF($AK$2=1,R10/固定資本!$C$11*1000,AI10/固定資本!$C$11*1000)</f>
        <v>0</v>
      </c>
      <c r="AR10" s="109">
        <f t="shared" si="2"/>
        <v>5</v>
      </c>
      <c r="AS10" s="278">
        <v>16</v>
      </c>
      <c r="AT10" s="283" t="s">
        <v>782</v>
      </c>
      <c r="AU10" s="325">
        <f>SUMIF($B$6:$B$111,$D10,生産波及!T$6:T$111)</f>
        <v>0</v>
      </c>
      <c r="AV10" s="325">
        <f>SUMIF($B$6:$B$111,$D10,生産波及!U$6:U$111)</f>
        <v>0</v>
      </c>
      <c r="AW10" s="325">
        <f>SUMIF($B$6:$B$111,$D10,生産波及!V$6:V$111)</f>
        <v>0</v>
      </c>
      <c r="AX10" s="206">
        <f>SUMIF($B$6:$B$111,$D10,生産波及!W$6:W$111)</f>
        <v>0</v>
      </c>
      <c r="AY10" s="280">
        <f t="shared" si="3"/>
        <v>9.8399999999999993E-5</v>
      </c>
      <c r="AZ10" s="14"/>
      <c r="BA10" s="109">
        <v>5</v>
      </c>
      <c r="BB10" s="333">
        <f t="shared" si="24"/>
        <v>16</v>
      </c>
      <c r="BC10" s="334" t="str">
        <f t="shared" si="25"/>
        <v>パルプ・紙・木製品</v>
      </c>
      <c r="BD10" s="326">
        <f t="shared" si="26"/>
        <v>0</v>
      </c>
      <c r="BE10" s="326">
        <f t="shared" si="27"/>
        <v>0</v>
      </c>
      <c r="BF10" s="326">
        <f t="shared" si="28"/>
        <v>0</v>
      </c>
      <c r="BG10" s="326">
        <f t="shared" si="29"/>
        <v>0</v>
      </c>
      <c r="BH10" s="8"/>
      <c r="BI10" s="109">
        <f t="shared" si="4"/>
        <v>5</v>
      </c>
      <c r="BJ10" s="282">
        <v>17</v>
      </c>
      <c r="BK10" s="283" t="s">
        <v>367</v>
      </c>
      <c r="BL10" s="327">
        <f>生産波及!T10</f>
        <v>0</v>
      </c>
      <c r="BM10" s="327">
        <f>生産波及!U10</f>
        <v>0</v>
      </c>
      <c r="BN10" s="327">
        <f>生産波及!V10</f>
        <v>0</v>
      </c>
      <c r="BO10" s="327">
        <f>生産波及!W10</f>
        <v>0</v>
      </c>
      <c r="BP10" s="280">
        <f t="shared" si="30"/>
        <v>9.8299999999999991E-5</v>
      </c>
      <c r="BQ10" s="14"/>
      <c r="BR10" s="109">
        <v>5</v>
      </c>
      <c r="BS10" s="328">
        <f t="shared" si="31"/>
        <v>17</v>
      </c>
      <c r="BT10" s="329" t="str">
        <f t="shared" si="32"/>
        <v>漁業</v>
      </c>
      <c r="BU10" s="326">
        <f t="shared" si="33"/>
        <v>0</v>
      </c>
      <c r="BV10" s="326">
        <f t="shared" si="34"/>
        <v>0</v>
      </c>
      <c r="BW10" s="326">
        <f t="shared" si="35"/>
        <v>0</v>
      </c>
      <c r="BX10" s="326">
        <f t="shared" si="36"/>
        <v>0</v>
      </c>
      <c r="BZ10" s="284">
        <f t="shared" si="5"/>
        <v>16</v>
      </c>
      <c r="CA10" s="330" t="str">
        <f t="shared" si="37"/>
        <v>パルプ・紙・木製品</v>
      </c>
      <c r="CB10" s="326">
        <f>IF($AK$2=1,BD10/固定資本!$C$11*1000,BU10/固定資本!$C$11*1000)</f>
        <v>0</v>
      </c>
      <c r="CC10" s="326">
        <f>IF($AK$2=1,BE10/固定資本!$C$11*1000,BV10/固定資本!$C$11*1000)</f>
        <v>0</v>
      </c>
      <c r="CD10" s="326">
        <f>IF($AK$2=1,BF10/固定資本!$C$11*1000,BW10/固定資本!$C$11*1000)</f>
        <v>0</v>
      </c>
      <c r="CE10" s="325">
        <f>IF($AK$2=1,BG10/固定資本!$C$11*1000,BX10/固定資本!$C$11*1000)</f>
        <v>0</v>
      </c>
    </row>
    <row r="11" spans="2:83">
      <c r="B11" s="277">
        <v>6</v>
      </c>
      <c r="C11" s="109">
        <f t="shared" si="0"/>
        <v>6</v>
      </c>
      <c r="D11" s="278">
        <v>20</v>
      </c>
      <c r="E11" s="283" t="s">
        <v>783</v>
      </c>
      <c r="F11" s="325">
        <f>SUMIF($B$6:$B$111,$D11,造成波及!V$6:V$111)+SUMIF($B$6:$B$111,$D11,建築波及!V$6:V$111)+SUMIF($B$6:$B$111,$D11,設備波及!V$6:V$111)</f>
        <v>0</v>
      </c>
      <c r="G11" s="325">
        <f>SUMIF($B$6:$B$111,$D11,造成波及!W$6:W$111)+SUMIF($B$6:$B$111,$D11,建築波及!W$6:W$111)+SUMIF($B$6:$B$111,$D11,設備波及!W$6:W$111)</f>
        <v>0</v>
      </c>
      <c r="H11" s="325">
        <f>SUMIF($B$6:$B$111,$D11,造成波及!X$6:X$111)+SUMIF($B$6:$B$111,$D11,建築波及!X$6:X$111)+SUMIF($B$6:$B$111,$D11,設備波及!X$6:X$111)</f>
        <v>0</v>
      </c>
      <c r="I11" s="206">
        <f t="shared" si="7"/>
        <v>0</v>
      </c>
      <c r="J11" s="280">
        <f t="shared" si="8"/>
        <v>9.7999999999999997E-5</v>
      </c>
      <c r="K11" s="14"/>
      <c r="L11" s="109">
        <v>6</v>
      </c>
      <c r="M11" s="277">
        <f t="shared" si="9"/>
        <v>20</v>
      </c>
      <c r="N11" s="281" t="str">
        <f t="shared" si="10"/>
        <v>化学製品</v>
      </c>
      <c r="O11" s="326">
        <f t="shared" si="11"/>
        <v>0</v>
      </c>
      <c r="P11" s="326">
        <f t="shared" si="12"/>
        <v>0</v>
      </c>
      <c r="Q11" s="326">
        <f t="shared" si="13"/>
        <v>0</v>
      </c>
      <c r="R11" s="326">
        <f t="shared" si="14"/>
        <v>0</v>
      </c>
      <c r="S11" s="8"/>
      <c r="T11" s="109">
        <f t="shared" si="1"/>
        <v>6</v>
      </c>
      <c r="U11" s="282">
        <v>61</v>
      </c>
      <c r="V11" s="283" t="s">
        <v>373</v>
      </c>
      <c r="W11" s="327">
        <f>造成波及!V11+建築波及!V11+設備波及!V11</f>
        <v>0</v>
      </c>
      <c r="X11" s="327">
        <f>造成波及!W11+建築波及!W11+設備波及!W11</f>
        <v>0</v>
      </c>
      <c r="Y11" s="327">
        <f>造成波及!X11+建築波及!X11+設備波及!X11</f>
        <v>0</v>
      </c>
      <c r="Z11" s="327">
        <f>造成波及!Y11+建築波及!Y11+設備波及!Y11</f>
        <v>0</v>
      </c>
      <c r="AA11" s="280">
        <f t="shared" si="15"/>
        <v>9.3899999999999992E-5</v>
      </c>
      <c r="AB11" s="14"/>
      <c r="AC11" s="109">
        <v>6</v>
      </c>
      <c r="AD11" s="328">
        <f t="shared" si="16"/>
        <v>61</v>
      </c>
      <c r="AE11" s="329" t="str">
        <f t="shared" si="17"/>
        <v>石炭・原油・天然ガス</v>
      </c>
      <c r="AF11" s="326">
        <f t="shared" si="18"/>
        <v>0</v>
      </c>
      <c r="AG11" s="326">
        <f t="shared" si="19"/>
        <v>0</v>
      </c>
      <c r="AH11" s="326">
        <f t="shared" si="20"/>
        <v>0</v>
      </c>
      <c r="AI11" s="326">
        <f t="shared" si="21"/>
        <v>0</v>
      </c>
      <c r="AK11" s="328">
        <f t="shared" si="22"/>
        <v>20</v>
      </c>
      <c r="AL11" s="330" t="str">
        <f t="shared" si="23"/>
        <v>化学製品</v>
      </c>
      <c r="AM11" s="326">
        <f>IF($AK$2=1,O11/固定資本!$C$11*1000,AF11/固定資本!$C$11*1000)</f>
        <v>0</v>
      </c>
      <c r="AN11" s="326">
        <f>IF($AK$2=1,P11/固定資本!$C$11*1000,AG11/固定資本!$C$11*1000)</f>
        <v>0</v>
      </c>
      <c r="AO11" s="326">
        <f>IF($AK$2=1,Q11/固定資本!$C$11*1000,AH11/固定資本!$C$11*1000)</f>
        <v>0</v>
      </c>
      <c r="AP11" s="326">
        <f>IF($AK$2=1,R11/固定資本!$C$11*1000,AI11/固定資本!$C$11*1000)</f>
        <v>0</v>
      </c>
      <c r="AR11" s="109">
        <f t="shared" si="2"/>
        <v>6</v>
      </c>
      <c r="AS11" s="278">
        <v>20</v>
      </c>
      <c r="AT11" s="283" t="s">
        <v>783</v>
      </c>
      <c r="AU11" s="325">
        <f>SUMIF($B$6:$B$111,$D11,生産波及!T$6:T$111)</f>
        <v>0</v>
      </c>
      <c r="AV11" s="325">
        <f>SUMIF($B$6:$B$111,$D11,生産波及!U$6:U$111)</f>
        <v>0</v>
      </c>
      <c r="AW11" s="325">
        <f>SUMIF($B$6:$B$111,$D11,生産波及!V$6:V$111)</f>
        <v>0</v>
      </c>
      <c r="AX11" s="206">
        <f>SUMIF($B$6:$B$111,$D11,生産波及!W$6:W$111)</f>
        <v>0</v>
      </c>
      <c r="AY11" s="280">
        <f t="shared" si="3"/>
        <v>9.7999999999999997E-5</v>
      </c>
      <c r="AZ11" s="14"/>
      <c r="BA11" s="109">
        <v>6</v>
      </c>
      <c r="BB11" s="333">
        <f t="shared" si="24"/>
        <v>20</v>
      </c>
      <c r="BC11" s="334" t="str">
        <f t="shared" si="25"/>
        <v>化学製品</v>
      </c>
      <c r="BD11" s="326">
        <f t="shared" si="26"/>
        <v>0</v>
      </c>
      <c r="BE11" s="326">
        <f t="shared" si="27"/>
        <v>0</v>
      </c>
      <c r="BF11" s="326">
        <f t="shared" si="28"/>
        <v>0</v>
      </c>
      <c r="BG11" s="326">
        <f t="shared" si="29"/>
        <v>0</v>
      </c>
      <c r="BH11" s="8"/>
      <c r="BI11" s="109">
        <f t="shared" si="4"/>
        <v>6</v>
      </c>
      <c r="BJ11" s="282">
        <v>61</v>
      </c>
      <c r="BK11" s="283" t="s">
        <v>373</v>
      </c>
      <c r="BL11" s="327">
        <f>生産波及!T11</f>
        <v>0</v>
      </c>
      <c r="BM11" s="327">
        <f>生産波及!U11</f>
        <v>0</v>
      </c>
      <c r="BN11" s="327">
        <f>生産波及!V11</f>
        <v>0</v>
      </c>
      <c r="BO11" s="327">
        <f>生産波及!W11</f>
        <v>0</v>
      </c>
      <c r="BP11" s="280">
        <f t="shared" si="30"/>
        <v>9.3899999999999992E-5</v>
      </c>
      <c r="BQ11" s="14"/>
      <c r="BR11" s="109">
        <v>6</v>
      </c>
      <c r="BS11" s="328">
        <f t="shared" si="31"/>
        <v>61</v>
      </c>
      <c r="BT11" s="329" t="str">
        <f t="shared" si="32"/>
        <v>石炭・原油・天然ガス</v>
      </c>
      <c r="BU11" s="326">
        <f t="shared" si="33"/>
        <v>0</v>
      </c>
      <c r="BV11" s="326">
        <f t="shared" si="34"/>
        <v>0</v>
      </c>
      <c r="BW11" s="326">
        <f t="shared" si="35"/>
        <v>0</v>
      </c>
      <c r="BX11" s="326">
        <f t="shared" si="36"/>
        <v>0</v>
      </c>
      <c r="BZ11" s="284">
        <f t="shared" si="5"/>
        <v>20</v>
      </c>
      <c r="CA11" s="330" t="str">
        <f t="shared" si="37"/>
        <v>化学製品</v>
      </c>
      <c r="CB11" s="326">
        <f>IF($AK$2=1,BD11/固定資本!$C$11*1000,BU11/固定資本!$C$11*1000)</f>
        <v>0</v>
      </c>
      <c r="CC11" s="326">
        <f>IF($AK$2=1,BE11/固定資本!$C$11*1000,BV11/固定資本!$C$11*1000)</f>
        <v>0</v>
      </c>
      <c r="CD11" s="326">
        <f>IF($AK$2=1,BF11/固定資本!$C$11*1000,BW11/固定資本!$C$11*1000)</f>
        <v>0</v>
      </c>
      <c r="CE11" s="325">
        <f>IF($AK$2=1,BG11/固定資本!$C$11*1000,BX11/固定資本!$C$11*1000)</f>
        <v>0</v>
      </c>
    </row>
    <row r="12" spans="2:83">
      <c r="B12" s="277">
        <v>6</v>
      </c>
      <c r="C12" s="109">
        <f t="shared" si="0"/>
        <v>7</v>
      </c>
      <c r="D12" s="278">
        <v>21</v>
      </c>
      <c r="E12" s="283" t="s">
        <v>784</v>
      </c>
      <c r="F12" s="325">
        <f>SUMIF($B$6:$B$111,$D12,造成波及!V$6:V$111)+SUMIF($B$6:$B$111,$D12,建築波及!V$6:V$111)+SUMIF($B$6:$B$111,$D12,設備波及!V$6:V$111)</f>
        <v>0</v>
      </c>
      <c r="G12" s="325">
        <f>SUMIF($B$6:$B$111,$D12,造成波及!W$6:W$111)+SUMIF($B$6:$B$111,$D12,建築波及!W$6:W$111)+SUMIF($B$6:$B$111,$D12,設備波及!W$6:W$111)</f>
        <v>0</v>
      </c>
      <c r="H12" s="325">
        <f>SUMIF($B$6:$B$111,$D12,造成波及!X$6:X$111)+SUMIF($B$6:$B$111,$D12,建築波及!X$6:X$111)+SUMIF($B$6:$B$111,$D12,設備波及!X$6:X$111)</f>
        <v>0</v>
      </c>
      <c r="I12" s="206">
        <f t="shared" si="7"/>
        <v>0</v>
      </c>
      <c r="J12" s="280">
        <f t="shared" si="8"/>
        <v>9.7899999999999994E-5</v>
      </c>
      <c r="K12" s="14"/>
      <c r="L12" s="109">
        <v>7</v>
      </c>
      <c r="M12" s="277">
        <f t="shared" si="9"/>
        <v>21</v>
      </c>
      <c r="N12" s="281" t="str">
        <f t="shared" si="10"/>
        <v>石油・石炭製品</v>
      </c>
      <c r="O12" s="326">
        <f t="shared" si="11"/>
        <v>0</v>
      </c>
      <c r="P12" s="326">
        <f t="shared" si="12"/>
        <v>0</v>
      </c>
      <c r="Q12" s="326">
        <f t="shared" si="13"/>
        <v>0</v>
      </c>
      <c r="R12" s="326">
        <f t="shared" si="14"/>
        <v>0</v>
      </c>
      <c r="S12" s="8"/>
      <c r="T12" s="109">
        <f t="shared" si="1"/>
        <v>7</v>
      </c>
      <c r="U12" s="282">
        <v>62</v>
      </c>
      <c r="V12" s="283" t="s">
        <v>918</v>
      </c>
      <c r="W12" s="327">
        <f>造成波及!V12+建築波及!V12+設備波及!V12</f>
        <v>0</v>
      </c>
      <c r="X12" s="327">
        <f>造成波及!W12+建築波及!W12+設備波及!W12</f>
        <v>0</v>
      </c>
      <c r="Y12" s="327">
        <f>造成波及!X12+建築波及!X12+設備波及!X12</f>
        <v>0</v>
      </c>
      <c r="Z12" s="327">
        <f>造成波及!Y12+建築波及!Y12+設備波及!Y12</f>
        <v>0</v>
      </c>
      <c r="AA12" s="280">
        <f t="shared" si="15"/>
        <v>9.379999999999999E-5</v>
      </c>
      <c r="AB12" s="14"/>
      <c r="AC12" s="109">
        <v>7</v>
      </c>
      <c r="AD12" s="328">
        <f t="shared" si="16"/>
        <v>62</v>
      </c>
      <c r="AE12" s="329" t="str">
        <f t="shared" si="17"/>
        <v>その他の鉱業</v>
      </c>
      <c r="AF12" s="326">
        <f t="shared" si="18"/>
        <v>0</v>
      </c>
      <c r="AG12" s="326">
        <f t="shared" si="19"/>
        <v>0</v>
      </c>
      <c r="AH12" s="326">
        <f t="shared" si="20"/>
        <v>0</v>
      </c>
      <c r="AI12" s="326">
        <f t="shared" si="21"/>
        <v>0</v>
      </c>
      <c r="AK12" s="328">
        <f t="shared" si="22"/>
        <v>21</v>
      </c>
      <c r="AL12" s="330" t="str">
        <f t="shared" si="23"/>
        <v>石油・石炭製品</v>
      </c>
      <c r="AM12" s="326">
        <f>IF($AK$2=1,O12/固定資本!$C$11*1000,AF12/固定資本!$C$11*1000)</f>
        <v>0</v>
      </c>
      <c r="AN12" s="326">
        <f>IF($AK$2=1,P12/固定資本!$C$11*1000,AG12/固定資本!$C$11*1000)</f>
        <v>0</v>
      </c>
      <c r="AO12" s="326">
        <f>IF($AK$2=1,Q12/固定資本!$C$11*1000,AH12/固定資本!$C$11*1000)</f>
        <v>0</v>
      </c>
      <c r="AP12" s="326">
        <f>IF($AK$2=1,R12/固定資本!$C$11*1000,AI12/固定資本!$C$11*1000)</f>
        <v>0</v>
      </c>
      <c r="AR12" s="109">
        <f t="shared" si="2"/>
        <v>7</v>
      </c>
      <c r="AS12" s="278">
        <v>21</v>
      </c>
      <c r="AT12" s="283" t="s">
        <v>784</v>
      </c>
      <c r="AU12" s="325">
        <f>SUMIF($B$6:$B$111,$D12,生産波及!T$6:T$111)</f>
        <v>0</v>
      </c>
      <c r="AV12" s="325">
        <f>SUMIF($B$6:$B$111,$D12,生産波及!U$6:U$111)</f>
        <v>0</v>
      </c>
      <c r="AW12" s="325">
        <f>SUMIF($B$6:$B$111,$D12,生産波及!V$6:V$111)</f>
        <v>0</v>
      </c>
      <c r="AX12" s="206">
        <f>SUMIF($B$6:$B$111,$D12,生産波及!W$6:W$111)</f>
        <v>0</v>
      </c>
      <c r="AY12" s="280">
        <f t="shared" si="3"/>
        <v>9.7899999999999994E-5</v>
      </c>
      <c r="AZ12" s="14"/>
      <c r="BA12" s="109">
        <v>7</v>
      </c>
      <c r="BB12" s="333">
        <f t="shared" si="24"/>
        <v>21</v>
      </c>
      <c r="BC12" s="334" t="str">
        <f t="shared" si="25"/>
        <v>石油・石炭製品</v>
      </c>
      <c r="BD12" s="326">
        <f t="shared" si="26"/>
        <v>0</v>
      </c>
      <c r="BE12" s="326">
        <f t="shared" si="27"/>
        <v>0</v>
      </c>
      <c r="BF12" s="326">
        <f t="shared" si="28"/>
        <v>0</v>
      </c>
      <c r="BG12" s="326">
        <f t="shared" si="29"/>
        <v>0</v>
      </c>
      <c r="BH12" s="8"/>
      <c r="BI12" s="109">
        <f t="shared" si="4"/>
        <v>7</v>
      </c>
      <c r="BJ12" s="282">
        <v>62</v>
      </c>
      <c r="BK12" s="283" t="s">
        <v>918</v>
      </c>
      <c r="BL12" s="327">
        <f>生産波及!T12</f>
        <v>0</v>
      </c>
      <c r="BM12" s="327">
        <f>生産波及!U12</f>
        <v>0</v>
      </c>
      <c r="BN12" s="327">
        <f>生産波及!V12</f>
        <v>0</v>
      </c>
      <c r="BO12" s="327">
        <f>生産波及!W12</f>
        <v>0</v>
      </c>
      <c r="BP12" s="280">
        <f t="shared" si="30"/>
        <v>9.379999999999999E-5</v>
      </c>
      <c r="BQ12" s="14"/>
      <c r="BR12" s="109">
        <v>7</v>
      </c>
      <c r="BS12" s="328">
        <f t="shared" si="31"/>
        <v>62</v>
      </c>
      <c r="BT12" s="329" t="str">
        <f t="shared" si="32"/>
        <v>その他の鉱業</v>
      </c>
      <c r="BU12" s="326">
        <f t="shared" si="33"/>
        <v>0</v>
      </c>
      <c r="BV12" s="326">
        <f t="shared" si="34"/>
        <v>0</v>
      </c>
      <c r="BW12" s="326">
        <f t="shared" si="35"/>
        <v>0</v>
      </c>
      <c r="BX12" s="326">
        <f t="shared" si="36"/>
        <v>0</v>
      </c>
      <c r="BZ12" s="284">
        <f t="shared" si="5"/>
        <v>21</v>
      </c>
      <c r="CA12" s="330" t="str">
        <f t="shared" si="37"/>
        <v>石油・石炭製品</v>
      </c>
      <c r="CB12" s="326">
        <f>IF($AK$2=1,BD12/固定資本!$C$11*1000,BU12/固定資本!$C$11*1000)</f>
        <v>0</v>
      </c>
      <c r="CC12" s="326">
        <f>IF($AK$2=1,BE12/固定資本!$C$11*1000,BV12/固定資本!$C$11*1000)</f>
        <v>0</v>
      </c>
      <c r="CD12" s="326">
        <f>IF($AK$2=1,BF12/固定資本!$C$11*1000,BW12/固定資本!$C$11*1000)</f>
        <v>0</v>
      </c>
      <c r="CE12" s="325">
        <f>IF($AK$2=1,BG12/固定資本!$C$11*1000,BX12/固定資本!$C$11*1000)</f>
        <v>0</v>
      </c>
    </row>
    <row r="13" spans="2:83">
      <c r="B13" s="277">
        <v>11</v>
      </c>
      <c r="C13" s="109">
        <f t="shared" si="0"/>
        <v>8</v>
      </c>
      <c r="D13" s="278">
        <v>22</v>
      </c>
      <c r="E13" s="283" t="s">
        <v>785</v>
      </c>
      <c r="F13" s="325">
        <f>SUMIF($B$6:$B$111,$D13,造成波及!V$6:V$111)+SUMIF($B$6:$B$111,$D13,建築波及!V$6:V$111)+SUMIF($B$6:$B$111,$D13,設備波及!V$6:V$111)</f>
        <v>0</v>
      </c>
      <c r="G13" s="325">
        <f>SUMIF($B$6:$B$111,$D13,造成波及!W$6:W$111)+SUMIF($B$6:$B$111,$D13,建築波及!W$6:W$111)+SUMIF($B$6:$B$111,$D13,設備波及!W$6:W$111)</f>
        <v>0</v>
      </c>
      <c r="H13" s="325">
        <f>SUMIF($B$6:$B$111,$D13,造成波及!X$6:X$111)+SUMIF($B$6:$B$111,$D13,建築波及!X$6:X$111)+SUMIF($B$6:$B$111,$D13,設備波及!X$6:X$111)</f>
        <v>0</v>
      </c>
      <c r="I13" s="206">
        <f t="shared" si="7"/>
        <v>0</v>
      </c>
      <c r="J13" s="280">
        <f t="shared" si="8"/>
        <v>9.7799999999999992E-5</v>
      </c>
      <c r="K13" s="14"/>
      <c r="L13" s="109">
        <v>8</v>
      </c>
      <c r="M13" s="277">
        <f t="shared" si="9"/>
        <v>22</v>
      </c>
      <c r="N13" s="281" t="str">
        <f t="shared" si="10"/>
        <v>プラスチック・ゴム製品</v>
      </c>
      <c r="O13" s="326">
        <f t="shared" si="11"/>
        <v>0</v>
      </c>
      <c r="P13" s="326">
        <f t="shared" si="12"/>
        <v>0</v>
      </c>
      <c r="Q13" s="326">
        <f t="shared" si="13"/>
        <v>0</v>
      </c>
      <c r="R13" s="326">
        <f t="shared" si="14"/>
        <v>0</v>
      </c>
      <c r="S13" s="8"/>
      <c r="T13" s="109">
        <f t="shared" si="1"/>
        <v>8</v>
      </c>
      <c r="U13" s="282">
        <v>111</v>
      </c>
      <c r="V13" s="283" t="s">
        <v>919</v>
      </c>
      <c r="W13" s="327">
        <f>造成波及!V13+建築波及!V13+設備波及!V13</f>
        <v>0</v>
      </c>
      <c r="X13" s="327">
        <f>造成波及!W13+建築波及!W13+設備波及!W13</f>
        <v>0</v>
      </c>
      <c r="Y13" s="327">
        <f>造成波及!X13+建築波及!X13+設備波及!X13</f>
        <v>0</v>
      </c>
      <c r="Z13" s="327">
        <f>造成波及!Y13+建築波及!Y13+設備波及!Y13</f>
        <v>0</v>
      </c>
      <c r="AA13" s="280">
        <f t="shared" si="15"/>
        <v>8.8899999999999992E-5</v>
      </c>
      <c r="AB13" s="14"/>
      <c r="AC13" s="109">
        <v>8</v>
      </c>
      <c r="AD13" s="328">
        <f t="shared" si="16"/>
        <v>111</v>
      </c>
      <c r="AE13" s="329" t="str">
        <f t="shared" si="17"/>
        <v>食料品</v>
      </c>
      <c r="AF13" s="326">
        <f t="shared" si="18"/>
        <v>0</v>
      </c>
      <c r="AG13" s="326">
        <f t="shared" si="19"/>
        <v>0</v>
      </c>
      <c r="AH13" s="326">
        <f t="shared" si="20"/>
        <v>0</v>
      </c>
      <c r="AI13" s="326">
        <f t="shared" si="21"/>
        <v>0</v>
      </c>
      <c r="AK13" s="328">
        <f t="shared" si="22"/>
        <v>22</v>
      </c>
      <c r="AL13" s="330" t="str">
        <f t="shared" si="23"/>
        <v>プラスチック・ゴム製品</v>
      </c>
      <c r="AM13" s="326">
        <f>IF($AK$2=1,O13/固定資本!$C$11*1000,AF13/固定資本!$C$11*1000)</f>
        <v>0</v>
      </c>
      <c r="AN13" s="326">
        <f>IF($AK$2=1,P13/固定資本!$C$11*1000,AG13/固定資本!$C$11*1000)</f>
        <v>0</v>
      </c>
      <c r="AO13" s="326">
        <f>IF($AK$2=1,Q13/固定資本!$C$11*1000,AH13/固定資本!$C$11*1000)</f>
        <v>0</v>
      </c>
      <c r="AP13" s="326">
        <f>IF($AK$2=1,R13/固定資本!$C$11*1000,AI13/固定資本!$C$11*1000)</f>
        <v>0</v>
      </c>
      <c r="AR13" s="109">
        <f t="shared" si="2"/>
        <v>8</v>
      </c>
      <c r="AS13" s="278">
        <v>22</v>
      </c>
      <c r="AT13" s="283" t="s">
        <v>785</v>
      </c>
      <c r="AU13" s="325">
        <f>SUMIF($B$6:$B$111,$D13,生産波及!T$6:T$111)</f>
        <v>0</v>
      </c>
      <c r="AV13" s="325">
        <f>SUMIF($B$6:$B$111,$D13,生産波及!U$6:U$111)</f>
        <v>0</v>
      </c>
      <c r="AW13" s="325">
        <f>SUMIF($B$6:$B$111,$D13,生産波及!V$6:V$111)</f>
        <v>0</v>
      </c>
      <c r="AX13" s="206">
        <f>SUMIF($B$6:$B$111,$D13,生産波及!W$6:W$111)</f>
        <v>0</v>
      </c>
      <c r="AY13" s="280">
        <f t="shared" si="3"/>
        <v>9.7799999999999992E-5</v>
      </c>
      <c r="AZ13" s="14"/>
      <c r="BA13" s="109">
        <v>8</v>
      </c>
      <c r="BB13" s="333">
        <f t="shared" si="24"/>
        <v>22</v>
      </c>
      <c r="BC13" s="334" t="str">
        <f t="shared" si="25"/>
        <v>プラスチック・ゴム製品</v>
      </c>
      <c r="BD13" s="326">
        <f t="shared" si="26"/>
        <v>0</v>
      </c>
      <c r="BE13" s="326">
        <f t="shared" si="27"/>
        <v>0</v>
      </c>
      <c r="BF13" s="326">
        <f t="shared" si="28"/>
        <v>0</v>
      </c>
      <c r="BG13" s="326">
        <f t="shared" si="29"/>
        <v>0</v>
      </c>
      <c r="BH13" s="8"/>
      <c r="BI13" s="109">
        <f t="shared" si="4"/>
        <v>8</v>
      </c>
      <c r="BJ13" s="282">
        <v>111</v>
      </c>
      <c r="BK13" s="283" t="s">
        <v>919</v>
      </c>
      <c r="BL13" s="327">
        <f>生産波及!T13</f>
        <v>0</v>
      </c>
      <c r="BM13" s="327">
        <f>生産波及!U13</f>
        <v>0</v>
      </c>
      <c r="BN13" s="327">
        <f>生産波及!V13</f>
        <v>0</v>
      </c>
      <c r="BO13" s="327">
        <f>生産波及!W13</f>
        <v>0</v>
      </c>
      <c r="BP13" s="280">
        <f t="shared" si="30"/>
        <v>8.8899999999999992E-5</v>
      </c>
      <c r="BQ13" s="14"/>
      <c r="BR13" s="109">
        <v>8</v>
      </c>
      <c r="BS13" s="328">
        <f t="shared" si="31"/>
        <v>111</v>
      </c>
      <c r="BT13" s="329" t="str">
        <f t="shared" si="32"/>
        <v>食料品</v>
      </c>
      <c r="BU13" s="326">
        <f t="shared" si="33"/>
        <v>0</v>
      </c>
      <c r="BV13" s="326">
        <f t="shared" si="34"/>
        <v>0</v>
      </c>
      <c r="BW13" s="326">
        <f t="shared" si="35"/>
        <v>0</v>
      </c>
      <c r="BX13" s="326">
        <f t="shared" si="36"/>
        <v>0</v>
      </c>
      <c r="BZ13" s="284">
        <f t="shared" si="5"/>
        <v>22</v>
      </c>
      <c r="CA13" s="330" t="str">
        <f t="shared" si="37"/>
        <v>プラスチック・ゴム製品</v>
      </c>
      <c r="CB13" s="326">
        <f>IF($AK$2=1,BD13/固定資本!$C$11*1000,BU13/固定資本!$C$11*1000)</f>
        <v>0</v>
      </c>
      <c r="CC13" s="326">
        <f>IF($AK$2=1,BE13/固定資本!$C$11*1000,BV13/固定資本!$C$11*1000)</f>
        <v>0</v>
      </c>
      <c r="CD13" s="326">
        <f>IF($AK$2=1,BF13/固定資本!$C$11*1000,BW13/固定資本!$C$11*1000)</f>
        <v>0</v>
      </c>
      <c r="CE13" s="325">
        <f>IF($AK$2=1,BG13/固定資本!$C$11*1000,BX13/固定資本!$C$11*1000)</f>
        <v>0</v>
      </c>
    </row>
    <row r="14" spans="2:83">
      <c r="B14" s="277">
        <v>11</v>
      </c>
      <c r="C14" s="109">
        <f t="shared" si="0"/>
        <v>9</v>
      </c>
      <c r="D14" s="278">
        <v>25</v>
      </c>
      <c r="E14" s="283" t="s">
        <v>786</v>
      </c>
      <c r="F14" s="325">
        <f>SUMIF($B$6:$B$111,$D14,造成波及!V$6:V$111)+SUMIF($B$6:$B$111,$D14,建築波及!V$6:V$111)+SUMIF($B$6:$B$111,$D14,設備波及!V$6:V$111)</f>
        <v>0</v>
      </c>
      <c r="G14" s="325">
        <f>SUMIF($B$6:$B$111,$D14,造成波及!W$6:W$111)+SUMIF($B$6:$B$111,$D14,建築波及!W$6:W$111)+SUMIF($B$6:$B$111,$D14,設備波及!W$6:W$111)</f>
        <v>0</v>
      </c>
      <c r="H14" s="325">
        <f>SUMIF($B$6:$B$111,$D14,造成波及!X$6:X$111)+SUMIF($B$6:$B$111,$D14,建築波及!X$6:X$111)+SUMIF($B$6:$B$111,$D14,設備波及!X$6:X$111)</f>
        <v>0</v>
      </c>
      <c r="I14" s="206">
        <f t="shared" si="7"/>
        <v>0</v>
      </c>
      <c r="J14" s="280">
        <f t="shared" si="8"/>
        <v>9.7499999999999998E-5</v>
      </c>
      <c r="K14" s="14"/>
      <c r="L14" s="109">
        <v>9</v>
      </c>
      <c r="M14" s="277">
        <f t="shared" si="9"/>
        <v>25</v>
      </c>
      <c r="N14" s="281" t="str">
        <f t="shared" si="10"/>
        <v>窯業・土石製品</v>
      </c>
      <c r="O14" s="326">
        <f t="shared" si="11"/>
        <v>0</v>
      </c>
      <c r="P14" s="326">
        <f t="shared" si="12"/>
        <v>0</v>
      </c>
      <c r="Q14" s="326">
        <f t="shared" si="13"/>
        <v>0</v>
      </c>
      <c r="R14" s="326">
        <f t="shared" si="14"/>
        <v>0</v>
      </c>
      <c r="S14" s="8"/>
      <c r="T14" s="109">
        <f t="shared" si="1"/>
        <v>9</v>
      </c>
      <c r="U14" s="282">
        <v>112</v>
      </c>
      <c r="V14" s="283" t="s">
        <v>386</v>
      </c>
      <c r="W14" s="327">
        <f>造成波及!V14+建築波及!V14+設備波及!V14</f>
        <v>0</v>
      </c>
      <c r="X14" s="327">
        <f>造成波及!W14+建築波及!W14+設備波及!W14</f>
        <v>0</v>
      </c>
      <c r="Y14" s="327">
        <f>造成波及!X14+建築波及!X14+設備波及!X14</f>
        <v>0</v>
      </c>
      <c r="Z14" s="327">
        <f>造成波及!Y14+建築波及!Y14+設備波及!Y14</f>
        <v>0</v>
      </c>
      <c r="AA14" s="280">
        <f t="shared" si="15"/>
        <v>8.879999999999999E-5</v>
      </c>
      <c r="AB14" s="14"/>
      <c r="AC14" s="109">
        <v>9</v>
      </c>
      <c r="AD14" s="328">
        <f t="shared" si="16"/>
        <v>112</v>
      </c>
      <c r="AE14" s="329" t="str">
        <f t="shared" si="17"/>
        <v>飲料</v>
      </c>
      <c r="AF14" s="326">
        <f t="shared" si="18"/>
        <v>0</v>
      </c>
      <c r="AG14" s="326">
        <f t="shared" si="19"/>
        <v>0</v>
      </c>
      <c r="AH14" s="326">
        <f t="shared" si="20"/>
        <v>0</v>
      </c>
      <c r="AI14" s="326">
        <f t="shared" si="21"/>
        <v>0</v>
      </c>
      <c r="AK14" s="328">
        <f t="shared" si="22"/>
        <v>25</v>
      </c>
      <c r="AL14" s="330" t="str">
        <f t="shared" si="23"/>
        <v>窯業・土石製品</v>
      </c>
      <c r="AM14" s="326">
        <f>IF($AK$2=1,O14/固定資本!$C$11*1000,AF14/固定資本!$C$11*1000)</f>
        <v>0</v>
      </c>
      <c r="AN14" s="326">
        <f>IF($AK$2=1,P14/固定資本!$C$11*1000,AG14/固定資本!$C$11*1000)</f>
        <v>0</v>
      </c>
      <c r="AO14" s="326">
        <f>IF($AK$2=1,Q14/固定資本!$C$11*1000,AH14/固定資本!$C$11*1000)</f>
        <v>0</v>
      </c>
      <c r="AP14" s="326">
        <f>IF($AK$2=1,R14/固定資本!$C$11*1000,AI14/固定資本!$C$11*1000)</f>
        <v>0</v>
      </c>
      <c r="AR14" s="109">
        <f t="shared" si="2"/>
        <v>9</v>
      </c>
      <c r="AS14" s="278">
        <v>25</v>
      </c>
      <c r="AT14" s="283" t="s">
        <v>786</v>
      </c>
      <c r="AU14" s="325">
        <f>SUMIF($B$6:$B$111,$D14,生産波及!T$6:T$111)</f>
        <v>0</v>
      </c>
      <c r="AV14" s="325">
        <f>SUMIF($B$6:$B$111,$D14,生産波及!U$6:U$111)</f>
        <v>0</v>
      </c>
      <c r="AW14" s="325">
        <f>SUMIF($B$6:$B$111,$D14,生産波及!V$6:V$111)</f>
        <v>0</v>
      </c>
      <c r="AX14" s="206">
        <f>SUMIF($B$6:$B$111,$D14,生産波及!W$6:W$111)</f>
        <v>0</v>
      </c>
      <c r="AY14" s="280">
        <f t="shared" si="3"/>
        <v>9.7499999999999998E-5</v>
      </c>
      <c r="AZ14" s="14"/>
      <c r="BA14" s="109">
        <v>9</v>
      </c>
      <c r="BB14" s="333">
        <f t="shared" si="24"/>
        <v>25</v>
      </c>
      <c r="BC14" s="334" t="str">
        <f t="shared" si="25"/>
        <v>窯業・土石製品</v>
      </c>
      <c r="BD14" s="326">
        <f t="shared" si="26"/>
        <v>0</v>
      </c>
      <c r="BE14" s="326">
        <f t="shared" si="27"/>
        <v>0</v>
      </c>
      <c r="BF14" s="326">
        <f t="shared" si="28"/>
        <v>0</v>
      </c>
      <c r="BG14" s="326">
        <f t="shared" si="29"/>
        <v>0</v>
      </c>
      <c r="BH14" s="8"/>
      <c r="BI14" s="109">
        <f t="shared" si="4"/>
        <v>9</v>
      </c>
      <c r="BJ14" s="282">
        <v>112</v>
      </c>
      <c r="BK14" s="283" t="s">
        <v>386</v>
      </c>
      <c r="BL14" s="327">
        <f>生産波及!T14</f>
        <v>0</v>
      </c>
      <c r="BM14" s="327">
        <f>生産波及!U14</f>
        <v>0</v>
      </c>
      <c r="BN14" s="327">
        <f>生産波及!V14</f>
        <v>0</v>
      </c>
      <c r="BO14" s="327">
        <f>生産波及!W14</f>
        <v>0</v>
      </c>
      <c r="BP14" s="280">
        <f t="shared" si="30"/>
        <v>8.879999999999999E-5</v>
      </c>
      <c r="BQ14" s="14"/>
      <c r="BR14" s="109">
        <v>9</v>
      </c>
      <c r="BS14" s="328">
        <f t="shared" si="31"/>
        <v>112</v>
      </c>
      <c r="BT14" s="329" t="str">
        <f t="shared" si="32"/>
        <v>飲料</v>
      </c>
      <c r="BU14" s="326">
        <f t="shared" si="33"/>
        <v>0</v>
      </c>
      <c r="BV14" s="326">
        <f t="shared" si="34"/>
        <v>0</v>
      </c>
      <c r="BW14" s="326">
        <f t="shared" si="35"/>
        <v>0</v>
      </c>
      <c r="BX14" s="326">
        <f t="shared" si="36"/>
        <v>0</v>
      </c>
      <c r="BZ14" s="284">
        <f t="shared" si="5"/>
        <v>25</v>
      </c>
      <c r="CA14" s="330" t="str">
        <f t="shared" si="37"/>
        <v>窯業・土石製品</v>
      </c>
      <c r="CB14" s="326">
        <f>IF($AK$2=1,BD14/固定資本!$C$11*1000,BU14/固定資本!$C$11*1000)</f>
        <v>0</v>
      </c>
      <c r="CC14" s="326">
        <f>IF($AK$2=1,BE14/固定資本!$C$11*1000,BV14/固定資本!$C$11*1000)</f>
        <v>0</v>
      </c>
      <c r="CD14" s="326">
        <f>IF($AK$2=1,BF14/固定資本!$C$11*1000,BW14/固定資本!$C$11*1000)</f>
        <v>0</v>
      </c>
      <c r="CE14" s="325">
        <f>IF($AK$2=1,BG14/固定資本!$C$11*1000,BX14/固定資本!$C$11*1000)</f>
        <v>0</v>
      </c>
    </row>
    <row r="15" spans="2:83">
      <c r="B15" s="277">
        <v>11</v>
      </c>
      <c r="C15" s="109">
        <f t="shared" si="0"/>
        <v>10</v>
      </c>
      <c r="D15" s="278">
        <v>26</v>
      </c>
      <c r="E15" s="283" t="s">
        <v>787</v>
      </c>
      <c r="F15" s="325">
        <f>SUMIF($B$6:$B$111,$D15,造成波及!V$6:V$111)+SUMIF($B$6:$B$111,$D15,建築波及!V$6:V$111)+SUMIF($B$6:$B$111,$D15,設備波及!V$6:V$111)</f>
        <v>0</v>
      </c>
      <c r="G15" s="325">
        <f>SUMIF($B$6:$B$111,$D15,造成波及!W$6:W$111)+SUMIF($B$6:$B$111,$D15,建築波及!W$6:W$111)+SUMIF($B$6:$B$111,$D15,設備波及!W$6:W$111)</f>
        <v>0</v>
      </c>
      <c r="H15" s="325">
        <f>SUMIF($B$6:$B$111,$D15,造成波及!X$6:X$111)+SUMIF($B$6:$B$111,$D15,建築波及!X$6:X$111)+SUMIF($B$6:$B$111,$D15,設備波及!X$6:X$111)</f>
        <v>0</v>
      </c>
      <c r="I15" s="206">
        <f t="shared" si="7"/>
        <v>0</v>
      </c>
      <c r="J15" s="280">
        <f t="shared" si="8"/>
        <v>9.7399999999999996E-5</v>
      </c>
      <c r="K15" s="14"/>
      <c r="L15" s="109">
        <v>10</v>
      </c>
      <c r="M15" s="277">
        <f t="shared" si="9"/>
        <v>26</v>
      </c>
      <c r="N15" s="281" t="str">
        <f t="shared" si="10"/>
        <v>鉄鋼</v>
      </c>
      <c r="O15" s="326">
        <f t="shared" si="11"/>
        <v>0</v>
      </c>
      <c r="P15" s="326">
        <f t="shared" si="12"/>
        <v>0</v>
      </c>
      <c r="Q15" s="326">
        <f t="shared" si="13"/>
        <v>0</v>
      </c>
      <c r="R15" s="326">
        <f t="shared" si="14"/>
        <v>0</v>
      </c>
      <c r="S15" s="8"/>
      <c r="T15" s="109">
        <f t="shared" si="1"/>
        <v>10</v>
      </c>
      <c r="U15" s="282">
        <v>113</v>
      </c>
      <c r="V15" s="283" t="s">
        <v>920</v>
      </c>
      <c r="W15" s="327">
        <f>造成波及!V15+建築波及!V15+設備波及!V15</f>
        <v>0</v>
      </c>
      <c r="X15" s="327">
        <f>造成波及!W15+建築波及!W15+設備波及!W15</f>
        <v>0</v>
      </c>
      <c r="Y15" s="327">
        <f>造成波及!X15+建築波及!X15+設備波及!X15</f>
        <v>0</v>
      </c>
      <c r="Z15" s="327">
        <f>造成波及!Y15+建築波及!Y15+設備波及!Y15</f>
        <v>0</v>
      </c>
      <c r="AA15" s="280">
        <f t="shared" si="15"/>
        <v>8.8700000000000001E-5</v>
      </c>
      <c r="AB15" s="14"/>
      <c r="AC15" s="109">
        <v>10</v>
      </c>
      <c r="AD15" s="328">
        <f t="shared" si="16"/>
        <v>113</v>
      </c>
      <c r="AE15" s="329" t="str">
        <f t="shared" si="17"/>
        <v>飼料・有機質肥料（別掲を除く。）</v>
      </c>
      <c r="AF15" s="326">
        <f t="shared" si="18"/>
        <v>0</v>
      </c>
      <c r="AG15" s="326">
        <f t="shared" si="19"/>
        <v>0</v>
      </c>
      <c r="AH15" s="326">
        <f t="shared" si="20"/>
        <v>0</v>
      </c>
      <c r="AI15" s="326">
        <f t="shared" si="21"/>
        <v>0</v>
      </c>
      <c r="AK15" s="328">
        <f t="shared" si="22"/>
        <v>26</v>
      </c>
      <c r="AL15" s="330" t="str">
        <f t="shared" si="23"/>
        <v>鉄鋼</v>
      </c>
      <c r="AM15" s="326">
        <f>IF($AK$2=1,O15/固定資本!$C$11*1000,AF15/固定資本!$C$11*1000)</f>
        <v>0</v>
      </c>
      <c r="AN15" s="326">
        <f>IF($AK$2=1,P15/固定資本!$C$11*1000,AG15/固定資本!$C$11*1000)</f>
        <v>0</v>
      </c>
      <c r="AO15" s="326">
        <f>IF($AK$2=1,Q15/固定資本!$C$11*1000,AH15/固定資本!$C$11*1000)</f>
        <v>0</v>
      </c>
      <c r="AP15" s="326">
        <f>IF($AK$2=1,R15/固定資本!$C$11*1000,AI15/固定資本!$C$11*1000)</f>
        <v>0</v>
      </c>
      <c r="AR15" s="109">
        <f t="shared" si="2"/>
        <v>10</v>
      </c>
      <c r="AS15" s="278">
        <v>26</v>
      </c>
      <c r="AT15" s="283" t="s">
        <v>787</v>
      </c>
      <c r="AU15" s="325">
        <f>SUMIF($B$6:$B$111,$D15,生産波及!T$6:T$111)</f>
        <v>0</v>
      </c>
      <c r="AV15" s="325">
        <f>SUMIF($B$6:$B$111,$D15,生産波及!U$6:U$111)</f>
        <v>0</v>
      </c>
      <c r="AW15" s="325">
        <f>SUMIF($B$6:$B$111,$D15,生産波及!V$6:V$111)</f>
        <v>0</v>
      </c>
      <c r="AX15" s="206">
        <f>SUMIF($B$6:$B$111,$D15,生産波及!W$6:W$111)</f>
        <v>0</v>
      </c>
      <c r="AY15" s="280">
        <f t="shared" si="3"/>
        <v>9.7399999999999996E-5</v>
      </c>
      <c r="AZ15" s="14"/>
      <c r="BA15" s="109">
        <v>10</v>
      </c>
      <c r="BB15" s="333">
        <f t="shared" si="24"/>
        <v>26</v>
      </c>
      <c r="BC15" s="334" t="str">
        <f t="shared" si="25"/>
        <v>鉄鋼</v>
      </c>
      <c r="BD15" s="326">
        <f t="shared" si="26"/>
        <v>0</v>
      </c>
      <c r="BE15" s="326">
        <f t="shared" si="27"/>
        <v>0</v>
      </c>
      <c r="BF15" s="326">
        <f t="shared" si="28"/>
        <v>0</v>
      </c>
      <c r="BG15" s="326">
        <f t="shared" si="29"/>
        <v>0</v>
      </c>
      <c r="BH15" s="8"/>
      <c r="BI15" s="109">
        <f t="shared" si="4"/>
        <v>10</v>
      </c>
      <c r="BJ15" s="282">
        <v>113</v>
      </c>
      <c r="BK15" s="283" t="s">
        <v>920</v>
      </c>
      <c r="BL15" s="327">
        <f>生産波及!T15</f>
        <v>0</v>
      </c>
      <c r="BM15" s="327">
        <f>生産波及!U15</f>
        <v>0</v>
      </c>
      <c r="BN15" s="327">
        <f>生産波及!V15</f>
        <v>0</v>
      </c>
      <c r="BO15" s="327">
        <f>生産波及!W15</f>
        <v>0</v>
      </c>
      <c r="BP15" s="280">
        <f t="shared" si="30"/>
        <v>8.8700000000000001E-5</v>
      </c>
      <c r="BQ15" s="14"/>
      <c r="BR15" s="109">
        <v>10</v>
      </c>
      <c r="BS15" s="328">
        <f t="shared" si="31"/>
        <v>113</v>
      </c>
      <c r="BT15" s="329" t="str">
        <f t="shared" si="32"/>
        <v>飼料・有機質肥料（別掲を除く。）</v>
      </c>
      <c r="BU15" s="326">
        <f t="shared" si="33"/>
        <v>0</v>
      </c>
      <c r="BV15" s="326">
        <f t="shared" si="34"/>
        <v>0</v>
      </c>
      <c r="BW15" s="326">
        <f t="shared" si="35"/>
        <v>0</v>
      </c>
      <c r="BX15" s="326">
        <f t="shared" si="36"/>
        <v>0</v>
      </c>
      <c r="BZ15" s="284">
        <f t="shared" si="5"/>
        <v>26</v>
      </c>
      <c r="CA15" s="330" t="str">
        <f t="shared" si="37"/>
        <v>鉄鋼</v>
      </c>
      <c r="CB15" s="326">
        <f>IF($AK$2=1,BD15/固定資本!$C$11*1000,BU15/固定資本!$C$11*1000)</f>
        <v>0</v>
      </c>
      <c r="CC15" s="326">
        <f>IF($AK$2=1,BE15/固定資本!$C$11*1000,BV15/固定資本!$C$11*1000)</f>
        <v>0</v>
      </c>
      <c r="CD15" s="326">
        <f>IF($AK$2=1,BF15/固定資本!$C$11*1000,BW15/固定資本!$C$11*1000)</f>
        <v>0</v>
      </c>
      <c r="CE15" s="325">
        <f>IF($AK$2=1,BG15/固定資本!$C$11*1000,BX15/固定資本!$C$11*1000)</f>
        <v>0</v>
      </c>
    </row>
    <row r="16" spans="2:83">
      <c r="B16" s="277">
        <v>11</v>
      </c>
      <c r="C16" s="109">
        <f t="shared" si="0"/>
        <v>11</v>
      </c>
      <c r="D16" s="278">
        <v>27</v>
      </c>
      <c r="E16" s="283" t="s">
        <v>788</v>
      </c>
      <c r="F16" s="325">
        <f>SUMIF($B$6:$B$111,$D16,造成波及!V$6:V$111)+SUMIF($B$6:$B$111,$D16,建築波及!V$6:V$111)+SUMIF($B$6:$B$111,$D16,設備波及!V$6:V$111)</f>
        <v>0</v>
      </c>
      <c r="G16" s="325">
        <f>SUMIF($B$6:$B$111,$D16,造成波及!W$6:W$111)+SUMIF($B$6:$B$111,$D16,建築波及!W$6:W$111)+SUMIF($B$6:$B$111,$D16,設備波及!W$6:W$111)</f>
        <v>0</v>
      </c>
      <c r="H16" s="325">
        <f>SUMIF($B$6:$B$111,$D16,造成波及!X$6:X$111)+SUMIF($B$6:$B$111,$D16,建築波及!X$6:X$111)+SUMIF($B$6:$B$111,$D16,設備波及!X$6:X$111)</f>
        <v>0</v>
      </c>
      <c r="I16" s="206">
        <f t="shared" si="7"/>
        <v>0</v>
      </c>
      <c r="J16" s="280">
        <f t="shared" si="8"/>
        <v>9.7299999999999993E-5</v>
      </c>
      <c r="K16" s="14"/>
      <c r="L16" s="109">
        <v>11</v>
      </c>
      <c r="M16" s="277">
        <f t="shared" si="9"/>
        <v>27</v>
      </c>
      <c r="N16" s="281" t="str">
        <f t="shared" si="10"/>
        <v>非鉄金属</v>
      </c>
      <c r="O16" s="326">
        <f t="shared" si="11"/>
        <v>0</v>
      </c>
      <c r="P16" s="326">
        <f t="shared" si="12"/>
        <v>0</v>
      </c>
      <c r="Q16" s="326">
        <f t="shared" si="13"/>
        <v>0</v>
      </c>
      <c r="R16" s="326">
        <f t="shared" si="14"/>
        <v>0</v>
      </c>
      <c r="S16" s="8"/>
      <c r="T16" s="109">
        <f t="shared" si="1"/>
        <v>11</v>
      </c>
      <c r="U16" s="282">
        <v>114</v>
      </c>
      <c r="V16" s="285" t="s">
        <v>0</v>
      </c>
      <c r="W16" s="327">
        <f>造成波及!V16+建築波及!V16+設備波及!V16</f>
        <v>0</v>
      </c>
      <c r="X16" s="327">
        <f>造成波及!W16+建築波及!W16+設備波及!W16</f>
        <v>0</v>
      </c>
      <c r="Y16" s="327">
        <f>造成波及!X16+建築波及!X16+設備波及!X16</f>
        <v>0</v>
      </c>
      <c r="Z16" s="327">
        <f>造成波及!Y16+建築波及!Y16+設備波及!Y16</f>
        <v>0</v>
      </c>
      <c r="AA16" s="280">
        <f t="shared" si="15"/>
        <v>8.8599999999999999E-5</v>
      </c>
      <c r="AB16" s="14"/>
      <c r="AC16" s="109">
        <v>11</v>
      </c>
      <c r="AD16" s="328">
        <f t="shared" si="16"/>
        <v>114</v>
      </c>
      <c r="AE16" s="329" t="str">
        <f t="shared" si="17"/>
        <v>たばこ</v>
      </c>
      <c r="AF16" s="326">
        <f t="shared" si="18"/>
        <v>0</v>
      </c>
      <c r="AG16" s="326">
        <f t="shared" si="19"/>
        <v>0</v>
      </c>
      <c r="AH16" s="326">
        <f t="shared" si="20"/>
        <v>0</v>
      </c>
      <c r="AI16" s="326">
        <f t="shared" si="21"/>
        <v>0</v>
      </c>
      <c r="AK16" s="328">
        <f t="shared" si="22"/>
        <v>27</v>
      </c>
      <c r="AL16" s="330" t="str">
        <f t="shared" si="23"/>
        <v>非鉄金属</v>
      </c>
      <c r="AM16" s="326">
        <f>IF($AK$2=1,O16/固定資本!$C$11*1000,AF16/固定資本!$C$11*1000)</f>
        <v>0</v>
      </c>
      <c r="AN16" s="326">
        <f>IF($AK$2=1,P16/固定資本!$C$11*1000,AG16/固定資本!$C$11*1000)</f>
        <v>0</v>
      </c>
      <c r="AO16" s="326">
        <f>IF($AK$2=1,Q16/固定資本!$C$11*1000,AH16/固定資本!$C$11*1000)</f>
        <v>0</v>
      </c>
      <c r="AP16" s="326">
        <f>IF($AK$2=1,R16/固定資本!$C$11*1000,AI16/固定資本!$C$11*1000)</f>
        <v>0</v>
      </c>
      <c r="AR16" s="109">
        <f t="shared" si="2"/>
        <v>11</v>
      </c>
      <c r="AS16" s="278">
        <v>27</v>
      </c>
      <c r="AT16" s="283" t="s">
        <v>788</v>
      </c>
      <c r="AU16" s="325">
        <f>SUMIF($B$6:$B$111,$D16,生産波及!T$6:T$111)</f>
        <v>0</v>
      </c>
      <c r="AV16" s="325">
        <f>SUMIF($B$6:$B$111,$D16,生産波及!U$6:U$111)</f>
        <v>0</v>
      </c>
      <c r="AW16" s="325">
        <f>SUMIF($B$6:$B$111,$D16,生産波及!V$6:V$111)</f>
        <v>0</v>
      </c>
      <c r="AX16" s="206">
        <f>SUMIF($B$6:$B$111,$D16,生産波及!W$6:W$111)</f>
        <v>0</v>
      </c>
      <c r="AY16" s="280">
        <f t="shared" si="3"/>
        <v>9.7299999999999993E-5</v>
      </c>
      <c r="AZ16" s="14"/>
      <c r="BA16" s="109">
        <v>11</v>
      </c>
      <c r="BB16" s="333">
        <f t="shared" si="24"/>
        <v>27</v>
      </c>
      <c r="BC16" s="334" t="str">
        <f t="shared" si="25"/>
        <v>非鉄金属</v>
      </c>
      <c r="BD16" s="326">
        <f t="shared" si="26"/>
        <v>0</v>
      </c>
      <c r="BE16" s="326">
        <f t="shared" si="27"/>
        <v>0</v>
      </c>
      <c r="BF16" s="326">
        <f t="shared" si="28"/>
        <v>0</v>
      </c>
      <c r="BG16" s="326">
        <f t="shared" si="29"/>
        <v>0</v>
      </c>
      <c r="BH16" s="8"/>
      <c r="BI16" s="109">
        <f t="shared" si="4"/>
        <v>11</v>
      </c>
      <c r="BJ16" s="282">
        <v>114</v>
      </c>
      <c r="BK16" s="285" t="s">
        <v>0</v>
      </c>
      <c r="BL16" s="327">
        <f>生産波及!T16</f>
        <v>0</v>
      </c>
      <c r="BM16" s="327">
        <f>生産波及!U16</f>
        <v>0</v>
      </c>
      <c r="BN16" s="327">
        <f>生産波及!V16</f>
        <v>0</v>
      </c>
      <c r="BO16" s="327">
        <f>生産波及!W16</f>
        <v>0</v>
      </c>
      <c r="BP16" s="280">
        <f t="shared" si="30"/>
        <v>8.8599999999999999E-5</v>
      </c>
      <c r="BQ16" s="14"/>
      <c r="BR16" s="109">
        <v>11</v>
      </c>
      <c r="BS16" s="328">
        <f t="shared" si="31"/>
        <v>114</v>
      </c>
      <c r="BT16" s="329" t="str">
        <f t="shared" si="32"/>
        <v>たばこ</v>
      </c>
      <c r="BU16" s="326">
        <f t="shared" si="33"/>
        <v>0</v>
      </c>
      <c r="BV16" s="326">
        <f t="shared" si="34"/>
        <v>0</v>
      </c>
      <c r="BW16" s="326">
        <f t="shared" si="35"/>
        <v>0</v>
      </c>
      <c r="BX16" s="326">
        <f t="shared" si="36"/>
        <v>0</v>
      </c>
      <c r="BZ16" s="284">
        <f t="shared" si="5"/>
        <v>27</v>
      </c>
      <c r="CA16" s="330" t="str">
        <f t="shared" si="37"/>
        <v>非鉄金属</v>
      </c>
      <c r="CB16" s="326">
        <f>IF($AK$2=1,BD16/固定資本!$C$11*1000,BU16/固定資本!$C$11*1000)</f>
        <v>0</v>
      </c>
      <c r="CC16" s="326">
        <f>IF($AK$2=1,BE16/固定資本!$C$11*1000,BV16/固定資本!$C$11*1000)</f>
        <v>0</v>
      </c>
      <c r="CD16" s="326">
        <f>IF($AK$2=1,BF16/固定資本!$C$11*1000,BW16/固定資本!$C$11*1000)</f>
        <v>0</v>
      </c>
      <c r="CE16" s="325">
        <f>IF($AK$2=1,BG16/固定資本!$C$11*1000,BX16/固定資本!$C$11*1000)</f>
        <v>0</v>
      </c>
    </row>
    <row r="17" spans="2:83">
      <c r="B17" s="277">
        <v>15</v>
      </c>
      <c r="C17" s="109">
        <f t="shared" si="0"/>
        <v>12</v>
      </c>
      <c r="D17" s="278">
        <v>28</v>
      </c>
      <c r="E17" s="283" t="s">
        <v>789</v>
      </c>
      <c r="F17" s="325">
        <f>SUMIF($B$6:$B$111,$D17,造成波及!V$6:V$111)+SUMIF($B$6:$B$111,$D17,建築波及!V$6:V$111)+SUMIF($B$6:$B$111,$D17,設備波及!V$6:V$111)</f>
        <v>0</v>
      </c>
      <c r="G17" s="325">
        <f>SUMIF($B$6:$B$111,$D17,造成波及!W$6:W$111)+SUMIF($B$6:$B$111,$D17,建築波及!W$6:W$111)+SUMIF($B$6:$B$111,$D17,設備波及!W$6:W$111)</f>
        <v>0</v>
      </c>
      <c r="H17" s="325">
        <f>SUMIF($B$6:$B$111,$D17,造成波及!X$6:X$111)+SUMIF($B$6:$B$111,$D17,建築波及!X$6:X$111)+SUMIF($B$6:$B$111,$D17,設備波及!X$6:X$111)</f>
        <v>0</v>
      </c>
      <c r="I17" s="206">
        <f t="shared" si="7"/>
        <v>0</v>
      </c>
      <c r="J17" s="280">
        <f t="shared" si="8"/>
        <v>9.7199999999999991E-5</v>
      </c>
      <c r="K17" s="14"/>
      <c r="L17" s="109">
        <v>12</v>
      </c>
      <c r="M17" s="277">
        <f t="shared" si="9"/>
        <v>28</v>
      </c>
      <c r="N17" s="281" t="str">
        <f t="shared" si="10"/>
        <v>金属製品</v>
      </c>
      <c r="O17" s="326">
        <f t="shared" si="11"/>
        <v>0</v>
      </c>
      <c r="P17" s="326">
        <f t="shared" si="12"/>
        <v>0</v>
      </c>
      <c r="Q17" s="326">
        <f t="shared" si="13"/>
        <v>0</v>
      </c>
      <c r="R17" s="326">
        <f t="shared" si="14"/>
        <v>0</v>
      </c>
      <c r="S17" s="8"/>
      <c r="T17" s="109">
        <f t="shared" si="1"/>
        <v>12</v>
      </c>
      <c r="U17" s="282">
        <v>151</v>
      </c>
      <c r="V17" s="283" t="s">
        <v>391</v>
      </c>
      <c r="W17" s="327">
        <f>造成波及!V17+建築波及!V17+設備波及!V17</f>
        <v>0</v>
      </c>
      <c r="X17" s="327">
        <f>造成波及!W17+建築波及!W17+設備波及!W17</f>
        <v>0</v>
      </c>
      <c r="Y17" s="327">
        <f>造成波及!X17+建築波及!X17+設備波及!X17</f>
        <v>0</v>
      </c>
      <c r="Z17" s="327">
        <f>造成波及!Y17+建築波及!Y17+設備波及!Y17</f>
        <v>0</v>
      </c>
      <c r="AA17" s="280">
        <f t="shared" si="15"/>
        <v>8.489999999999999E-5</v>
      </c>
      <c r="AB17" s="14"/>
      <c r="AC17" s="109">
        <v>12</v>
      </c>
      <c r="AD17" s="328">
        <f t="shared" si="16"/>
        <v>151</v>
      </c>
      <c r="AE17" s="329" t="str">
        <f t="shared" si="17"/>
        <v>繊維工業製品</v>
      </c>
      <c r="AF17" s="326">
        <f t="shared" si="18"/>
        <v>0</v>
      </c>
      <c r="AG17" s="326">
        <f t="shared" si="19"/>
        <v>0</v>
      </c>
      <c r="AH17" s="326">
        <f t="shared" si="20"/>
        <v>0</v>
      </c>
      <c r="AI17" s="326">
        <f t="shared" si="21"/>
        <v>0</v>
      </c>
      <c r="AK17" s="328">
        <f t="shared" si="22"/>
        <v>28</v>
      </c>
      <c r="AL17" s="330" t="str">
        <f t="shared" si="23"/>
        <v>金属製品</v>
      </c>
      <c r="AM17" s="326">
        <f>IF($AK$2=1,O17/固定資本!$C$11*1000,AF17/固定資本!$C$11*1000)</f>
        <v>0</v>
      </c>
      <c r="AN17" s="326">
        <f>IF($AK$2=1,P17/固定資本!$C$11*1000,AG17/固定資本!$C$11*1000)</f>
        <v>0</v>
      </c>
      <c r="AO17" s="326">
        <f>IF($AK$2=1,Q17/固定資本!$C$11*1000,AH17/固定資本!$C$11*1000)</f>
        <v>0</v>
      </c>
      <c r="AP17" s="326">
        <f>IF($AK$2=1,R17/固定資本!$C$11*1000,AI17/固定資本!$C$11*1000)</f>
        <v>0</v>
      </c>
      <c r="AR17" s="109">
        <f t="shared" si="2"/>
        <v>12</v>
      </c>
      <c r="AS17" s="278">
        <v>28</v>
      </c>
      <c r="AT17" s="283" t="s">
        <v>789</v>
      </c>
      <c r="AU17" s="325">
        <f>SUMIF($B$6:$B$111,$D17,生産波及!T$6:T$111)</f>
        <v>0</v>
      </c>
      <c r="AV17" s="325">
        <f>SUMIF($B$6:$B$111,$D17,生産波及!U$6:U$111)</f>
        <v>0</v>
      </c>
      <c r="AW17" s="325">
        <f>SUMIF($B$6:$B$111,$D17,生産波及!V$6:V$111)</f>
        <v>0</v>
      </c>
      <c r="AX17" s="206">
        <f>SUMIF($B$6:$B$111,$D17,生産波及!W$6:W$111)</f>
        <v>0</v>
      </c>
      <c r="AY17" s="280">
        <f t="shared" si="3"/>
        <v>9.7199999999999991E-5</v>
      </c>
      <c r="AZ17" s="14"/>
      <c r="BA17" s="109">
        <v>12</v>
      </c>
      <c r="BB17" s="333">
        <f t="shared" si="24"/>
        <v>28</v>
      </c>
      <c r="BC17" s="334" t="str">
        <f t="shared" si="25"/>
        <v>金属製品</v>
      </c>
      <c r="BD17" s="326">
        <f t="shared" si="26"/>
        <v>0</v>
      </c>
      <c r="BE17" s="326">
        <f t="shared" si="27"/>
        <v>0</v>
      </c>
      <c r="BF17" s="326">
        <f t="shared" si="28"/>
        <v>0</v>
      </c>
      <c r="BG17" s="326">
        <f t="shared" si="29"/>
        <v>0</v>
      </c>
      <c r="BH17" s="8"/>
      <c r="BI17" s="109">
        <f t="shared" si="4"/>
        <v>12</v>
      </c>
      <c r="BJ17" s="282">
        <v>151</v>
      </c>
      <c r="BK17" s="283" t="s">
        <v>391</v>
      </c>
      <c r="BL17" s="327">
        <f>生産波及!T17</f>
        <v>0</v>
      </c>
      <c r="BM17" s="327">
        <f>生産波及!U17</f>
        <v>0</v>
      </c>
      <c r="BN17" s="327">
        <f>生産波及!V17</f>
        <v>0</v>
      </c>
      <c r="BO17" s="327">
        <f>生産波及!W17</f>
        <v>0</v>
      </c>
      <c r="BP17" s="280">
        <f t="shared" si="30"/>
        <v>8.489999999999999E-5</v>
      </c>
      <c r="BQ17" s="14"/>
      <c r="BR17" s="109">
        <v>12</v>
      </c>
      <c r="BS17" s="328">
        <f t="shared" si="31"/>
        <v>151</v>
      </c>
      <c r="BT17" s="329" t="str">
        <f t="shared" si="32"/>
        <v>繊維工業製品</v>
      </c>
      <c r="BU17" s="326">
        <f t="shared" si="33"/>
        <v>0</v>
      </c>
      <c r="BV17" s="326">
        <f t="shared" si="34"/>
        <v>0</v>
      </c>
      <c r="BW17" s="326">
        <f t="shared" si="35"/>
        <v>0</v>
      </c>
      <c r="BX17" s="326">
        <f t="shared" si="36"/>
        <v>0</v>
      </c>
      <c r="BZ17" s="284">
        <f t="shared" si="5"/>
        <v>28</v>
      </c>
      <c r="CA17" s="330" t="str">
        <f t="shared" si="37"/>
        <v>金属製品</v>
      </c>
      <c r="CB17" s="326">
        <f>IF($AK$2=1,BD17/固定資本!$C$11*1000,BU17/固定資本!$C$11*1000)</f>
        <v>0</v>
      </c>
      <c r="CC17" s="326">
        <f>IF($AK$2=1,BE17/固定資本!$C$11*1000,BV17/固定資本!$C$11*1000)</f>
        <v>0</v>
      </c>
      <c r="CD17" s="326">
        <f>IF($AK$2=1,BF17/固定資本!$C$11*1000,BW17/固定資本!$C$11*1000)</f>
        <v>0</v>
      </c>
      <c r="CE17" s="325">
        <f>IF($AK$2=1,BG17/固定資本!$C$11*1000,BX17/固定資本!$C$11*1000)</f>
        <v>0</v>
      </c>
    </row>
    <row r="18" spans="2:83">
      <c r="B18" s="277">
        <v>15</v>
      </c>
      <c r="C18" s="109">
        <f t="shared" si="0"/>
        <v>13</v>
      </c>
      <c r="D18" s="286">
        <v>29</v>
      </c>
      <c r="E18" s="287" t="s">
        <v>790</v>
      </c>
      <c r="F18" s="325">
        <f>SUMIF($B$6:$B$111,$D18,造成波及!V$6:V$111)+SUMIF($B$6:$B$111,$D18,建築波及!V$6:V$111)+SUMIF($B$6:$B$111,$D18,設備波及!V$6:V$111)</f>
        <v>0</v>
      </c>
      <c r="G18" s="325">
        <f>SUMIF($B$6:$B$111,$D18,造成波及!W$6:W$111)+SUMIF($B$6:$B$111,$D18,建築波及!W$6:W$111)+SUMIF($B$6:$B$111,$D18,設備波及!W$6:W$111)</f>
        <v>0</v>
      </c>
      <c r="H18" s="325">
        <f>SUMIF($B$6:$B$111,$D18,造成波及!X$6:X$111)+SUMIF($B$6:$B$111,$D18,建築波及!X$6:X$111)+SUMIF($B$6:$B$111,$D18,設備波及!X$6:X$111)</f>
        <v>0</v>
      </c>
      <c r="I18" s="206">
        <f t="shared" si="7"/>
        <v>0</v>
      </c>
      <c r="J18" s="280">
        <f t="shared" si="8"/>
        <v>9.7100000000000002E-5</v>
      </c>
      <c r="K18" s="14"/>
      <c r="L18" s="109">
        <v>13</v>
      </c>
      <c r="M18" s="277">
        <f t="shared" si="9"/>
        <v>29</v>
      </c>
      <c r="N18" s="281" t="str">
        <f t="shared" si="10"/>
        <v>はん用機械</v>
      </c>
      <c r="O18" s="326">
        <f t="shared" si="11"/>
        <v>0</v>
      </c>
      <c r="P18" s="326">
        <f t="shared" si="12"/>
        <v>0</v>
      </c>
      <c r="Q18" s="326">
        <f t="shared" si="13"/>
        <v>0</v>
      </c>
      <c r="R18" s="326">
        <f t="shared" si="14"/>
        <v>0</v>
      </c>
      <c r="S18" s="8"/>
      <c r="T18" s="109">
        <f t="shared" si="1"/>
        <v>13</v>
      </c>
      <c r="U18" s="282">
        <v>152</v>
      </c>
      <c r="V18" s="283" t="s">
        <v>921</v>
      </c>
      <c r="W18" s="327">
        <f>造成波及!V18+建築波及!V18+設備波及!V18</f>
        <v>0</v>
      </c>
      <c r="X18" s="327">
        <f>造成波及!W18+建築波及!W18+設備波及!W18</f>
        <v>0</v>
      </c>
      <c r="Y18" s="327">
        <f>造成波及!X18+建築波及!X18+設備波及!X18</f>
        <v>0</v>
      </c>
      <c r="Z18" s="327">
        <f>造成波及!Y18+建築波及!Y18+設備波及!Y18</f>
        <v>0</v>
      </c>
      <c r="AA18" s="280">
        <f t="shared" si="15"/>
        <v>8.4800000000000001E-5</v>
      </c>
      <c r="AB18" s="14"/>
      <c r="AC18" s="109">
        <v>13</v>
      </c>
      <c r="AD18" s="328">
        <f t="shared" si="16"/>
        <v>152</v>
      </c>
      <c r="AE18" s="329" t="str">
        <f t="shared" si="17"/>
        <v>衣服・その他の繊維既製品</v>
      </c>
      <c r="AF18" s="326">
        <f t="shared" si="18"/>
        <v>0</v>
      </c>
      <c r="AG18" s="326">
        <f t="shared" si="19"/>
        <v>0</v>
      </c>
      <c r="AH18" s="326">
        <f t="shared" si="20"/>
        <v>0</v>
      </c>
      <c r="AI18" s="326">
        <f t="shared" si="21"/>
        <v>0</v>
      </c>
      <c r="AK18" s="328">
        <f t="shared" si="22"/>
        <v>29</v>
      </c>
      <c r="AL18" s="330" t="str">
        <f t="shared" si="23"/>
        <v>はん用機械</v>
      </c>
      <c r="AM18" s="326">
        <f>IF($AK$2=1,O18/固定資本!$C$11*1000,AF18/固定資本!$C$11*1000)</f>
        <v>0</v>
      </c>
      <c r="AN18" s="326">
        <f>IF($AK$2=1,P18/固定資本!$C$11*1000,AG18/固定資本!$C$11*1000)</f>
        <v>0</v>
      </c>
      <c r="AO18" s="326">
        <f>IF($AK$2=1,Q18/固定資本!$C$11*1000,AH18/固定資本!$C$11*1000)</f>
        <v>0</v>
      </c>
      <c r="AP18" s="326">
        <f>IF($AK$2=1,R18/固定資本!$C$11*1000,AI18/固定資本!$C$11*1000)</f>
        <v>0</v>
      </c>
      <c r="AR18" s="109">
        <f t="shared" si="2"/>
        <v>13</v>
      </c>
      <c r="AS18" s="286">
        <v>29</v>
      </c>
      <c r="AT18" s="287" t="s">
        <v>790</v>
      </c>
      <c r="AU18" s="325">
        <f>SUMIF($B$6:$B$111,$D18,生産波及!T$6:T$111)</f>
        <v>0</v>
      </c>
      <c r="AV18" s="325">
        <f>SUMIF($B$6:$B$111,$D18,生産波及!U$6:U$111)</f>
        <v>0</v>
      </c>
      <c r="AW18" s="325">
        <f>SUMIF($B$6:$B$111,$D18,生産波及!V$6:V$111)</f>
        <v>0</v>
      </c>
      <c r="AX18" s="206">
        <f>SUMIF($B$6:$B$111,$D18,生産波及!W$6:W$111)</f>
        <v>0</v>
      </c>
      <c r="AY18" s="280">
        <f t="shared" si="3"/>
        <v>9.7100000000000002E-5</v>
      </c>
      <c r="AZ18" s="14"/>
      <c r="BA18" s="109">
        <v>13</v>
      </c>
      <c r="BB18" s="333">
        <f t="shared" si="24"/>
        <v>29</v>
      </c>
      <c r="BC18" s="334" t="str">
        <f t="shared" si="25"/>
        <v>はん用機械</v>
      </c>
      <c r="BD18" s="326">
        <f t="shared" si="26"/>
        <v>0</v>
      </c>
      <c r="BE18" s="326">
        <f t="shared" si="27"/>
        <v>0</v>
      </c>
      <c r="BF18" s="326">
        <f t="shared" si="28"/>
        <v>0</v>
      </c>
      <c r="BG18" s="326">
        <f t="shared" si="29"/>
        <v>0</v>
      </c>
      <c r="BH18" s="8"/>
      <c r="BI18" s="109">
        <f t="shared" si="4"/>
        <v>13</v>
      </c>
      <c r="BJ18" s="282">
        <v>152</v>
      </c>
      <c r="BK18" s="283" t="s">
        <v>921</v>
      </c>
      <c r="BL18" s="327">
        <f>生産波及!T18</f>
        <v>0</v>
      </c>
      <c r="BM18" s="327">
        <f>生産波及!U18</f>
        <v>0</v>
      </c>
      <c r="BN18" s="327">
        <f>生産波及!V18</f>
        <v>0</v>
      </c>
      <c r="BO18" s="327">
        <f>生産波及!W18</f>
        <v>0</v>
      </c>
      <c r="BP18" s="280">
        <f t="shared" si="30"/>
        <v>8.4800000000000001E-5</v>
      </c>
      <c r="BQ18" s="14"/>
      <c r="BR18" s="109">
        <v>13</v>
      </c>
      <c r="BS18" s="328">
        <f t="shared" si="31"/>
        <v>152</v>
      </c>
      <c r="BT18" s="329" t="str">
        <f t="shared" si="32"/>
        <v>衣服・その他の繊維既製品</v>
      </c>
      <c r="BU18" s="326">
        <f t="shared" si="33"/>
        <v>0</v>
      </c>
      <c r="BV18" s="326">
        <f t="shared" si="34"/>
        <v>0</v>
      </c>
      <c r="BW18" s="326">
        <f t="shared" si="35"/>
        <v>0</v>
      </c>
      <c r="BX18" s="326">
        <f t="shared" si="36"/>
        <v>0</v>
      </c>
      <c r="BZ18" s="284">
        <f t="shared" si="5"/>
        <v>29</v>
      </c>
      <c r="CA18" s="330" t="str">
        <f t="shared" si="37"/>
        <v>はん用機械</v>
      </c>
      <c r="CB18" s="326">
        <f>IF($AK$2=1,BD18/固定資本!$C$11*1000,BU18/固定資本!$C$11*1000)</f>
        <v>0</v>
      </c>
      <c r="CC18" s="326">
        <f>IF($AK$2=1,BE18/固定資本!$C$11*1000,BV18/固定資本!$C$11*1000)</f>
        <v>0</v>
      </c>
      <c r="CD18" s="326">
        <f>IF($AK$2=1,BF18/固定資本!$C$11*1000,BW18/固定資本!$C$11*1000)</f>
        <v>0</v>
      </c>
      <c r="CE18" s="325">
        <f>IF($AK$2=1,BG18/固定資本!$C$11*1000,BX18/固定資本!$C$11*1000)</f>
        <v>0</v>
      </c>
    </row>
    <row r="19" spans="2:83">
      <c r="B19" s="277">
        <v>16</v>
      </c>
      <c r="C19" s="109">
        <f t="shared" si="0"/>
        <v>14</v>
      </c>
      <c r="D19" s="286">
        <v>30</v>
      </c>
      <c r="E19" s="287" t="s">
        <v>791</v>
      </c>
      <c r="F19" s="325">
        <f>SUMIF($B$6:$B$111,$D19,造成波及!V$6:V$111)+SUMIF($B$6:$B$111,$D19,建築波及!V$6:V$111)+SUMIF($B$6:$B$111,$D19,設備波及!V$6:V$111)</f>
        <v>0</v>
      </c>
      <c r="G19" s="325">
        <f>SUMIF($B$6:$B$111,$D19,造成波及!W$6:W$111)+SUMIF($B$6:$B$111,$D19,建築波及!W$6:W$111)+SUMIF($B$6:$B$111,$D19,設備波及!W$6:W$111)</f>
        <v>0</v>
      </c>
      <c r="H19" s="325">
        <f>SUMIF($B$6:$B$111,$D19,造成波及!X$6:X$111)+SUMIF($B$6:$B$111,$D19,建築波及!X$6:X$111)+SUMIF($B$6:$B$111,$D19,設備波及!X$6:X$111)</f>
        <v>0</v>
      </c>
      <c r="I19" s="206">
        <f t="shared" si="7"/>
        <v>0</v>
      </c>
      <c r="J19" s="280">
        <f t="shared" si="8"/>
        <v>9.7E-5</v>
      </c>
      <c r="K19" s="14"/>
      <c r="L19" s="109">
        <v>14</v>
      </c>
      <c r="M19" s="277">
        <f t="shared" si="9"/>
        <v>30</v>
      </c>
      <c r="N19" s="281" t="str">
        <f t="shared" si="10"/>
        <v>生産用機械</v>
      </c>
      <c r="O19" s="326">
        <f t="shared" si="11"/>
        <v>0</v>
      </c>
      <c r="P19" s="326">
        <f t="shared" si="12"/>
        <v>0</v>
      </c>
      <c r="Q19" s="326">
        <f t="shared" si="13"/>
        <v>0</v>
      </c>
      <c r="R19" s="326">
        <f t="shared" si="14"/>
        <v>0</v>
      </c>
      <c r="S19" s="8"/>
      <c r="T19" s="109">
        <f t="shared" si="1"/>
        <v>14</v>
      </c>
      <c r="U19" s="282">
        <v>161</v>
      </c>
      <c r="V19" s="285" t="s">
        <v>922</v>
      </c>
      <c r="W19" s="327">
        <f>造成波及!V19+建築波及!V19+設備波及!V19</f>
        <v>0</v>
      </c>
      <c r="X19" s="327">
        <f>造成波及!W19+建築波及!W19+設備波及!W19</f>
        <v>0</v>
      </c>
      <c r="Y19" s="327">
        <f>造成波及!X19+建築波及!X19+設備波及!X19</f>
        <v>0</v>
      </c>
      <c r="Z19" s="327">
        <f>造成波及!Y19+建築波及!Y19+設備波及!Y19</f>
        <v>0</v>
      </c>
      <c r="AA19" s="280">
        <f t="shared" si="15"/>
        <v>8.3899999999999993E-5</v>
      </c>
      <c r="AB19" s="14"/>
      <c r="AC19" s="109">
        <v>14</v>
      </c>
      <c r="AD19" s="328">
        <f t="shared" si="16"/>
        <v>161</v>
      </c>
      <c r="AE19" s="329" t="str">
        <f t="shared" si="17"/>
        <v>木材・木製品</v>
      </c>
      <c r="AF19" s="326">
        <f t="shared" si="18"/>
        <v>0</v>
      </c>
      <c r="AG19" s="326">
        <f t="shared" si="19"/>
        <v>0</v>
      </c>
      <c r="AH19" s="326">
        <f t="shared" si="20"/>
        <v>0</v>
      </c>
      <c r="AI19" s="326">
        <f t="shared" si="21"/>
        <v>0</v>
      </c>
      <c r="AK19" s="328">
        <f t="shared" si="22"/>
        <v>30</v>
      </c>
      <c r="AL19" s="330" t="str">
        <f t="shared" si="23"/>
        <v>生産用機械</v>
      </c>
      <c r="AM19" s="326">
        <f>IF($AK$2=1,O19/固定資本!$C$11*1000,AF19/固定資本!$C$11*1000)</f>
        <v>0</v>
      </c>
      <c r="AN19" s="326">
        <f>IF($AK$2=1,P19/固定資本!$C$11*1000,AG19/固定資本!$C$11*1000)</f>
        <v>0</v>
      </c>
      <c r="AO19" s="326">
        <f>IF($AK$2=1,Q19/固定資本!$C$11*1000,AH19/固定資本!$C$11*1000)</f>
        <v>0</v>
      </c>
      <c r="AP19" s="326">
        <f>IF($AK$2=1,R19/固定資本!$C$11*1000,AI19/固定資本!$C$11*1000)</f>
        <v>0</v>
      </c>
      <c r="AR19" s="109">
        <f t="shared" si="2"/>
        <v>14</v>
      </c>
      <c r="AS19" s="286">
        <v>30</v>
      </c>
      <c r="AT19" s="287" t="s">
        <v>791</v>
      </c>
      <c r="AU19" s="325">
        <f>SUMIF($B$6:$B$111,$D19,生産波及!T$6:T$111)</f>
        <v>0</v>
      </c>
      <c r="AV19" s="325">
        <f>SUMIF($B$6:$B$111,$D19,生産波及!U$6:U$111)</f>
        <v>0</v>
      </c>
      <c r="AW19" s="325">
        <f>SUMIF($B$6:$B$111,$D19,生産波及!V$6:V$111)</f>
        <v>0</v>
      </c>
      <c r="AX19" s="206">
        <f>SUMIF($B$6:$B$111,$D19,生産波及!W$6:W$111)</f>
        <v>0</v>
      </c>
      <c r="AY19" s="280">
        <f t="shared" si="3"/>
        <v>9.7E-5</v>
      </c>
      <c r="AZ19" s="14"/>
      <c r="BA19" s="109">
        <v>14</v>
      </c>
      <c r="BB19" s="333">
        <f t="shared" si="24"/>
        <v>30</v>
      </c>
      <c r="BC19" s="334" t="str">
        <f t="shared" si="25"/>
        <v>生産用機械</v>
      </c>
      <c r="BD19" s="326">
        <f t="shared" si="26"/>
        <v>0</v>
      </c>
      <c r="BE19" s="326">
        <f t="shared" si="27"/>
        <v>0</v>
      </c>
      <c r="BF19" s="326">
        <f t="shared" si="28"/>
        <v>0</v>
      </c>
      <c r="BG19" s="326">
        <f t="shared" si="29"/>
        <v>0</v>
      </c>
      <c r="BH19" s="8"/>
      <c r="BI19" s="109">
        <f t="shared" si="4"/>
        <v>14</v>
      </c>
      <c r="BJ19" s="282">
        <v>161</v>
      </c>
      <c r="BK19" s="285" t="s">
        <v>922</v>
      </c>
      <c r="BL19" s="327">
        <f>生産波及!T19</f>
        <v>0</v>
      </c>
      <c r="BM19" s="327">
        <f>生産波及!U19</f>
        <v>0</v>
      </c>
      <c r="BN19" s="327">
        <f>生産波及!V19</f>
        <v>0</v>
      </c>
      <c r="BO19" s="327">
        <f>生産波及!W19</f>
        <v>0</v>
      </c>
      <c r="BP19" s="280">
        <f t="shared" si="30"/>
        <v>8.3899999999999993E-5</v>
      </c>
      <c r="BQ19" s="14"/>
      <c r="BR19" s="109">
        <v>14</v>
      </c>
      <c r="BS19" s="328">
        <f t="shared" si="31"/>
        <v>161</v>
      </c>
      <c r="BT19" s="329" t="str">
        <f t="shared" si="32"/>
        <v>木材・木製品</v>
      </c>
      <c r="BU19" s="326">
        <f t="shared" si="33"/>
        <v>0</v>
      </c>
      <c r="BV19" s="326">
        <f t="shared" si="34"/>
        <v>0</v>
      </c>
      <c r="BW19" s="326">
        <f t="shared" si="35"/>
        <v>0</v>
      </c>
      <c r="BX19" s="326">
        <f t="shared" si="36"/>
        <v>0</v>
      </c>
      <c r="BZ19" s="284">
        <f t="shared" si="5"/>
        <v>30</v>
      </c>
      <c r="CA19" s="330" t="str">
        <f t="shared" si="37"/>
        <v>生産用機械</v>
      </c>
      <c r="CB19" s="326">
        <f>IF($AK$2=1,BD19/固定資本!$C$11*1000,BU19/固定資本!$C$11*1000)</f>
        <v>0</v>
      </c>
      <c r="CC19" s="326">
        <f>IF($AK$2=1,BE19/固定資本!$C$11*1000,BV19/固定資本!$C$11*1000)</f>
        <v>0</v>
      </c>
      <c r="CD19" s="326">
        <f>IF($AK$2=1,BF19/固定資本!$C$11*1000,BW19/固定資本!$C$11*1000)</f>
        <v>0</v>
      </c>
      <c r="CE19" s="325">
        <f>IF($AK$2=1,BG19/固定資本!$C$11*1000,BX19/固定資本!$C$11*1000)</f>
        <v>0</v>
      </c>
    </row>
    <row r="20" spans="2:83">
      <c r="B20" s="277">
        <v>16</v>
      </c>
      <c r="C20" s="109">
        <f t="shared" si="0"/>
        <v>15</v>
      </c>
      <c r="D20" s="286">
        <v>31</v>
      </c>
      <c r="E20" s="287" t="s">
        <v>792</v>
      </c>
      <c r="F20" s="325">
        <f>SUMIF($B$6:$B$111,$D20,造成波及!V$6:V$111)+SUMIF($B$6:$B$111,$D20,建築波及!V$6:V$111)+SUMIF($B$6:$B$111,$D20,設備波及!V$6:V$111)</f>
        <v>0</v>
      </c>
      <c r="G20" s="325">
        <f>SUMIF($B$6:$B$111,$D20,造成波及!W$6:W$111)+SUMIF($B$6:$B$111,$D20,建築波及!W$6:W$111)+SUMIF($B$6:$B$111,$D20,設備波及!W$6:W$111)</f>
        <v>0</v>
      </c>
      <c r="H20" s="325">
        <f>SUMIF($B$6:$B$111,$D20,造成波及!X$6:X$111)+SUMIF($B$6:$B$111,$D20,建築波及!X$6:X$111)+SUMIF($B$6:$B$111,$D20,設備波及!X$6:X$111)</f>
        <v>0</v>
      </c>
      <c r="I20" s="206">
        <f t="shared" si="7"/>
        <v>0</v>
      </c>
      <c r="J20" s="280">
        <f t="shared" si="8"/>
        <v>9.6899999999999997E-5</v>
      </c>
      <c r="K20" s="14"/>
      <c r="L20" s="109">
        <v>15</v>
      </c>
      <c r="M20" s="277">
        <f t="shared" si="9"/>
        <v>31</v>
      </c>
      <c r="N20" s="281" t="str">
        <f t="shared" si="10"/>
        <v>業務用機械</v>
      </c>
      <c r="O20" s="326">
        <f t="shared" si="11"/>
        <v>0</v>
      </c>
      <c r="P20" s="326">
        <f t="shared" si="12"/>
        <v>0</v>
      </c>
      <c r="Q20" s="326">
        <f t="shared" si="13"/>
        <v>0</v>
      </c>
      <c r="R20" s="326">
        <f t="shared" si="14"/>
        <v>0</v>
      </c>
      <c r="S20" s="8"/>
      <c r="T20" s="109">
        <f t="shared" si="1"/>
        <v>15</v>
      </c>
      <c r="U20" s="282">
        <v>162</v>
      </c>
      <c r="V20" s="283" t="s">
        <v>404</v>
      </c>
      <c r="W20" s="327">
        <f>造成波及!V20+建築波及!V20+設備波及!V20</f>
        <v>0</v>
      </c>
      <c r="X20" s="327">
        <f>造成波及!W20+建築波及!W20+設備波及!W20</f>
        <v>0</v>
      </c>
      <c r="Y20" s="327">
        <f>造成波及!X20+建築波及!X20+設備波及!X20</f>
        <v>0</v>
      </c>
      <c r="Z20" s="327">
        <f>造成波及!Y20+建築波及!Y20+設備波及!Y20</f>
        <v>0</v>
      </c>
      <c r="AA20" s="280">
        <f t="shared" si="15"/>
        <v>8.379999999999999E-5</v>
      </c>
      <c r="AB20" s="14"/>
      <c r="AC20" s="109">
        <v>15</v>
      </c>
      <c r="AD20" s="328">
        <f t="shared" si="16"/>
        <v>162</v>
      </c>
      <c r="AE20" s="329" t="str">
        <f t="shared" si="17"/>
        <v>家具・装備品</v>
      </c>
      <c r="AF20" s="326">
        <f t="shared" si="18"/>
        <v>0</v>
      </c>
      <c r="AG20" s="326">
        <f t="shared" si="19"/>
        <v>0</v>
      </c>
      <c r="AH20" s="326">
        <f t="shared" si="20"/>
        <v>0</v>
      </c>
      <c r="AI20" s="326">
        <f t="shared" si="21"/>
        <v>0</v>
      </c>
      <c r="AK20" s="328">
        <f t="shared" si="22"/>
        <v>31</v>
      </c>
      <c r="AL20" s="330" t="str">
        <f t="shared" si="23"/>
        <v>業務用機械</v>
      </c>
      <c r="AM20" s="326">
        <f>IF($AK$2=1,O20/固定資本!$C$11*1000,AF20/固定資本!$C$11*1000)</f>
        <v>0</v>
      </c>
      <c r="AN20" s="326">
        <f>IF($AK$2=1,P20/固定資本!$C$11*1000,AG20/固定資本!$C$11*1000)</f>
        <v>0</v>
      </c>
      <c r="AO20" s="326">
        <f>IF($AK$2=1,Q20/固定資本!$C$11*1000,AH20/固定資本!$C$11*1000)</f>
        <v>0</v>
      </c>
      <c r="AP20" s="326">
        <f>IF($AK$2=1,R20/固定資本!$C$11*1000,AI20/固定資本!$C$11*1000)</f>
        <v>0</v>
      </c>
      <c r="AR20" s="109">
        <f t="shared" si="2"/>
        <v>15</v>
      </c>
      <c r="AS20" s="286">
        <v>31</v>
      </c>
      <c r="AT20" s="287" t="s">
        <v>792</v>
      </c>
      <c r="AU20" s="325">
        <f>SUMIF($B$6:$B$111,$D20,生産波及!T$6:T$111)</f>
        <v>0</v>
      </c>
      <c r="AV20" s="325">
        <f>SUMIF($B$6:$B$111,$D20,生産波及!U$6:U$111)</f>
        <v>0</v>
      </c>
      <c r="AW20" s="325">
        <f>SUMIF($B$6:$B$111,$D20,生産波及!V$6:V$111)</f>
        <v>0</v>
      </c>
      <c r="AX20" s="206">
        <f>SUMIF($B$6:$B$111,$D20,生産波及!W$6:W$111)</f>
        <v>0</v>
      </c>
      <c r="AY20" s="280">
        <f t="shared" si="3"/>
        <v>9.6899999999999997E-5</v>
      </c>
      <c r="AZ20" s="14"/>
      <c r="BA20" s="109">
        <v>15</v>
      </c>
      <c r="BB20" s="333">
        <f t="shared" si="24"/>
        <v>31</v>
      </c>
      <c r="BC20" s="334" t="str">
        <f t="shared" si="25"/>
        <v>業務用機械</v>
      </c>
      <c r="BD20" s="326">
        <f t="shared" si="26"/>
        <v>0</v>
      </c>
      <c r="BE20" s="326">
        <f t="shared" si="27"/>
        <v>0</v>
      </c>
      <c r="BF20" s="326">
        <f t="shared" si="28"/>
        <v>0</v>
      </c>
      <c r="BG20" s="326">
        <f t="shared" si="29"/>
        <v>0</v>
      </c>
      <c r="BH20" s="8"/>
      <c r="BI20" s="109">
        <f t="shared" si="4"/>
        <v>15</v>
      </c>
      <c r="BJ20" s="282">
        <v>162</v>
      </c>
      <c r="BK20" s="283" t="s">
        <v>404</v>
      </c>
      <c r="BL20" s="327">
        <f>生産波及!T20</f>
        <v>0</v>
      </c>
      <c r="BM20" s="327">
        <f>生産波及!U20</f>
        <v>0</v>
      </c>
      <c r="BN20" s="327">
        <f>生産波及!V20</f>
        <v>0</v>
      </c>
      <c r="BO20" s="327">
        <f>生産波及!W20</f>
        <v>0</v>
      </c>
      <c r="BP20" s="280">
        <f t="shared" si="30"/>
        <v>8.379999999999999E-5</v>
      </c>
      <c r="BQ20" s="14"/>
      <c r="BR20" s="109">
        <v>15</v>
      </c>
      <c r="BS20" s="328">
        <f t="shared" si="31"/>
        <v>162</v>
      </c>
      <c r="BT20" s="329" t="str">
        <f t="shared" si="32"/>
        <v>家具・装備品</v>
      </c>
      <c r="BU20" s="326">
        <f t="shared" si="33"/>
        <v>0</v>
      </c>
      <c r="BV20" s="326">
        <f t="shared" si="34"/>
        <v>0</v>
      </c>
      <c r="BW20" s="326">
        <f t="shared" si="35"/>
        <v>0</v>
      </c>
      <c r="BX20" s="326">
        <f t="shared" si="36"/>
        <v>0</v>
      </c>
      <c r="BZ20" s="284">
        <f t="shared" si="5"/>
        <v>31</v>
      </c>
      <c r="CA20" s="330" t="str">
        <f t="shared" si="37"/>
        <v>業務用機械</v>
      </c>
      <c r="CB20" s="326">
        <f>IF($AK$2=1,BD20/固定資本!$C$11*1000,BU20/固定資本!$C$11*1000)</f>
        <v>0</v>
      </c>
      <c r="CC20" s="326">
        <f>IF($AK$2=1,BE20/固定資本!$C$11*1000,BV20/固定資本!$C$11*1000)</f>
        <v>0</v>
      </c>
      <c r="CD20" s="326">
        <f>IF($AK$2=1,BF20/固定資本!$C$11*1000,BW20/固定資本!$C$11*1000)</f>
        <v>0</v>
      </c>
      <c r="CE20" s="325">
        <f>IF($AK$2=1,BG20/固定資本!$C$11*1000,BX20/固定資本!$C$11*1000)</f>
        <v>0</v>
      </c>
    </row>
    <row r="21" spans="2:83">
      <c r="B21" s="277">
        <v>16</v>
      </c>
      <c r="C21" s="109">
        <f t="shared" si="0"/>
        <v>16</v>
      </c>
      <c r="D21" s="286">
        <v>32</v>
      </c>
      <c r="E21" s="283" t="s">
        <v>793</v>
      </c>
      <c r="F21" s="325">
        <f>SUMIF($B$6:$B$111,$D21,造成波及!V$6:V$111)+SUMIF($B$6:$B$111,$D21,建築波及!V$6:V$111)+SUMIF($B$6:$B$111,$D21,設備波及!V$6:V$111)</f>
        <v>0</v>
      </c>
      <c r="G21" s="325">
        <f>SUMIF($B$6:$B$111,$D21,造成波及!W$6:W$111)+SUMIF($B$6:$B$111,$D21,建築波及!W$6:W$111)+SUMIF($B$6:$B$111,$D21,設備波及!W$6:W$111)</f>
        <v>0</v>
      </c>
      <c r="H21" s="325">
        <f>SUMIF($B$6:$B$111,$D21,造成波及!X$6:X$111)+SUMIF($B$6:$B$111,$D21,建築波及!X$6:X$111)+SUMIF($B$6:$B$111,$D21,設備波及!X$6:X$111)</f>
        <v>0</v>
      </c>
      <c r="I21" s="206">
        <f t="shared" si="7"/>
        <v>0</v>
      </c>
      <c r="J21" s="280">
        <f t="shared" si="8"/>
        <v>9.6799999999999995E-5</v>
      </c>
      <c r="K21" s="14"/>
      <c r="L21" s="109">
        <v>16</v>
      </c>
      <c r="M21" s="277">
        <f t="shared" si="9"/>
        <v>32</v>
      </c>
      <c r="N21" s="281" t="str">
        <f t="shared" si="10"/>
        <v>電子部品</v>
      </c>
      <c r="O21" s="326">
        <f t="shared" si="11"/>
        <v>0</v>
      </c>
      <c r="P21" s="326">
        <f t="shared" si="12"/>
        <v>0</v>
      </c>
      <c r="Q21" s="326">
        <f t="shared" si="13"/>
        <v>0</v>
      </c>
      <c r="R21" s="326">
        <f t="shared" si="14"/>
        <v>0</v>
      </c>
      <c r="S21" s="8"/>
      <c r="T21" s="109">
        <f t="shared" si="1"/>
        <v>16</v>
      </c>
      <c r="U21" s="282">
        <v>163</v>
      </c>
      <c r="V21" s="283" t="s">
        <v>405</v>
      </c>
      <c r="W21" s="327">
        <f>造成波及!V21+建築波及!V21+設備波及!V21</f>
        <v>0</v>
      </c>
      <c r="X21" s="327">
        <f>造成波及!W21+建築波及!W21+設備波及!W21</f>
        <v>0</v>
      </c>
      <c r="Y21" s="327">
        <f>造成波及!X21+建築波及!X21+設備波及!X21</f>
        <v>0</v>
      </c>
      <c r="Z21" s="327">
        <f>造成波及!Y21+建築波及!Y21+設備波及!Y21</f>
        <v>0</v>
      </c>
      <c r="AA21" s="280">
        <f t="shared" si="15"/>
        <v>8.3700000000000002E-5</v>
      </c>
      <c r="AB21" s="14"/>
      <c r="AC21" s="109">
        <v>16</v>
      </c>
      <c r="AD21" s="328">
        <f t="shared" si="16"/>
        <v>163</v>
      </c>
      <c r="AE21" s="329" t="str">
        <f t="shared" si="17"/>
        <v>パルプ・紙・板紙・加工紙</v>
      </c>
      <c r="AF21" s="326">
        <f t="shared" si="18"/>
        <v>0</v>
      </c>
      <c r="AG21" s="326">
        <f t="shared" si="19"/>
        <v>0</v>
      </c>
      <c r="AH21" s="326">
        <f t="shared" si="20"/>
        <v>0</v>
      </c>
      <c r="AI21" s="326">
        <f t="shared" si="21"/>
        <v>0</v>
      </c>
      <c r="AK21" s="328">
        <f t="shared" si="22"/>
        <v>32</v>
      </c>
      <c r="AL21" s="330" t="str">
        <f t="shared" si="23"/>
        <v>電子部品</v>
      </c>
      <c r="AM21" s="326">
        <f>IF($AK$2=1,O21/固定資本!$C$11*1000,AF21/固定資本!$C$11*1000)</f>
        <v>0</v>
      </c>
      <c r="AN21" s="326">
        <f>IF($AK$2=1,P21/固定資本!$C$11*1000,AG21/固定資本!$C$11*1000)</f>
        <v>0</v>
      </c>
      <c r="AO21" s="326">
        <f>IF($AK$2=1,Q21/固定資本!$C$11*1000,AH21/固定資本!$C$11*1000)</f>
        <v>0</v>
      </c>
      <c r="AP21" s="326">
        <f>IF($AK$2=1,R21/固定資本!$C$11*1000,AI21/固定資本!$C$11*1000)</f>
        <v>0</v>
      </c>
      <c r="AR21" s="109">
        <f t="shared" si="2"/>
        <v>16</v>
      </c>
      <c r="AS21" s="286">
        <v>32</v>
      </c>
      <c r="AT21" s="283" t="s">
        <v>793</v>
      </c>
      <c r="AU21" s="325">
        <f>SUMIF($B$6:$B$111,$D21,生産波及!T$6:T$111)</f>
        <v>0</v>
      </c>
      <c r="AV21" s="325">
        <f>SUMIF($B$6:$B$111,$D21,生産波及!U$6:U$111)</f>
        <v>0</v>
      </c>
      <c r="AW21" s="325">
        <f>SUMIF($B$6:$B$111,$D21,生産波及!V$6:V$111)</f>
        <v>0</v>
      </c>
      <c r="AX21" s="206">
        <f>SUMIF($B$6:$B$111,$D21,生産波及!W$6:W$111)</f>
        <v>0</v>
      </c>
      <c r="AY21" s="280">
        <f t="shared" si="3"/>
        <v>9.6799999999999995E-5</v>
      </c>
      <c r="AZ21" s="14"/>
      <c r="BA21" s="109">
        <v>16</v>
      </c>
      <c r="BB21" s="333">
        <f t="shared" si="24"/>
        <v>32</v>
      </c>
      <c r="BC21" s="334" t="str">
        <f t="shared" si="25"/>
        <v>電子部品</v>
      </c>
      <c r="BD21" s="326">
        <f t="shared" si="26"/>
        <v>0</v>
      </c>
      <c r="BE21" s="326">
        <f t="shared" si="27"/>
        <v>0</v>
      </c>
      <c r="BF21" s="326">
        <f t="shared" si="28"/>
        <v>0</v>
      </c>
      <c r="BG21" s="326">
        <f t="shared" si="29"/>
        <v>0</v>
      </c>
      <c r="BH21" s="8"/>
      <c r="BI21" s="109">
        <f t="shared" si="4"/>
        <v>16</v>
      </c>
      <c r="BJ21" s="282">
        <v>163</v>
      </c>
      <c r="BK21" s="283" t="s">
        <v>405</v>
      </c>
      <c r="BL21" s="327">
        <f>生産波及!T21</f>
        <v>0</v>
      </c>
      <c r="BM21" s="327">
        <f>生産波及!U21</f>
        <v>0</v>
      </c>
      <c r="BN21" s="327">
        <f>生産波及!V21</f>
        <v>0</v>
      </c>
      <c r="BO21" s="327">
        <f>生産波及!W21</f>
        <v>0</v>
      </c>
      <c r="BP21" s="280">
        <f t="shared" si="30"/>
        <v>8.3700000000000002E-5</v>
      </c>
      <c r="BQ21" s="14"/>
      <c r="BR21" s="109">
        <v>16</v>
      </c>
      <c r="BS21" s="328">
        <f t="shared" si="31"/>
        <v>163</v>
      </c>
      <c r="BT21" s="329" t="str">
        <f t="shared" si="32"/>
        <v>パルプ・紙・板紙・加工紙</v>
      </c>
      <c r="BU21" s="326">
        <f t="shared" si="33"/>
        <v>0</v>
      </c>
      <c r="BV21" s="326">
        <f t="shared" si="34"/>
        <v>0</v>
      </c>
      <c r="BW21" s="326">
        <f t="shared" si="35"/>
        <v>0</v>
      </c>
      <c r="BX21" s="326">
        <f t="shared" si="36"/>
        <v>0</v>
      </c>
      <c r="BZ21" s="284">
        <f t="shared" ref="BZ21:BZ25" si="38">IF($AK$2=1,BB21,BS21)</f>
        <v>32</v>
      </c>
      <c r="CA21" s="330" t="str">
        <f t="shared" si="37"/>
        <v>電子部品</v>
      </c>
      <c r="CB21" s="326">
        <f>IF($AK$2=1,BD21/固定資本!$C$11*1000,BU21/固定資本!$C$11*1000)</f>
        <v>0</v>
      </c>
      <c r="CC21" s="326">
        <f>IF($AK$2=1,BE21/固定資本!$C$11*1000,BV21/固定資本!$C$11*1000)</f>
        <v>0</v>
      </c>
      <c r="CD21" s="326">
        <f>IF($AK$2=1,BF21/固定資本!$C$11*1000,BW21/固定資本!$C$11*1000)</f>
        <v>0</v>
      </c>
      <c r="CE21" s="325">
        <f>IF($AK$2=1,BG21/固定資本!$C$11*1000,BX21/固定資本!$C$11*1000)</f>
        <v>0</v>
      </c>
    </row>
    <row r="22" spans="2:83">
      <c r="B22" s="277">
        <v>16</v>
      </c>
      <c r="C22" s="109">
        <f t="shared" si="0"/>
        <v>17</v>
      </c>
      <c r="D22" s="286">
        <v>33</v>
      </c>
      <c r="E22" s="283" t="s">
        <v>794</v>
      </c>
      <c r="F22" s="325">
        <f>SUMIF($B$6:$B$111,$D22,造成波及!V$6:V$111)+SUMIF($B$6:$B$111,$D22,建築波及!V$6:V$111)+SUMIF($B$6:$B$111,$D22,設備波及!V$6:V$111)</f>
        <v>0</v>
      </c>
      <c r="G22" s="325">
        <f>SUMIF($B$6:$B$111,$D22,造成波及!W$6:W$111)+SUMIF($B$6:$B$111,$D22,建築波及!W$6:W$111)+SUMIF($B$6:$B$111,$D22,設備波及!W$6:W$111)</f>
        <v>0</v>
      </c>
      <c r="H22" s="325">
        <f>SUMIF($B$6:$B$111,$D22,造成波及!X$6:X$111)+SUMIF($B$6:$B$111,$D22,建築波及!X$6:X$111)+SUMIF($B$6:$B$111,$D22,設備波及!X$6:X$111)</f>
        <v>0</v>
      </c>
      <c r="I22" s="206">
        <f t="shared" si="7"/>
        <v>0</v>
      </c>
      <c r="J22" s="280">
        <f t="shared" si="8"/>
        <v>9.6699999999999992E-5</v>
      </c>
      <c r="K22" s="14"/>
      <c r="L22" s="109">
        <v>17</v>
      </c>
      <c r="M22" s="277">
        <f t="shared" si="9"/>
        <v>33</v>
      </c>
      <c r="N22" s="281" t="str">
        <f t="shared" si="10"/>
        <v>電気機械</v>
      </c>
      <c r="O22" s="326">
        <f t="shared" si="11"/>
        <v>0</v>
      </c>
      <c r="P22" s="326">
        <f t="shared" si="12"/>
        <v>0</v>
      </c>
      <c r="Q22" s="326">
        <f t="shared" si="13"/>
        <v>0</v>
      </c>
      <c r="R22" s="326">
        <f t="shared" si="14"/>
        <v>0</v>
      </c>
      <c r="S22" s="8"/>
      <c r="T22" s="109">
        <f t="shared" si="1"/>
        <v>17</v>
      </c>
      <c r="U22" s="282">
        <v>164</v>
      </c>
      <c r="V22" s="285" t="s">
        <v>410</v>
      </c>
      <c r="W22" s="327">
        <f>造成波及!V22+建築波及!V22+設備波及!V22</f>
        <v>0</v>
      </c>
      <c r="X22" s="327">
        <f>造成波及!W22+建築波及!W22+設備波及!W22</f>
        <v>0</v>
      </c>
      <c r="Y22" s="327">
        <f>造成波及!X22+建築波及!X22+設備波及!X22</f>
        <v>0</v>
      </c>
      <c r="Z22" s="327">
        <f>造成波及!Y22+建築波及!Y22+設備波及!Y22</f>
        <v>0</v>
      </c>
      <c r="AA22" s="280">
        <f t="shared" si="15"/>
        <v>8.3599999999999999E-5</v>
      </c>
      <c r="AB22" s="14"/>
      <c r="AC22" s="109">
        <v>17</v>
      </c>
      <c r="AD22" s="328">
        <f t="shared" si="16"/>
        <v>164</v>
      </c>
      <c r="AE22" s="329" t="str">
        <f t="shared" si="17"/>
        <v>紙加工品</v>
      </c>
      <c r="AF22" s="326">
        <f t="shared" si="18"/>
        <v>0</v>
      </c>
      <c r="AG22" s="326">
        <f t="shared" si="19"/>
        <v>0</v>
      </c>
      <c r="AH22" s="326">
        <f t="shared" si="20"/>
        <v>0</v>
      </c>
      <c r="AI22" s="326">
        <f t="shared" si="21"/>
        <v>0</v>
      </c>
      <c r="AK22" s="328">
        <f t="shared" si="22"/>
        <v>33</v>
      </c>
      <c r="AL22" s="330" t="str">
        <f t="shared" si="23"/>
        <v>電気機械</v>
      </c>
      <c r="AM22" s="326">
        <f>IF($AK$2=1,O22/固定資本!$C$11*1000,AF22/固定資本!$C$11*1000)</f>
        <v>0</v>
      </c>
      <c r="AN22" s="326">
        <f>IF($AK$2=1,P22/固定資本!$C$11*1000,AG22/固定資本!$C$11*1000)</f>
        <v>0</v>
      </c>
      <c r="AO22" s="326">
        <f>IF($AK$2=1,Q22/固定資本!$C$11*1000,AH22/固定資本!$C$11*1000)</f>
        <v>0</v>
      </c>
      <c r="AP22" s="326">
        <f>IF($AK$2=1,R22/固定資本!$C$11*1000,AI22/固定資本!$C$11*1000)</f>
        <v>0</v>
      </c>
      <c r="AR22" s="109">
        <f t="shared" si="2"/>
        <v>17</v>
      </c>
      <c r="AS22" s="286">
        <v>33</v>
      </c>
      <c r="AT22" s="283" t="s">
        <v>794</v>
      </c>
      <c r="AU22" s="325">
        <f>SUMIF($B$6:$B$111,$D22,生産波及!T$6:T$111)</f>
        <v>0</v>
      </c>
      <c r="AV22" s="325">
        <f>SUMIF($B$6:$B$111,$D22,生産波及!U$6:U$111)</f>
        <v>0</v>
      </c>
      <c r="AW22" s="325">
        <f>SUMIF($B$6:$B$111,$D22,生産波及!V$6:V$111)</f>
        <v>0</v>
      </c>
      <c r="AX22" s="206">
        <f>SUMIF($B$6:$B$111,$D22,生産波及!W$6:W$111)</f>
        <v>0</v>
      </c>
      <c r="AY22" s="280">
        <f t="shared" si="3"/>
        <v>9.6699999999999992E-5</v>
      </c>
      <c r="AZ22" s="14"/>
      <c r="BA22" s="109">
        <v>17</v>
      </c>
      <c r="BB22" s="333">
        <f t="shared" si="24"/>
        <v>33</v>
      </c>
      <c r="BC22" s="334" t="str">
        <f t="shared" si="25"/>
        <v>電気機械</v>
      </c>
      <c r="BD22" s="326">
        <f t="shared" si="26"/>
        <v>0</v>
      </c>
      <c r="BE22" s="326">
        <f t="shared" si="27"/>
        <v>0</v>
      </c>
      <c r="BF22" s="326">
        <f t="shared" si="28"/>
        <v>0</v>
      </c>
      <c r="BG22" s="326">
        <f t="shared" si="29"/>
        <v>0</v>
      </c>
      <c r="BH22" s="8"/>
      <c r="BI22" s="109">
        <f t="shared" si="4"/>
        <v>17</v>
      </c>
      <c r="BJ22" s="282">
        <v>164</v>
      </c>
      <c r="BK22" s="285" t="s">
        <v>410</v>
      </c>
      <c r="BL22" s="327">
        <f>生産波及!T22</f>
        <v>0</v>
      </c>
      <c r="BM22" s="327">
        <f>生産波及!U22</f>
        <v>0</v>
      </c>
      <c r="BN22" s="327">
        <f>生産波及!V22</f>
        <v>0</v>
      </c>
      <c r="BO22" s="327">
        <f>生産波及!W22</f>
        <v>0</v>
      </c>
      <c r="BP22" s="280">
        <f t="shared" si="30"/>
        <v>8.3599999999999999E-5</v>
      </c>
      <c r="BQ22" s="14"/>
      <c r="BR22" s="109">
        <v>17</v>
      </c>
      <c r="BS22" s="328">
        <f t="shared" si="31"/>
        <v>164</v>
      </c>
      <c r="BT22" s="329" t="str">
        <f t="shared" si="32"/>
        <v>紙加工品</v>
      </c>
      <c r="BU22" s="326">
        <f t="shared" si="33"/>
        <v>0</v>
      </c>
      <c r="BV22" s="326">
        <f t="shared" si="34"/>
        <v>0</v>
      </c>
      <c r="BW22" s="326">
        <f t="shared" si="35"/>
        <v>0</v>
      </c>
      <c r="BX22" s="326">
        <f t="shared" si="36"/>
        <v>0</v>
      </c>
      <c r="BZ22" s="284">
        <f t="shared" si="38"/>
        <v>33</v>
      </c>
      <c r="CA22" s="330" t="str">
        <f t="shared" si="37"/>
        <v>電気機械</v>
      </c>
      <c r="CB22" s="326">
        <f>IF($AK$2=1,BD22/固定資本!$C$11*1000,BU22/固定資本!$C$11*1000)</f>
        <v>0</v>
      </c>
      <c r="CC22" s="326">
        <f>IF($AK$2=1,BE22/固定資本!$C$11*1000,BV22/固定資本!$C$11*1000)</f>
        <v>0</v>
      </c>
      <c r="CD22" s="326">
        <f>IF($AK$2=1,BF22/固定資本!$C$11*1000,BW22/固定資本!$C$11*1000)</f>
        <v>0</v>
      </c>
      <c r="CE22" s="325">
        <f>IF($AK$2=1,BG22/固定資本!$C$11*1000,BX22/固定資本!$C$11*1000)</f>
        <v>0</v>
      </c>
    </row>
    <row r="23" spans="2:83">
      <c r="B23" s="288">
        <v>39</v>
      </c>
      <c r="C23" s="109">
        <f t="shared" si="0"/>
        <v>18</v>
      </c>
      <c r="D23" s="278">
        <v>34</v>
      </c>
      <c r="E23" s="285" t="s">
        <v>795</v>
      </c>
      <c r="F23" s="325">
        <f>SUMIF($B$6:$B$111,$D23,造成波及!V$6:V$111)+SUMIF($B$6:$B$111,$D23,建築波及!V$6:V$111)+SUMIF($B$6:$B$111,$D23,設備波及!V$6:V$111)</f>
        <v>0</v>
      </c>
      <c r="G23" s="325">
        <f>SUMIF($B$6:$B$111,$D23,造成波及!W$6:W$111)+SUMIF($B$6:$B$111,$D23,建築波及!W$6:W$111)+SUMIF($B$6:$B$111,$D23,設備波及!W$6:W$111)</f>
        <v>0</v>
      </c>
      <c r="H23" s="325">
        <f>SUMIF($B$6:$B$111,$D23,造成波及!X$6:X$111)+SUMIF($B$6:$B$111,$D23,建築波及!X$6:X$111)+SUMIF($B$6:$B$111,$D23,設備波及!X$6:X$111)</f>
        <v>0</v>
      </c>
      <c r="I23" s="206">
        <f t="shared" si="7"/>
        <v>0</v>
      </c>
      <c r="J23" s="280">
        <f t="shared" si="8"/>
        <v>9.659999999999999E-5</v>
      </c>
      <c r="K23" s="14"/>
      <c r="L23" s="109">
        <v>18</v>
      </c>
      <c r="M23" s="277">
        <f t="shared" si="9"/>
        <v>34</v>
      </c>
      <c r="N23" s="281" t="str">
        <f t="shared" si="10"/>
        <v>情報通信機器</v>
      </c>
      <c r="O23" s="326">
        <f t="shared" si="11"/>
        <v>0</v>
      </c>
      <c r="P23" s="326">
        <f t="shared" si="12"/>
        <v>0</v>
      </c>
      <c r="Q23" s="326">
        <f t="shared" si="13"/>
        <v>0</v>
      </c>
      <c r="R23" s="326">
        <f t="shared" si="14"/>
        <v>0</v>
      </c>
      <c r="S23" s="8"/>
      <c r="T23" s="109">
        <f t="shared" si="1"/>
        <v>18</v>
      </c>
      <c r="U23" s="282">
        <v>191</v>
      </c>
      <c r="V23" s="283" t="s">
        <v>416</v>
      </c>
      <c r="W23" s="327">
        <f>造成波及!V23+建築波及!V23+設備波及!V23</f>
        <v>0</v>
      </c>
      <c r="X23" s="327">
        <f>造成波及!W23+建築波及!W23+設備波及!W23</f>
        <v>0</v>
      </c>
      <c r="Y23" s="327">
        <f>造成波及!X23+建築波及!X23+設備波及!X23</f>
        <v>0</v>
      </c>
      <c r="Z23" s="327">
        <f>造成波及!Y23+建築波及!Y23+設備波及!Y23</f>
        <v>0</v>
      </c>
      <c r="AA23" s="280">
        <f t="shared" si="15"/>
        <v>8.0900000000000001E-5</v>
      </c>
      <c r="AB23" s="14"/>
      <c r="AC23" s="109">
        <v>18</v>
      </c>
      <c r="AD23" s="328">
        <f t="shared" si="16"/>
        <v>191</v>
      </c>
      <c r="AE23" s="329" t="str">
        <f t="shared" si="17"/>
        <v>印刷・製版・製本</v>
      </c>
      <c r="AF23" s="326">
        <f t="shared" si="18"/>
        <v>0</v>
      </c>
      <c r="AG23" s="326">
        <f t="shared" si="19"/>
        <v>0</v>
      </c>
      <c r="AH23" s="326">
        <f t="shared" si="20"/>
        <v>0</v>
      </c>
      <c r="AI23" s="326">
        <f t="shared" si="21"/>
        <v>0</v>
      </c>
      <c r="AK23" s="328">
        <f t="shared" si="22"/>
        <v>34</v>
      </c>
      <c r="AL23" s="330" t="str">
        <f t="shared" si="23"/>
        <v>情報通信機器</v>
      </c>
      <c r="AM23" s="326">
        <f>IF($AK$2=1,O23/固定資本!$C$11*1000,AF23/固定資本!$C$11*1000)</f>
        <v>0</v>
      </c>
      <c r="AN23" s="326">
        <f>IF($AK$2=1,P23/固定資本!$C$11*1000,AG23/固定資本!$C$11*1000)</f>
        <v>0</v>
      </c>
      <c r="AO23" s="326">
        <f>IF($AK$2=1,Q23/固定資本!$C$11*1000,AH23/固定資本!$C$11*1000)</f>
        <v>0</v>
      </c>
      <c r="AP23" s="326">
        <f>IF($AK$2=1,R23/固定資本!$C$11*1000,AI23/固定資本!$C$11*1000)</f>
        <v>0</v>
      </c>
      <c r="AR23" s="109">
        <f t="shared" si="2"/>
        <v>18</v>
      </c>
      <c r="AS23" s="278">
        <v>34</v>
      </c>
      <c r="AT23" s="285" t="s">
        <v>795</v>
      </c>
      <c r="AU23" s="325">
        <f>SUMIF($B$6:$B$111,$D23,生産波及!T$6:T$111)</f>
        <v>0</v>
      </c>
      <c r="AV23" s="325">
        <f>SUMIF($B$6:$B$111,$D23,生産波及!U$6:U$111)</f>
        <v>0</v>
      </c>
      <c r="AW23" s="325">
        <f>SUMIF($B$6:$B$111,$D23,生産波及!V$6:V$111)</f>
        <v>0</v>
      </c>
      <c r="AX23" s="206">
        <f>SUMIF($B$6:$B$111,$D23,生産波及!W$6:W$111)</f>
        <v>0</v>
      </c>
      <c r="AY23" s="280">
        <f t="shared" si="3"/>
        <v>9.659999999999999E-5</v>
      </c>
      <c r="AZ23" s="14"/>
      <c r="BA23" s="109">
        <v>18</v>
      </c>
      <c r="BB23" s="333">
        <f t="shared" si="24"/>
        <v>34</v>
      </c>
      <c r="BC23" s="334" t="str">
        <f t="shared" si="25"/>
        <v>情報通信機器</v>
      </c>
      <c r="BD23" s="326">
        <f t="shared" si="26"/>
        <v>0</v>
      </c>
      <c r="BE23" s="326">
        <f t="shared" si="27"/>
        <v>0</v>
      </c>
      <c r="BF23" s="326">
        <f t="shared" si="28"/>
        <v>0</v>
      </c>
      <c r="BG23" s="326">
        <f t="shared" si="29"/>
        <v>0</v>
      </c>
      <c r="BH23" s="8"/>
      <c r="BI23" s="109">
        <f t="shared" si="4"/>
        <v>18</v>
      </c>
      <c r="BJ23" s="282">
        <v>191</v>
      </c>
      <c r="BK23" s="283" t="s">
        <v>416</v>
      </c>
      <c r="BL23" s="327">
        <f>生産波及!T23</f>
        <v>0</v>
      </c>
      <c r="BM23" s="327">
        <f>生産波及!U23</f>
        <v>0</v>
      </c>
      <c r="BN23" s="327">
        <f>生産波及!V23</f>
        <v>0</v>
      </c>
      <c r="BO23" s="327">
        <f>生産波及!W23</f>
        <v>0</v>
      </c>
      <c r="BP23" s="280">
        <f t="shared" si="30"/>
        <v>8.0900000000000001E-5</v>
      </c>
      <c r="BQ23" s="14"/>
      <c r="BR23" s="109">
        <v>18</v>
      </c>
      <c r="BS23" s="328">
        <f t="shared" si="31"/>
        <v>191</v>
      </c>
      <c r="BT23" s="329" t="str">
        <f t="shared" si="32"/>
        <v>印刷・製版・製本</v>
      </c>
      <c r="BU23" s="326">
        <f t="shared" si="33"/>
        <v>0</v>
      </c>
      <c r="BV23" s="326">
        <f t="shared" si="34"/>
        <v>0</v>
      </c>
      <c r="BW23" s="326">
        <f t="shared" si="35"/>
        <v>0</v>
      </c>
      <c r="BX23" s="326">
        <f t="shared" si="36"/>
        <v>0</v>
      </c>
      <c r="BZ23" s="284">
        <f t="shared" si="38"/>
        <v>34</v>
      </c>
      <c r="CA23" s="330" t="str">
        <f t="shared" si="37"/>
        <v>情報通信機器</v>
      </c>
      <c r="CB23" s="326">
        <f>IF($AK$2=1,BD23/固定資本!$C$11*1000,BU23/固定資本!$C$11*1000)</f>
        <v>0</v>
      </c>
      <c r="CC23" s="326">
        <f>IF($AK$2=1,BE23/固定資本!$C$11*1000,BV23/固定資本!$C$11*1000)</f>
        <v>0</v>
      </c>
      <c r="CD23" s="326">
        <f>IF($AK$2=1,BF23/固定資本!$C$11*1000,BW23/固定資本!$C$11*1000)</f>
        <v>0</v>
      </c>
      <c r="CE23" s="325">
        <f>IF($AK$2=1,BG23/固定資本!$C$11*1000,BX23/固定資本!$C$11*1000)</f>
        <v>0</v>
      </c>
    </row>
    <row r="24" spans="2:83">
      <c r="B24" s="277">
        <v>20</v>
      </c>
      <c r="C24" s="109">
        <f t="shared" si="0"/>
        <v>19</v>
      </c>
      <c r="D24" s="286">
        <v>35</v>
      </c>
      <c r="E24" s="283" t="s">
        <v>796</v>
      </c>
      <c r="F24" s="325">
        <f>SUMIF($B$6:$B$111,$D24,造成波及!V$6:V$111)+SUMIF($B$6:$B$111,$D24,建築波及!V$6:V$111)+SUMIF($B$6:$B$111,$D24,設備波及!V$6:V$111)</f>
        <v>0</v>
      </c>
      <c r="G24" s="325">
        <f>SUMIF($B$6:$B$111,$D24,造成波及!W$6:W$111)+SUMIF($B$6:$B$111,$D24,建築波及!W$6:W$111)+SUMIF($B$6:$B$111,$D24,設備波及!W$6:W$111)</f>
        <v>0</v>
      </c>
      <c r="H24" s="325">
        <f>SUMIF($B$6:$B$111,$D24,造成波及!X$6:X$111)+SUMIF($B$6:$B$111,$D24,建築波及!X$6:X$111)+SUMIF($B$6:$B$111,$D24,設備波及!X$6:X$111)</f>
        <v>0</v>
      </c>
      <c r="I24" s="206">
        <f t="shared" si="7"/>
        <v>0</v>
      </c>
      <c r="J24" s="280">
        <f t="shared" si="8"/>
        <v>9.6500000000000001E-5</v>
      </c>
      <c r="K24" s="14"/>
      <c r="L24" s="109">
        <v>19</v>
      </c>
      <c r="M24" s="277">
        <f t="shared" si="9"/>
        <v>35</v>
      </c>
      <c r="N24" s="281" t="str">
        <f t="shared" si="10"/>
        <v>輸送機械</v>
      </c>
      <c r="O24" s="326">
        <f t="shared" si="11"/>
        <v>0</v>
      </c>
      <c r="P24" s="326">
        <f t="shared" si="12"/>
        <v>0</v>
      </c>
      <c r="Q24" s="326">
        <f t="shared" si="13"/>
        <v>0</v>
      </c>
      <c r="R24" s="326">
        <f t="shared" si="14"/>
        <v>0</v>
      </c>
      <c r="S24" s="8"/>
      <c r="T24" s="109">
        <f t="shared" si="1"/>
        <v>19</v>
      </c>
      <c r="U24" s="282">
        <v>201</v>
      </c>
      <c r="V24" s="283" t="s">
        <v>418</v>
      </c>
      <c r="W24" s="327">
        <f>造成波及!V24+建築波及!V24+設備波及!V24</f>
        <v>0</v>
      </c>
      <c r="X24" s="327">
        <f>造成波及!W24+建築波及!W24+設備波及!W24</f>
        <v>0</v>
      </c>
      <c r="Y24" s="327">
        <f>造成波及!X24+建築波及!X24+設備波及!X24</f>
        <v>0</v>
      </c>
      <c r="Z24" s="327">
        <f>造成波及!Y24+建築波及!Y24+設備波及!Y24</f>
        <v>0</v>
      </c>
      <c r="AA24" s="280">
        <f t="shared" si="15"/>
        <v>7.9899999999999991E-5</v>
      </c>
      <c r="AB24" s="14"/>
      <c r="AC24" s="109">
        <v>19</v>
      </c>
      <c r="AD24" s="328">
        <f t="shared" si="16"/>
        <v>201</v>
      </c>
      <c r="AE24" s="329" t="str">
        <f t="shared" si="17"/>
        <v>化学肥料</v>
      </c>
      <c r="AF24" s="326">
        <f t="shared" si="18"/>
        <v>0</v>
      </c>
      <c r="AG24" s="326">
        <f t="shared" si="19"/>
        <v>0</v>
      </c>
      <c r="AH24" s="326">
        <f t="shared" si="20"/>
        <v>0</v>
      </c>
      <c r="AI24" s="326">
        <f t="shared" si="21"/>
        <v>0</v>
      </c>
      <c r="AK24" s="328">
        <f t="shared" si="22"/>
        <v>35</v>
      </c>
      <c r="AL24" s="330" t="str">
        <f t="shared" si="23"/>
        <v>輸送機械</v>
      </c>
      <c r="AM24" s="326">
        <f>IF($AK$2=1,O24/固定資本!$C$11*1000,AF24/固定資本!$C$11*1000)</f>
        <v>0</v>
      </c>
      <c r="AN24" s="326">
        <f>IF($AK$2=1,P24/固定資本!$C$11*1000,AG24/固定資本!$C$11*1000)</f>
        <v>0</v>
      </c>
      <c r="AO24" s="326">
        <f>IF($AK$2=1,Q24/固定資本!$C$11*1000,AH24/固定資本!$C$11*1000)</f>
        <v>0</v>
      </c>
      <c r="AP24" s="326">
        <f>IF($AK$2=1,R24/固定資本!$C$11*1000,AI24/固定資本!$C$11*1000)</f>
        <v>0</v>
      </c>
      <c r="AR24" s="109">
        <f t="shared" si="2"/>
        <v>19</v>
      </c>
      <c r="AS24" s="286">
        <v>35</v>
      </c>
      <c r="AT24" s="283" t="s">
        <v>796</v>
      </c>
      <c r="AU24" s="325">
        <f>SUMIF($B$6:$B$111,$D24,生産波及!T$6:T$111)</f>
        <v>0</v>
      </c>
      <c r="AV24" s="325">
        <f>SUMIF($B$6:$B$111,$D24,生産波及!U$6:U$111)</f>
        <v>0</v>
      </c>
      <c r="AW24" s="325">
        <f>SUMIF($B$6:$B$111,$D24,生産波及!V$6:V$111)</f>
        <v>0</v>
      </c>
      <c r="AX24" s="206">
        <f>SUMIF($B$6:$B$111,$D24,生産波及!W$6:W$111)</f>
        <v>0</v>
      </c>
      <c r="AY24" s="280">
        <f t="shared" si="3"/>
        <v>9.6500000000000001E-5</v>
      </c>
      <c r="AZ24" s="14"/>
      <c r="BA24" s="109">
        <v>19</v>
      </c>
      <c r="BB24" s="333">
        <f t="shared" si="24"/>
        <v>35</v>
      </c>
      <c r="BC24" s="334" t="str">
        <f t="shared" si="25"/>
        <v>輸送機械</v>
      </c>
      <c r="BD24" s="326">
        <f t="shared" si="26"/>
        <v>0</v>
      </c>
      <c r="BE24" s="326">
        <f t="shared" si="27"/>
        <v>0</v>
      </c>
      <c r="BF24" s="326">
        <f t="shared" si="28"/>
        <v>0</v>
      </c>
      <c r="BG24" s="326">
        <f t="shared" si="29"/>
        <v>0</v>
      </c>
      <c r="BH24" s="8"/>
      <c r="BI24" s="109">
        <f t="shared" si="4"/>
        <v>19</v>
      </c>
      <c r="BJ24" s="282">
        <v>201</v>
      </c>
      <c r="BK24" s="283" t="s">
        <v>418</v>
      </c>
      <c r="BL24" s="327">
        <f>生産波及!T24</f>
        <v>0</v>
      </c>
      <c r="BM24" s="327">
        <f>生産波及!U24</f>
        <v>0</v>
      </c>
      <c r="BN24" s="327">
        <f>生産波及!V24</f>
        <v>0</v>
      </c>
      <c r="BO24" s="327">
        <f>生産波及!W24</f>
        <v>0</v>
      </c>
      <c r="BP24" s="280">
        <f t="shared" si="30"/>
        <v>7.9899999999999991E-5</v>
      </c>
      <c r="BQ24" s="14"/>
      <c r="BR24" s="109">
        <v>19</v>
      </c>
      <c r="BS24" s="328">
        <f t="shared" si="31"/>
        <v>201</v>
      </c>
      <c r="BT24" s="329" t="str">
        <f t="shared" si="32"/>
        <v>化学肥料</v>
      </c>
      <c r="BU24" s="326">
        <f t="shared" si="33"/>
        <v>0</v>
      </c>
      <c r="BV24" s="326">
        <f t="shared" si="34"/>
        <v>0</v>
      </c>
      <c r="BW24" s="326">
        <f t="shared" si="35"/>
        <v>0</v>
      </c>
      <c r="BX24" s="326">
        <f t="shared" si="36"/>
        <v>0</v>
      </c>
      <c r="BZ24" s="284">
        <f t="shared" si="38"/>
        <v>35</v>
      </c>
      <c r="CA24" s="330" t="str">
        <f t="shared" si="37"/>
        <v>輸送機械</v>
      </c>
      <c r="CB24" s="326">
        <f>IF($AK$2=1,BD24/固定資本!$C$11*1000,BU24/固定資本!$C$11*1000)</f>
        <v>0</v>
      </c>
      <c r="CC24" s="326">
        <f>IF($AK$2=1,BE24/固定資本!$C$11*1000,BV24/固定資本!$C$11*1000)</f>
        <v>0</v>
      </c>
      <c r="CD24" s="326">
        <f>IF($AK$2=1,BF24/固定資本!$C$11*1000,BW24/固定資本!$C$11*1000)</f>
        <v>0</v>
      </c>
      <c r="CE24" s="325">
        <f>IF($AK$2=1,BG24/固定資本!$C$11*1000,BX24/固定資本!$C$11*1000)</f>
        <v>0</v>
      </c>
    </row>
    <row r="25" spans="2:83">
      <c r="B25" s="277">
        <v>20</v>
      </c>
      <c r="C25" s="109">
        <f t="shared" si="0"/>
        <v>20</v>
      </c>
      <c r="D25" s="286">
        <v>39</v>
      </c>
      <c r="E25" s="283" t="s">
        <v>797</v>
      </c>
      <c r="F25" s="325">
        <f>SUMIF($B$6:$B$111,$D25,造成波及!V$6:V$111)+SUMIF($B$6:$B$111,$D25,建築波及!V$6:V$111)+SUMIF($B$6:$B$111,$D25,設備波及!V$6:V$111)</f>
        <v>0</v>
      </c>
      <c r="G25" s="325">
        <f>SUMIF($B$6:$B$111,$D25,造成波及!W$6:W$111)+SUMIF($B$6:$B$111,$D25,建築波及!W$6:W$111)+SUMIF($B$6:$B$111,$D25,設備波及!W$6:W$111)</f>
        <v>0</v>
      </c>
      <c r="H25" s="325">
        <f>SUMIF($B$6:$B$111,$D25,造成波及!X$6:X$111)+SUMIF($B$6:$B$111,$D25,建築波及!X$6:X$111)+SUMIF($B$6:$B$111,$D25,設備波及!X$6:X$111)</f>
        <v>0</v>
      </c>
      <c r="I25" s="206">
        <f t="shared" si="7"/>
        <v>0</v>
      </c>
      <c r="J25" s="280">
        <f t="shared" si="8"/>
        <v>9.6099999999999991E-5</v>
      </c>
      <c r="K25" s="14"/>
      <c r="L25" s="109">
        <v>20</v>
      </c>
      <c r="M25" s="277">
        <f t="shared" si="9"/>
        <v>39</v>
      </c>
      <c r="N25" s="281" t="str">
        <f t="shared" si="10"/>
        <v>その他の製造工業製品</v>
      </c>
      <c r="O25" s="326">
        <f t="shared" si="11"/>
        <v>0</v>
      </c>
      <c r="P25" s="326">
        <f t="shared" si="12"/>
        <v>0</v>
      </c>
      <c r="Q25" s="326">
        <f t="shared" si="13"/>
        <v>0</v>
      </c>
      <c r="R25" s="326">
        <f t="shared" si="14"/>
        <v>0</v>
      </c>
      <c r="S25" s="8"/>
      <c r="T25" s="109">
        <f t="shared" si="1"/>
        <v>20</v>
      </c>
      <c r="U25" s="282">
        <v>202</v>
      </c>
      <c r="V25" s="283" t="s">
        <v>420</v>
      </c>
      <c r="W25" s="327">
        <f>造成波及!V25+建築波及!V25+設備波及!V25</f>
        <v>0</v>
      </c>
      <c r="X25" s="327">
        <f>造成波及!W25+建築波及!W25+設備波及!W25</f>
        <v>0</v>
      </c>
      <c r="Y25" s="327">
        <f>造成波及!X25+建築波及!X25+設備波及!X25</f>
        <v>0</v>
      </c>
      <c r="Z25" s="327">
        <f>造成波及!Y25+建築波及!Y25+設備波及!Y25</f>
        <v>0</v>
      </c>
      <c r="AA25" s="280">
        <f t="shared" si="15"/>
        <v>7.9800000000000002E-5</v>
      </c>
      <c r="AB25" s="14"/>
      <c r="AC25" s="109">
        <v>20</v>
      </c>
      <c r="AD25" s="328">
        <f t="shared" si="16"/>
        <v>202</v>
      </c>
      <c r="AE25" s="329" t="str">
        <f t="shared" si="17"/>
        <v>無機化学工業製品</v>
      </c>
      <c r="AF25" s="326">
        <f t="shared" si="18"/>
        <v>0</v>
      </c>
      <c r="AG25" s="326">
        <f t="shared" si="19"/>
        <v>0</v>
      </c>
      <c r="AH25" s="326">
        <f t="shared" si="20"/>
        <v>0</v>
      </c>
      <c r="AI25" s="326">
        <f t="shared" si="21"/>
        <v>0</v>
      </c>
      <c r="AK25" s="328">
        <f t="shared" si="22"/>
        <v>39</v>
      </c>
      <c r="AL25" s="330" t="str">
        <f t="shared" si="23"/>
        <v>その他の製造工業製品</v>
      </c>
      <c r="AM25" s="326">
        <f>IF($AK$2=1,O25/固定資本!$C$11*1000,AF25/固定資本!$C$11*1000)</f>
        <v>0</v>
      </c>
      <c r="AN25" s="326">
        <f>IF($AK$2=1,P25/固定資本!$C$11*1000,AG25/固定資本!$C$11*1000)</f>
        <v>0</v>
      </c>
      <c r="AO25" s="326">
        <f>IF($AK$2=1,Q25/固定資本!$C$11*1000,AH25/固定資本!$C$11*1000)</f>
        <v>0</v>
      </c>
      <c r="AP25" s="326">
        <f>IF($AK$2=1,R25/固定資本!$C$11*1000,AI25/固定資本!$C$11*1000)</f>
        <v>0</v>
      </c>
      <c r="AR25" s="109">
        <f t="shared" si="2"/>
        <v>20</v>
      </c>
      <c r="AS25" s="286">
        <v>39</v>
      </c>
      <c r="AT25" s="283" t="s">
        <v>797</v>
      </c>
      <c r="AU25" s="325">
        <f>SUMIF($B$6:$B$111,$D25,生産波及!T$6:T$111)</f>
        <v>0</v>
      </c>
      <c r="AV25" s="325">
        <f>SUMIF($B$6:$B$111,$D25,生産波及!U$6:U$111)</f>
        <v>0</v>
      </c>
      <c r="AW25" s="325">
        <f>SUMIF($B$6:$B$111,$D25,生産波及!V$6:V$111)</f>
        <v>0</v>
      </c>
      <c r="AX25" s="206">
        <f>SUMIF($B$6:$B$111,$D25,生産波及!W$6:W$111)</f>
        <v>0</v>
      </c>
      <c r="AY25" s="280">
        <f t="shared" si="3"/>
        <v>9.6099999999999991E-5</v>
      </c>
      <c r="AZ25" s="14"/>
      <c r="BA25" s="109">
        <v>20</v>
      </c>
      <c r="BB25" s="333">
        <f t="shared" si="24"/>
        <v>39</v>
      </c>
      <c r="BC25" s="334" t="str">
        <f t="shared" si="25"/>
        <v>その他の製造工業製品</v>
      </c>
      <c r="BD25" s="326">
        <f t="shared" si="26"/>
        <v>0</v>
      </c>
      <c r="BE25" s="326">
        <f t="shared" si="27"/>
        <v>0</v>
      </c>
      <c r="BF25" s="326">
        <f t="shared" si="28"/>
        <v>0</v>
      </c>
      <c r="BG25" s="326">
        <f t="shared" si="29"/>
        <v>0</v>
      </c>
      <c r="BH25" s="8"/>
      <c r="BI25" s="109">
        <f t="shared" si="4"/>
        <v>20</v>
      </c>
      <c r="BJ25" s="282">
        <v>202</v>
      </c>
      <c r="BK25" s="283" t="s">
        <v>420</v>
      </c>
      <c r="BL25" s="327">
        <f>生産波及!T25</f>
        <v>0</v>
      </c>
      <c r="BM25" s="327">
        <f>生産波及!U25</f>
        <v>0</v>
      </c>
      <c r="BN25" s="327">
        <f>生産波及!V25</f>
        <v>0</v>
      </c>
      <c r="BO25" s="327">
        <f>生産波及!W25</f>
        <v>0</v>
      </c>
      <c r="BP25" s="280">
        <f t="shared" si="30"/>
        <v>7.9800000000000002E-5</v>
      </c>
      <c r="BQ25" s="14"/>
      <c r="BR25" s="109">
        <v>20</v>
      </c>
      <c r="BS25" s="328">
        <f t="shared" si="31"/>
        <v>202</v>
      </c>
      <c r="BT25" s="329" t="str">
        <f t="shared" si="32"/>
        <v>無機化学工業製品</v>
      </c>
      <c r="BU25" s="326">
        <f t="shared" si="33"/>
        <v>0</v>
      </c>
      <c r="BV25" s="326">
        <f t="shared" si="34"/>
        <v>0</v>
      </c>
      <c r="BW25" s="326">
        <f t="shared" si="35"/>
        <v>0</v>
      </c>
      <c r="BX25" s="326">
        <f t="shared" si="36"/>
        <v>0</v>
      </c>
      <c r="BZ25" s="284">
        <f t="shared" si="38"/>
        <v>39</v>
      </c>
      <c r="CA25" s="330" t="str">
        <f t="shared" si="37"/>
        <v>その他の製造工業製品</v>
      </c>
      <c r="CB25" s="326">
        <f>IF($AK$2=1,BD25/固定資本!$C$11*1000,BU25/固定資本!$C$11*1000)</f>
        <v>0</v>
      </c>
      <c r="CC25" s="326">
        <f>IF($AK$2=1,BE25/固定資本!$C$11*1000,BV25/固定資本!$C$11*1000)</f>
        <v>0</v>
      </c>
      <c r="CD25" s="326">
        <f>IF($AK$2=1,BF25/固定資本!$C$11*1000,BW25/固定資本!$C$11*1000)</f>
        <v>0</v>
      </c>
      <c r="CE25" s="325">
        <f>IF($AK$2=1,BG25/固定資本!$C$11*1000,BX25/固定資本!$C$11*1000)</f>
        <v>0</v>
      </c>
    </row>
    <row r="26" spans="2:83">
      <c r="B26" s="277">
        <v>20</v>
      </c>
      <c r="C26" s="109">
        <f t="shared" si="0"/>
        <v>21</v>
      </c>
      <c r="D26" s="286">
        <v>41</v>
      </c>
      <c r="E26" s="283" t="s">
        <v>798</v>
      </c>
      <c r="F26" s="325">
        <f>SUMIF($B$6:$B$111,$D26,造成波及!V$6:V$111)+SUMIF($B$6:$B$111,$D26,建築波及!V$6:V$111)+SUMIF($B$6:$B$111,$D26,設備波及!V$6:V$111)</f>
        <v>0</v>
      </c>
      <c r="G26" s="325">
        <f>SUMIF($B$6:$B$111,$D26,造成波及!W$6:W$111)+SUMIF($B$6:$B$111,$D26,建築波及!W$6:W$111)+SUMIF($B$6:$B$111,$D26,設備波及!W$6:W$111)</f>
        <v>0</v>
      </c>
      <c r="H26" s="325">
        <f>SUMIF($B$6:$B$111,$D26,造成波及!X$6:X$111)+SUMIF($B$6:$B$111,$D26,建築波及!X$6:X$111)+SUMIF($B$6:$B$111,$D26,設備波及!X$6:X$111)</f>
        <v>0</v>
      </c>
      <c r="I26" s="206">
        <f t="shared" si="7"/>
        <v>0</v>
      </c>
      <c r="J26" s="280">
        <f t="shared" si="8"/>
        <v>9.59E-5</v>
      </c>
      <c r="K26" s="14"/>
      <c r="L26" s="109">
        <v>21</v>
      </c>
      <c r="M26" s="277">
        <f t="shared" si="9"/>
        <v>41</v>
      </c>
      <c r="N26" s="281" t="str">
        <f t="shared" si="10"/>
        <v>建設</v>
      </c>
      <c r="O26" s="326">
        <f t="shared" si="11"/>
        <v>0</v>
      </c>
      <c r="P26" s="326">
        <f t="shared" si="12"/>
        <v>0</v>
      </c>
      <c r="Q26" s="326">
        <f t="shared" si="13"/>
        <v>0</v>
      </c>
      <c r="R26" s="326">
        <f t="shared" si="14"/>
        <v>0</v>
      </c>
      <c r="S26" s="8"/>
      <c r="T26" s="109">
        <f t="shared" si="1"/>
        <v>21</v>
      </c>
      <c r="U26" s="282">
        <v>203</v>
      </c>
      <c r="V26" s="283" t="s">
        <v>923</v>
      </c>
      <c r="W26" s="327">
        <f>造成波及!V26+建築波及!V26+設備波及!V26</f>
        <v>0</v>
      </c>
      <c r="X26" s="327">
        <f>造成波及!W26+建築波及!W26+設備波及!W26</f>
        <v>0</v>
      </c>
      <c r="Y26" s="327">
        <f>造成波及!X26+建築波及!X26+設備波及!X26</f>
        <v>0</v>
      </c>
      <c r="Z26" s="327">
        <f>造成波及!Y26+建築波及!Y26+設備波及!Y26</f>
        <v>0</v>
      </c>
      <c r="AA26" s="280">
        <f t="shared" si="15"/>
        <v>7.9699999999999999E-5</v>
      </c>
      <c r="AB26" s="14"/>
      <c r="AC26" s="109">
        <v>21</v>
      </c>
      <c r="AD26" s="328">
        <f t="shared" si="16"/>
        <v>203</v>
      </c>
      <c r="AE26" s="329" t="str">
        <f t="shared" si="17"/>
        <v>石油化学系基礎製品</v>
      </c>
      <c r="AF26" s="326">
        <f t="shared" si="18"/>
        <v>0</v>
      </c>
      <c r="AG26" s="326">
        <f t="shared" si="19"/>
        <v>0</v>
      </c>
      <c r="AH26" s="326">
        <f t="shared" si="20"/>
        <v>0</v>
      </c>
      <c r="AI26" s="326">
        <f t="shared" si="21"/>
        <v>0</v>
      </c>
      <c r="AK26" s="463">
        <f>IF($AK$2=1,M47,AD114)</f>
        <v>99</v>
      </c>
      <c r="AL26" s="464" t="str">
        <f>IF($AK$2=1,N47,AE114)</f>
        <v>その他</v>
      </c>
      <c r="AM26" s="465">
        <f>IF($AK$2=1,O47/固定資本!$C$11*1000,AF114/固定資本!$C$11*1000)</f>
        <v>0</v>
      </c>
      <c r="AN26" s="465">
        <f>IF($AK$2=1,P47/固定資本!$C$11*1000,AG114/固定資本!$C$11*1000)</f>
        <v>0</v>
      </c>
      <c r="AO26" s="465">
        <f>IF($AK$2=1,Q47/固定資本!$C$11*1000,AH114/固定資本!$C$11*1000)</f>
        <v>0</v>
      </c>
      <c r="AP26" s="465">
        <f>IF($AK$2=1,R47/固定資本!$C$11*1000,AI114/固定資本!$C$11*1000)</f>
        <v>0</v>
      </c>
      <c r="AR26" s="109">
        <f t="shared" si="2"/>
        <v>21</v>
      </c>
      <c r="AS26" s="286">
        <v>41</v>
      </c>
      <c r="AT26" s="283" t="s">
        <v>798</v>
      </c>
      <c r="AU26" s="325">
        <f>SUMIF($B$6:$B$111,$D26,生産波及!T$6:T$111)</f>
        <v>0</v>
      </c>
      <c r="AV26" s="325">
        <f>SUMIF($B$6:$B$111,$D26,生産波及!U$6:U$111)</f>
        <v>0</v>
      </c>
      <c r="AW26" s="325">
        <f>SUMIF($B$6:$B$111,$D26,生産波及!V$6:V$111)</f>
        <v>0</v>
      </c>
      <c r="AX26" s="206">
        <f>SUMIF($B$6:$B$111,$D26,生産波及!W$6:W$111)</f>
        <v>0</v>
      </c>
      <c r="AY26" s="280">
        <f t="shared" si="3"/>
        <v>9.59E-5</v>
      </c>
      <c r="AZ26" s="14"/>
      <c r="BA26" s="109">
        <v>21</v>
      </c>
      <c r="BB26" s="333">
        <f t="shared" si="24"/>
        <v>41</v>
      </c>
      <c r="BC26" s="334" t="str">
        <f t="shared" si="25"/>
        <v>建設</v>
      </c>
      <c r="BD26" s="326">
        <f t="shared" si="26"/>
        <v>0</v>
      </c>
      <c r="BE26" s="326">
        <f t="shared" si="27"/>
        <v>0</v>
      </c>
      <c r="BF26" s="326">
        <f t="shared" si="28"/>
        <v>0</v>
      </c>
      <c r="BG26" s="326">
        <f t="shared" si="29"/>
        <v>0</v>
      </c>
      <c r="BH26" s="8"/>
      <c r="BI26" s="109">
        <f t="shared" si="4"/>
        <v>21</v>
      </c>
      <c r="BJ26" s="282">
        <v>203</v>
      </c>
      <c r="BK26" s="283" t="s">
        <v>923</v>
      </c>
      <c r="BL26" s="327">
        <f>生産波及!T26</f>
        <v>0</v>
      </c>
      <c r="BM26" s="327">
        <f>生産波及!U26</f>
        <v>0</v>
      </c>
      <c r="BN26" s="327">
        <f>生産波及!V26</f>
        <v>0</v>
      </c>
      <c r="BO26" s="327">
        <f>生産波及!W26</f>
        <v>0</v>
      </c>
      <c r="BP26" s="280">
        <f t="shared" si="30"/>
        <v>7.9699999999999999E-5</v>
      </c>
      <c r="BQ26" s="14"/>
      <c r="BR26" s="109">
        <v>21</v>
      </c>
      <c r="BS26" s="328">
        <f t="shared" si="31"/>
        <v>203</v>
      </c>
      <c r="BT26" s="329" t="str">
        <f t="shared" si="32"/>
        <v>石油化学系基礎製品</v>
      </c>
      <c r="BU26" s="326">
        <f t="shared" si="33"/>
        <v>0</v>
      </c>
      <c r="BV26" s="326">
        <f t="shared" si="34"/>
        <v>0</v>
      </c>
      <c r="BW26" s="326">
        <f t="shared" si="35"/>
        <v>0</v>
      </c>
      <c r="BX26" s="326">
        <f t="shared" si="36"/>
        <v>0</v>
      </c>
      <c r="BZ26" s="289">
        <f>IF($AK$2=1,BB47,BS114)</f>
        <v>99</v>
      </c>
      <c r="CA26" s="290" t="str">
        <f>IF($AK$2=1,BC47,BT114)</f>
        <v>その他</v>
      </c>
      <c r="CB26" s="331">
        <f>IF($AK$2=1,BD47/固定資本!$C$11*1000,BU114/固定資本!$C$11*1000)</f>
        <v>0</v>
      </c>
      <c r="CC26" s="331">
        <f>IF($AK$2=1,BE47/固定資本!$C$11*1000,BV114/固定資本!$C$11*1000)</f>
        <v>0</v>
      </c>
      <c r="CD26" s="331">
        <f>IF($AK$2=1,BF47/固定資本!$C$11*1000,BW114/固定資本!$C$11*1000)</f>
        <v>0</v>
      </c>
      <c r="CE26" s="331">
        <f>IF($AK$2=1,BG47/固定資本!$C$11*1000,BX114/固定資本!$C$11*1000)</f>
        <v>0</v>
      </c>
    </row>
    <row r="27" spans="2:83">
      <c r="B27" s="277">
        <v>20</v>
      </c>
      <c r="C27" s="109">
        <f t="shared" si="0"/>
        <v>22</v>
      </c>
      <c r="D27" s="286">
        <v>46</v>
      </c>
      <c r="E27" s="283" t="s">
        <v>1109</v>
      </c>
      <c r="F27" s="325">
        <f>SUMIF($B$6:$B$111,$D27,造成波及!V$6:V$111)+SUMIF($B$6:$B$111,$D27,建築波及!V$6:V$111)+SUMIF($B$6:$B$111,$D27,設備波及!V$6:V$111)</f>
        <v>0</v>
      </c>
      <c r="G27" s="325">
        <f>SUMIF($B$6:$B$111,$D27,造成波及!W$6:W$111)+SUMIF($B$6:$B$111,$D27,建築波及!W$6:W$111)+SUMIF($B$6:$B$111,$D27,設備波及!W$6:W$111)</f>
        <v>0</v>
      </c>
      <c r="H27" s="325">
        <f>SUMIF($B$6:$B$111,$D27,造成波及!X$6:X$111)+SUMIF($B$6:$B$111,$D27,建築波及!X$6:X$111)+SUMIF($B$6:$B$111,$D27,設備波及!X$6:X$111)</f>
        <v>0</v>
      </c>
      <c r="I27" s="206">
        <f t="shared" si="7"/>
        <v>0</v>
      </c>
      <c r="J27" s="280">
        <f t="shared" si="8"/>
        <v>9.5400000000000001E-5</v>
      </c>
      <c r="K27" s="14"/>
      <c r="L27" s="109">
        <v>22</v>
      </c>
      <c r="M27" s="277">
        <f t="shared" si="9"/>
        <v>46</v>
      </c>
      <c r="N27" s="281" t="str">
        <f t="shared" si="10"/>
        <v>電気・ガス・熱供給</v>
      </c>
      <c r="O27" s="326">
        <f t="shared" si="11"/>
        <v>0</v>
      </c>
      <c r="P27" s="326">
        <f t="shared" si="12"/>
        <v>0</v>
      </c>
      <c r="Q27" s="326">
        <f t="shared" si="13"/>
        <v>0</v>
      </c>
      <c r="R27" s="326">
        <f t="shared" si="14"/>
        <v>0</v>
      </c>
      <c r="S27" s="8"/>
      <c r="T27" s="109">
        <f t="shared" si="1"/>
        <v>22</v>
      </c>
      <c r="U27" s="282">
        <v>204</v>
      </c>
      <c r="V27" s="283" t="s">
        <v>924</v>
      </c>
      <c r="W27" s="327">
        <f>造成波及!V27+建築波及!V27+設備波及!V27</f>
        <v>0</v>
      </c>
      <c r="X27" s="327">
        <f>造成波及!W27+建築波及!W27+設備波及!W27</f>
        <v>0</v>
      </c>
      <c r="Y27" s="327">
        <f>造成波及!X27+建築波及!X27+設備波及!X27</f>
        <v>0</v>
      </c>
      <c r="Z27" s="327">
        <f>造成波及!Y27+建築波及!Y27+設備波及!Y27</f>
        <v>0</v>
      </c>
      <c r="AA27" s="280">
        <f t="shared" si="15"/>
        <v>7.9599999999999997E-5</v>
      </c>
      <c r="AB27" s="14"/>
      <c r="AC27" s="109">
        <v>22</v>
      </c>
      <c r="AD27" s="328">
        <f t="shared" si="16"/>
        <v>204</v>
      </c>
      <c r="AE27" s="329" t="str">
        <f t="shared" si="17"/>
        <v>有機化学工業製品（石油化学系基礎製品・合成樹脂を除く。）</v>
      </c>
      <c r="AF27" s="326">
        <f t="shared" si="18"/>
        <v>0</v>
      </c>
      <c r="AG27" s="326">
        <f t="shared" si="19"/>
        <v>0</v>
      </c>
      <c r="AH27" s="326">
        <f t="shared" si="20"/>
        <v>0</v>
      </c>
      <c r="AI27" s="326">
        <f t="shared" si="21"/>
        <v>0</v>
      </c>
      <c r="AR27" s="109">
        <f t="shared" si="2"/>
        <v>22</v>
      </c>
      <c r="AS27" s="286">
        <v>46</v>
      </c>
      <c r="AT27" s="283" t="s">
        <v>1109</v>
      </c>
      <c r="AU27" s="325">
        <f>SUMIF($B$6:$B$111,$D27,生産波及!T$6:T$111)</f>
        <v>0</v>
      </c>
      <c r="AV27" s="325">
        <f>SUMIF($B$6:$B$111,$D27,生産波及!U$6:U$111)</f>
        <v>0</v>
      </c>
      <c r="AW27" s="325">
        <f>SUMIF($B$6:$B$111,$D27,生産波及!V$6:V$111)</f>
        <v>0</v>
      </c>
      <c r="AX27" s="206">
        <f>SUMIF($B$6:$B$111,$D27,生産波及!W$6:W$111)</f>
        <v>0</v>
      </c>
      <c r="AY27" s="280">
        <f t="shared" si="3"/>
        <v>9.5400000000000001E-5</v>
      </c>
      <c r="AZ27" s="14"/>
      <c r="BA27" s="109">
        <v>22</v>
      </c>
      <c r="BB27" s="333">
        <f t="shared" si="24"/>
        <v>46</v>
      </c>
      <c r="BC27" s="334" t="str">
        <f t="shared" si="25"/>
        <v>電気・ガス・熱供給</v>
      </c>
      <c r="BD27" s="326">
        <f t="shared" si="26"/>
        <v>0</v>
      </c>
      <c r="BE27" s="326">
        <f t="shared" si="27"/>
        <v>0</v>
      </c>
      <c r="BF27" s="326">
        <f t="shared" si="28"/>
        <v>0</v>
      </c>
      <c r="BG27" s="326">
        <f t="shared" si="29"/>
        <v>0</v>
      </c>
      <c r="BH27" s="8"/>
      <c r="BI27" s="109">
        <f t="shared" si="4"/>
        <v>22</v>
      </c>
      <c r="BJ27" s="282">
        <v>204</v>
      </c>
      <c r="BK27" s="283" t="s">
        <v>924</v>
      </c>
      <c r="BL27" s="327">
        <f>生産波及!T27</f>
        <v>0</v>
      </c>
      <c r="BM27" s="327">
        <f>生産波及!U27</f>
        <v>0</v>
      </c>
      <c r="BN27" s="327">
        <f>生産波及!V27</f>
        <v>0</v>
      </c>
      <c r="BO27" s="327">
        <f>生産波及!W27</f>
        <v>0</v>
      </c>
      <c r="BP27" s="280">
        <f t="shared" si="30"/>
        <v>7.9599999999999997E-5</v>
      </c>
      <c r="BQ27" s="14"/>
      <c r="BR27" s="109">
        <v>22</v>
      </c>
      <c r="BS27" s="328">
        <f t="shared" si="31"/>
        <v>204</v>
      </c>
      <c r="BT27" s="329" t="str">
        <f t="shared" si="32"/>
        <v>有機化学工業製品（石油化学系基礎製品・合成樹脂を除く。）</v>
      </c>
      <c r="BU27" s="326">
        <f t="shared" si="33"/>
        <v>0</v>
      </c>
      <c r="BV27" s="326">
        <f t="shared" si="34"/>
        <v>0</v>
      </c>
      <c r="BW27" s="326">
        <f t="shared" si="35"/>
        <v>0</v>
      </c>
      <c r="BX27" s="326">
        <f t="shared" si="36"/>
        <v>0</v>
      </c>
      <c r="BZ27" s="291"/>
      <c r="CB27" s="11"/>
      <c r="CC27" s="11"/>
      <c r="CD27" s="11"/>
      <c r="CE27" s="11"/>
    </row>
    <row r="28" spans="2:83">
      <c r="B28" s="277">
        <v>20</v>
      </c>
      <c r="C28" s="109">
        <f t="shared" si="0"/>
        <v>23</v>
      </c>
      <c r="D28" s="286">
        <v>47</v>
      </c>
      <c r="E28" s="283" t="s">
        <v>799</v>
      </c>
      <c r="F28" s="325">
        <f>SUMIF($B$6:$B$111,$D28,造成波及!V$6:V$111)+SUMIF($B$6:$B$111,$D28,建築波及!V$6:V$111)+SUMIF($B$6:$B$111,$D28,設備波及!V$6:V$111)</f>
        <v>0</v>
      </c>
      <c r="G28" s="325">
        <f>SUMIF($B$6:$B$111,$D28,造成波及!W$6:W$111)+SUMIF($B$6:$B$111,$D28,建築波及!W$6:W$111)+SUMIF($B$6:$B$111,$D28,設備波及!W$6:W$111)</f>
        <v>0</v>
      </c>
      <c r="H28" s="325">
        <f>SUMIF($B$6:$B$111,$D28,造成波及!X$6:X$111)+SUMIF($B$6:$B$111,$D28,建築波及!X$6:X$111)+SUMIF($B$6:$B$111,$D28,設備波及!X$6:X$111)</f>
        <v>0</v>
      </c>
      <c r="I28" s="206">
        <f t="shared" si="7"/>
        <v>0</v>
      </c>
      <c r="J28" s="280">
        <f t="shared" si="8"/>
        <v>9.5299999999999999E-5</v>
      </c>
      <c r="K28" s="14"/>
      <c r="L28" s="109">
        <v>23</v>
      </c>
      <c r="M28" s="277">
        <f t="shared" si="9"/>
        <v>47</v>
      </c>
      <c r="N28" s="281" t="str">
        <f t="shared" si="10"/>
        <v>水道</v>
      </c>
      <c r="O28" s="326">
        <f t="shared" si="11"/>
        <v>0</v>
      </c>
      <c r="P28" s="326">
        <f t="shared" si="12"/>
        <v>0</v>
      </c>
      <c r="Q28" s="326">
        <f t="shared" si="13"/>
        <v>0</v>
      </c>
      <c r="R28" s="326">
        <f t="shared" si="14"/>
        <v>0</v>
      </c>
      <c r="S28" s="8"/>
      <c r="T28" s="109">
        <f t="shared" si="1"/>
        <v>23</v>
      </c>
      <c r="U28" s="282">
        <v>205</v>
      </c>
      <c r="V28" s="285" t="s">
        <v>428</v>
      </c>
      <c r="W28" s="327">
        <f>造成波及!V28+建築波及!V28+設備波及!V28</f>
        <v>0</v>
      </c>
      <c r="X28" s="327">
        <f>造成波及!W28+建築波及!W28+設備波及!W28</f>
        <v>0</v>
      </c>
      <c r="Y28" s="327">
        <f>造成波及!X28+建築波及!X28+設備波及!X28</f>
        <v>0</v>
      </c>
      <c r="Z28" s="327">
        <f>造成波及!Y28+建築波及!Y28+設備波及!Y28</f>
        <v>0</v>
      </c>
      <c r="AA28" s="280">
        <f t="shared" si="15"/>
        <v>7.9499999999999994E-5</v>
      </c>
      <c r="AB28" s="14"/>
      <c r="AC28" s="109">
        <v>23</v>
      </c>
      <c r="AD28" s="328">
        <f t="shared" si="16"/>
        <v>205</v>
      </c>
      <c r="AE28" s="329" t="str">
        <f t="shared" si="17"/>
        <v>合成樹脂</v>
      </c>
      <c r="AF28" s="326">
        <f t="shared" si="18"/>
        <v>0</v>
      </c>
      <c r="AG28" s="326">
        <f t="shared" si="19"/>
        <v>0</v>
      </c>
      <c r="AH28" s="326">
        <f t="shared" si="20"/>
        <v>0</v>
      </c>
      <c r="AI28" s="326">
        <f t="shared" si="21"/>
        <v>0</v>
      </c>
      <c r="AR28" s="109">
        <f t="shared" si="2"/>
        <v>23</v>
      </c>
      <c r="AS28" s="286">
        <v>47</v>
      </c>
      <c r="AT28" s="283" t="s">
        <v>799</v>
      </c>
      <c r="AU28" s="325">
        <f>SUMIF($B$6:$B$111,$D28,生産波及!T$6:T$111)</f>
        <v>0</v>
      </c>
      <c r="AV28" s="325">
        <f>SUMIF($B$6:$B$111,$D28,生産波及!U$6:U$111)</f>
        <v>0</v>
      </c>
      <c r="AW28" s="325">
        <f>SUMIF($B$6:$B$111,$D28,生産波及!V$6:V$111)</f>
        <v>0</v>
      </c>
      <c r="AX28" s="206">
        <f>SUMIF($B$6:$B$111,$D28,生産波及!W$6:W$111)</f>
        <v>0</v>
      </c>
      <c r="AY28" s="280">
        <f t="shared" si="3"/>
        <v>9.5299999999999999E-5</v>
      </c>
      <c r="AZ28" s="14"/>
      <c r="BA28" s="109">
        <v>23</v>
      </c>
      <c r="BB28" s="333">
        <f t="shared" si="24"/>
        <v>47</v>
      </c>
      <c r="BC28" s="334" t="str">
        <f t="shared" si="25"/>
        <v>水道</v>
      </c>
      <c r="BD28" s="326">
        <f t="shared" si="26"/>
        <v>0</v>
      </c>
      <c r="BE28" s="326">
        <f t="shared" si="27"/>
        <v>0</v>
      </c>
      <c r="BF28" s="326">
        <f t="shared" si="28"/>
        <v>0</v>
      </c>
      <c r="BG28" s="326">
        <f t="shared" si="29"/>
        <v>0</v>
      </c>
      <c r="BH28" s="8"/>
      <c r="BI28" s="109">
        <f t="shared" si="4"/>
        <v>23</v>
      </c>
      <c r="BJ28" s="282">
        <v>205</v>
      </c>
      <c r="BK28" s="285" t="s">
        <v>428</v>
      </c>
      <c r="BL28" s="327">
        <f>生産波及!T28</f>
        <v>0</v>
      </c>
      <c r="BM28" s="327">
        <f>生産波及!U28</f>
        <v>0</v>
      </c>
      <c r="BN28" s="327">
        <f>生産波及!V28</f>
        <v>0</v>
      </c>
      <c r="BO28" s="327">
        <f>生産波及!W28</f>
        <v>0</v>
      </c>
      <c r="BP28" s="280">
        <f t="shared" si="30"/>
        <v>7.9499999999999994E-5</v>
      </c>
      <c r="BQ28" s="14"/>
      <c r="BR28" s="109">
        <v>23</v>
      </c>
      <c r="BS28" s="328">
        <f t="shared" si="31"/>
        <v>205</v>
      </c>
      <c r="BT28" s="329" t="str">
        <f t="shared" si="32"/>
        <v>合成樹脂</v>
      </c>
      <c r="BU28" s="326">
        <f t="shared" si="33"/>
        <v>0</v>
      </c>
      <c r="BV28" s="326">
        <f t="shared" si="34"/>
        <v>0</v>
      </c>
      <c r="BW28" s="326">
        <f t="shared" si="35"/>
        <v>0</v>
      </c>
      <c r="BX28" s="326">
        <f t="shared" si="36"/>
        <v>0</v>
      </c>
    </row>
    <row r="29" spans="2:83">
      <c r="B29" s="277">
        <v>20</v>
      </c>
      <c r="C29" s="109">
        <f t="shared" si="0"/>
        <v>24</v>
      </c>
      <c r="D29" s="286">
        <v>48</v>
      </c>
      <c r="E29" s="283" t="s">
        <v>800</v>
      </c>
      <c r="F29" s="325">
        <f>SUMIF($B$6:$B$111,$D29,造成波及!V$6:V$111)+SUMIF($B$6:$B$111,$D29,建築波及!V$6:V$111)+SUMIF($B$6:$B$111,$D29,設備波及!V$6:V$111)</f>
        <v>0</v>
      </c>
      <c r="G29" s="325">
        <f>SUMIF($B$6:$B$111,$D29,造成波及!W$6:W$111)+SUMIF($B$6:$B$111,$D29,建築波及!W$6:W$111)+SUMIF($B$6:$B$111,$D29,設備波及!W$6:W$111)</f>
        <v>0</v>
      </c>
      <c r="H29" s="325">
        <f>SUMIF($B$6:$B$111,$D29,造成波及!X$6:X$111)+SUMIF($B$6:$B$111,$D29,建築波及!X$6:X$111)+SUMIF($B$6:$B$111,$D29,設備波及!X$6:X$111)</f>
        <v>0</v>
      </c>
      <c r="I29" s="206">
        <f t="shared" si="7"/>
        <v>0</v>
      </c>
      <c r="J29" s="280">
        <f t="shared" si="8"/>
        <v>9.5199999999999997E-5</v>
      </c>
      <c r="K29" s="14"/>
      <c r="L29" s="109">
        <v>24</v>
      </c>
      <c r="M29" s="277">
        <f t="shared" si="9"/>
        <v>48</v>
      </c>
      <c r="N29" s="281" t="str">
        <f t="shared" si="10"/>
        <v>廃棄物処理</v>
      </c>
      <c r="O29" s="326">
        <f t="shared" si="11"/>
        <v>0</v>
      </c>
      <c r="P29" s="326">
        <f t="shared" si="12"/>
        <v>0</v>
      </c>
      <c r="Q29" s="326">
        <f t="shared" si="13"/>
        <v>0</v>
      </c>
      <c r="R29" s="326">
        <f t="shared" si="14"/>
        <v>0</v>
      </c>
      <c r="S29" s="8"/>
      <c r="T29" s="109">
        <f t="shared" si="1"/>
        <v>24</v>
      </c>
      <c r="U29" s="282">
        <v>206</v>
      </c>
      <c r="V29" s="283" t="s">
        <v>430</v>
      </c>
      <c r="W29" s="327">
        <f>造成波及!V29+建築波及!V29+設備波及!V29</f>
        <v>0</v>
      </c>
      <c r="X29" s="327">
        <f>造成波及!W29+建築波及!W29+設備波及!W29</f>
        <v>0</v>
      </c>
      <c r="Y29" s="327">
        <f>造成波及!X29+建築波及!X29+設備波及!X29</f>
        <v>0</v>
      </c>
      <c r="Z29" s="327">
        <f>造成波及!Y29+建築波及!Y29+設備波及!Y29</f>
        <v>0</v>
      </c>
      <c r="AA29" s="280">
        <f t="shared" si="15"/>
        <v>7.9399999999999992E-5</v>
      </c>
      <c r="AB29" s="14"/>
      <c r="AC29" s="109">
        <v>24</v>
      </c>
      <c r="AD29" s="328">
        <f t="shared" si="16"/>
        <v>206</v>
      </c>
      <c r="AE29" s="329" t="str">
        <f t="shared" si="17"/>
        <v>化学繊維</v>
      </c>
      <c r="AF29" s="326">
        <f t="shared" si="18"/>
        <v>0</v>
      </c>
      <c r="AG29" s="326">
        <f t="shared" si="19"/>
        <v>0</v>
      </c>
      <c r="AH29" s="326">
        <f t="shared" si="20"/>
        <v>0</v>
      </c>
      <c r="AI29" s="326">
        <f t="shared" si="21"/>
        <v>0</v>
      </c>
      <c r="AR29" s="109">
        <f t="shared" si="2"/>
        <v>24</v>
      </c>
      <c r="AS29" s="286">
        <v>48</v>
      </c>
      <c r="AT29" s="283" t="s">
        <v>800</v>
      </c>
      <c r="AU29" s="325">
        <f>SUMIF($B$6:$B$111,$D29,生産波及!T$6:T$111)</f>
        <v>0</v>
      </c>
      <c r="AV29" s="325">
        <f>SUMIF($B$6:$B$111,$D29,生産波及!U$6:U$111)</f>
        <v>0</v>
      </c>
      <c r="AW29" s="325">
        <f>SUMIF($B$6:$B$111,$D29,生産波及!V$6:V$111)</f>
        <v>0</v>
      </c>
      <c r="AX29" s="206">
        <f>SUMIF($B$6:$B$111,$D29,生産波及!W$6:W$111)</f>
        <v>0</v>
      </c>
      <c r="AY29" s="280">
        <f t="shared" si="3"/>
        <v>9.5199999999999997E-5</v>
      </c>
      <c r="AZ29" s="14"/>
      <c r="BA29" s="109">
        <v>24</v>
      </c>
      <c r="BB29" s="333">
        <f t="shared" si="24"/>
        <v>48</v>
      </c>
      <c r="BC29" s="334" t="str">
        <f t="shared" si="25"/>
        <v>廃棄物処理</v>
      </c>
      <c r="BD29" s="326">
        <f t="shared" si="26"/>
        <v>0</v>
      </c>
      <c r="BE29" s="326">
        <f t="shared" si="27"/>
        <v>0</v>
      </c>
      <c r="BF29" s="326">
        <f t="shared" si="28"/>
        <v>0</v>
      </c>
      <c r="BG29" s="326">
        <f t="shared" si="29"/>
        <v>0</v>
      </c>
      <c r="BH29" s="8"/>
      <c r="BI29" s="109">
        <f t="shared" si="4"/>
        <v>24</v>
      </c>
      <c r="BJ29" s="282">
        <v>206</v>
      </c>
      <c r="BK29" s="283" t="s">
        <v>430</v>
      </c>
      <c r="BL29" s="327">
        <f>生産波及!T29</f>
        <v>0</v>
      </c>
      <c r="BM29" s="327">
        <f>生産波及!U29</f>
        <v>0</v>
      </c>
      <c r="BN29" s="327">
        <f>生産波及!V29</f>
        <v>0</v>
      </c>
      <c r="BO29" s="327">
        <f>生産波及!W29</f>
        <v>0</v>
      </c>
      <c r="BP29" s="280">
        <f t="shared" si="30"/>
        <v>7.9399999999999992E-5</v>
      </c>
      <c r="BQ29" s="14"/>
      <c r="BR29" s="109">
        <v>24</v>
      </c>
      <c r="BS29" s="328">
        <f t="shared" si="31"/>
        <v>206</v>
      </c>
      <c r="BT29" s="329" t="str">
        <f t="shared" si="32"/>
        <v>化学繊維</v>
      </c>
      <c r="BU29" s="326">
        <f t="shared" si="33"/>
        <v>0</v>
      </c>
      <c r="BV29" s="326">
        <f t="shared" si="34"/>
        <v>0</v>
      </c>
      <c r="BW29" s="326">
        <f t="shared" si="35"/>
        <v>0</v>
      </c>
      <c r="BX29" s="326">
        <f t="shared" si="36"/>
        <v>0</v>
      </c>
    </row>
    <row r="30" spans="2:83">
      <c r="B30" s="277">
        <v>20</v>
      </c>
      <c r="C30" s="109">
        <f t="shared" si="0"/>
        <v>25</v>
      </c>
      <c r="D30" s="286">
        <v>51</v>
      </c>
      <c r="E30" s="283" t="s">
        <v>801</v>
      </c>
      <c r="F30" s="325">
        <f>SUMIF($B$6:$B$111,$D30,造成波及!V$6:V$111)+SUMIF($B$6:$B$111,$D30,建築波及!V$6:V$111)+SUMIF($B$6:$B$111,$D30,設備波及!V$6:V$111)</f>
        <v>0</v>
      </c>
      <c r="G30" s="325">
        <f>SUMIF($B$6:$B$111,$D30,造成波及!W$6:W$111)+SUMIF($B$6:$B$111,$D30,建築波及!W$6:W$111)+SUMIF($B$6:$B$111,$D30,設備波及!W$6:W$111)</f>
        <v>0</v>
      </c>
      <c r="H30" s="325">
        <f>SUMIF($B$6:$B$111,$D30,造成波及!X$6:X$111)+SUMIF($B$6:$B$111,$D30,建築波及!X$6:X$111)+SUMIF($B$6:$B$111,$D30,設備波及!X$6:X$111)</f>
        <v>0</v>
      </c>
      <c r="I30" s="206">
        <f t="shared" si="7"/>
        <v>0</v>
      </c>
      <c r="J30" s="280">
        <f t="shared" si="8"/>
        <v>9.4899999999999989E-5</v>
      </c>
      <c r="K30" s="14"/>
      <c r="L30" s="109">
        <v>25</v>
      </c>
      <c r="M30" s="277">
        <f t="shared" si="9"/>
        <v>51</v>
      </c>
      <c r="N30" s="281" t="str">
        <f t="shared" si="10"/>
        <v>商業</v>
      </c>
      <c r="O30" s="326">
        <f t="shared" si="11"/>
        <v>0</v>
      </c>
      <c r="P30" s="326">
        <f t="shared" si="12"/>
        <v>0</v>
      </c>
      <c r="Q30" s="326">
        <f t="shared" si="13"/>
        <v>0</v>
      </c>
      <c r="R30" s="326">
        <f t="shared" si="14"/>
        <v>0</v>
      </c>
      <c r="S30" s="8"/>
      <c r="T30" s="109">
        <f t="shared" si="1"/>
        <v>25</v>
      </c>
      <c r="U30" s="282">
        <v>207</v>
      </c>
      <c r="V30" s="283" t="s">
        <v>432</v>
      </c>
      <c r="W30" s="327">
        <f>造成波及!V30+建築波及!V30+設備波及!V30</f>
        <v>0</v>
      </c>
      <c r="X30" s="327">
        <f>造成波及!W30+建築波及!W30+設備波及!W30</f>
        <v>0</v>
      </c>
      <c r="Y30" s="327">
        <f>造成波及!X30+建築波及!X30+設備波及!X30</f>
        <v>0</v>
      </c>
      <c r="Z30" s="327">
        <f>造成波及!Y30+建築波及!Y30+設備波及!Y30</f>
        <v>0</v>
      </c>
      <c r="AA30" s="280">
        <f t="shared" si="15"/>
        <v>7.9300000000000003E-5</v>
      </c>
      <c r="AB30" s="14"/>
      <c r="AC30" s="109">
        <v>25</v>
      </c>
      <c r="AD30" s="328">
        <f t="shared" si="16"/>
        <v>207</v>
      </c>
      <c r="AE30" s="329" t="str">
        <f t="shared" si="17"/>
        <v>医薬品</v>
      </c>
      <c r="AF30" s="326">
        <f t="shared" si="18"/>
        <v>0</v>
      </c>
      <c r="AG30" s="326">
        <f t="shared" si="19"/>
        <v>0</v>
      </c>
      <c r="AH30" s="326">
        <f t="shared" si="20"/>
        <v>0</v>
      </c>
      <c r="AI30" s="326">
        <f t="shared" si="21"/>
        <v>0</v>
      </c>
      <c r="AR30" s="109">
        <f t="shared" si="2"/>
        <v>25</v>
      </c>
      <c r="AS30" s="286">
        <v>51</v>
      </c>
      <c r="AT30" s="283" t="s">
        <v>801</v>
      </c>
      <c r="AU30" s="325">
        <f>SUMIF($B$6:$B$111,$D30,生産波及!T$6:T$111)</f>
        <v>0</v>
      </c>
      <c r="AV30" s="325">
        <f>SUMIF($B$6:$B$111,$D30,生産波及!U$6:U$111)</f>
        <v>0</v>
      </c>
      <c r="AW30" s="325">
        <f>SUMIF($B$6:$B$111,$D30,生産波及!V$6:V$111)</f>
        <v>0</v>
      </c>
      <c r="AX30" s="206">
        <f>SUMIF($B$6:$B$111,$D30,生産波及!W$6:W$111)</f>
        <v>0</v>
      </c>
      <c r="AY30" s="280">
        <f t="shared" si="3"/>
        <v>9.4899999999999989E-5</v>
      </c>
      <c r="AZ30" s="14"/>
      <c r="BA30" s="109">
        <v>25</v>
      </c>
      <c r="BB30" s="333">
        <f t="shared" si="24"/>
        <v>51</v>
      </c>
      <c r="BC30" s="334" t="str">
        <f t="shared" si="25"/>
        <v>商業</v>
      </c>
      <c r="BD30" s="326">
        <f t="shared" si="26"/>
        <v>0</v>
      </c>
      <c r="BE30" s="326">
        <f t="shared" si="27"/>
        <v>0</v>
      </c>
      <c r="BF30" s="326">
        <f t="shared" si="28"/>
        <v>0</v>
      </c>
      <c r="BG30" s="326">
        <f t="shared" si="29"/>
        <v>0</v>
      </c>
      <c r="BH30" s="8"/>
      <c r="BI30" s="109">
        <f t="shared" si="4"/>
        <v>25</v>
      </c>
      <c r="BJ30" s="282">
        <v>207</v>
      </c>
      <c r="BK30" s="283" t="s">
        <v>432</v>
      </c>
      <c r="BL30" s="327">
        <f>生産波及!T30</f>
        <v>0</v>
      </c>
      <c r="BM30" s="327">
        <f>生産波及!U30</f>
        <v>0</v>
      </c>
      <c r="BN30" s="327">
        <f>生産波及!V30</f>
        <v>0</v>
      </c>
      <c r="BO30" s="327">
        <f>生産波及!W30</f>
        <v>0</v>
      </c>
      <c r="BP30" s="280">
        <f t="shared" si="30"/>
        <v>7.9300000000000003E-5</v>
      </c>
      <c r="BQ30" s="14"/>
      <c r="BR30" s="109">
        <v>25</v>
      </c>
      <c r="BS30" s="328">
        <f t="shared" si="31"/>
        <v>207</v>
      </c>
      <c r="BT30" s="329" t="str">
        <f t="shared" si="32"/>
        <v>医薬品</v>
      </c>
      <c r="BU30" s="326">
        <f t="shared" si="33"/>
        <v>0</v>
      </c>
      <c r="BV30" s="326">
        <f t="shared" si="34"/>
        <v>0</v>
      </c>
      <c r="BW30" s="326">
        <f t="shared" si="35"/>
        <v>0</v>
      </c>
      <c r="BX30" s="326">
        <f t="shared" si="36"/>
        <v>0</v>
      </c>
    </row>
    <row r="31" spans="2:83">
      <c r="B31" s="277">
        <v>20</v>
      </c>
      <c r="C31" s="109">
        <f t="shared" si="0"/>
        <v>26</v>
      </c>
      <c r="D31" s="286">
        <v>53</v>
      </c>
      <c r="E31" s="283" t="s">
        <v>802</v>
      </c>
      <c r="F31" s="325">
        <f>SUMIF($B$6:$B$111,$D31,造成波及!V$6:V$111)+SUMIF($B$6:$B$111,$D31,建築波及!V$6:V$111)+SUMIF($B$6:$B$111,$D31,設備波及!V$6:V$111)</f>
        <v>0</v>
      </c>
      <c r="G31" s="325">
        <f>SUMIF($B$6:$B$111,$D31,造成波及!W$6:W$111)+SUMIF($B$6:$B$111,$D31,建築波及!W$6:W$111)+SUMIF($B$6:$B$111,$D31,設備波及!W$6:W$111)</f>
        <v>0</v>
      </c>
      <c r="H31" s="325">
        <f>SUMIF($B$6:$B$111,$D31,造成波及!X$6:X$111)+SUMIF($B$6:$B$111,$D31,建築波及!X$6:X$111)+SUMIF($B$6:$B$111,$D31,設備波及!X$6:X$111)</f>
        <v>0</v>
      </c>
      <c r="I31" s="206">
        <f t="shared" si="7"/>
        <v>0</v>
      </c>
      <c r="J31" s="280">
        <f t="shared" si="8"/>
        <v>9.4699999999999998E-5</v>
      </c>
      <c r="K31" s="14"/>
      <c r="L31" s="109">
        <v>26</v>
      </c>
      <c r="M31" s="277">
        <f t="shared" si="9"/>
        <v>53</v>
      </c>
      <c r="N31" s="281" t="str">
        <f t="shared" si="10"/>
        <v>金融・保険</v>
      </c>
      <c r="O31" s="326">
        <f t="shared" si="11"/>
        <v>0</v>
      </c>
      <c r="P31" s="326">
        <f t="shared" si="12"/>
        <v>0</v>
      </c>
      <c r="Q31" s="326">
        <f t="shared" si="13"/>
        <v>0</v>
      </c>
      <c r="R31" s="326">
        <f t="shared" si="14"/>
        <v>0</v>
      </c>
      <c r="S31" s="8"/>
      <c r="T31" s="109">
        <f t="shared" si="1"/>
        <v>26</v>
      </c>
      <c r="U31" s="282">
        <v>208</v>
      </c>
      <c r="V31" s="283" t="s">
        <v>925</v>
      </c>
      <c r="W31" s="327">
        <f>造成波及!V31+建築波及!V31+設備波及!V31</f>
        <v>0</v>
      </c>
      <c r="X31" s="327">
        <f>造成波及!W31+建築波及!W31+設備波及!W31</f>
        <v>0</v>
      </c>
      <c r="Y31" s="327">
        <f>造成波及!X31+建築波及!X31+設備波及!X31</f>
        <v>0</v>
      </c>
      <c r="Z31" s="327">
        <f>造成波及!Y31+建築波及!Y31+設備波及!Y31</f>
        <v>0</v>
      </c>
      <c r="AA31" s="280">
        <f t="shared" si="15"/>
        <v>7.9200000000000001E-5</v>
      </c>
      <c r="AB31" s="14"/>
      <c r="AC31" s="109">
        <v>26</v>
      </c>
      <c r="AD31" s="328">
        <f t="shared" si="16"/>
        <v>208</v>
      </c>
      <c r="AE31" s="329" t="str">
        <f t="shared" si="17"/>
        <v>化学最終製品（医薬品を除く。）</v>
      </c>
      <c r="AF31" s="326">
        <f t="shared" si="18"/>
        <v>0</v>
      </c>
      <c r="AG31" s="326">
        <f t="shared" si="19"/>
        <v>0</v>
      </c>
      <c r="AH31" s="326">
        <f t="shared" si="20"/>
        <v>0</v>
      </c>
      <c r="AI31" s="326">
        <f t="shared" si="21"/>
        <v>0</v>
      </c>
      <c r="AR31" s="109">
        <f t="shared" si="2"/>
        <v>26</v>
      </c>
      <c r="AS31" s="286">
        <v>53</v>
      </c>
      <c r="AT31" s="283" t="s">
        <v>802</v>
      </c>
      <c r="AU31" s="325">
        <f>SUMIF($B$6:$B$111,$D31,生産波及!T$6:T$111)</f>
        <v>0</v>
      </c>
      <c r="AV31" s="325">
        <f>SUMIF($B$6:$B$111,$D31,生産波及!U$6:U$111)</f>
        <v>0</v>
      </c>
      <c r="AW31" s="325">
        <f>SUMIF($B$6:$B$111,$D31,生産波及!V$6:V$111)</f>
        <v>0</v>
      </c>
      <c r="AX31" s="206">
        <f>SUMIF($B$6:$B$111,$D31,生産波及!W$6:W$111)</f>
        <v>0</v>
      </c>
      <c r="AY31" s="280">
        <f t="shared" si="3"/>
        <v>9.4699999999999998E-5</v>
      </c>
      <c r="AZ31" s="14"/>
      <c r="BA31" s="109">
        <v>26</v>
      </c>
      <c r="BB31" s="333">
        <f t="shared" si="24"/>
        <v>53</v>
      </c>
      <c r="BC31" s="334" t="str">
        <f t="shared" si="25"/>
        <v>金融・保険</v>
      </c>
      <c r="BD31" s="326">
        <f t="shared" si="26"/>
        <v>0</v>
      </c>
      <c r="BE31" s="326">
        <f t="shared" si="27"/>
        <v>0</v>
      </c>
      <c r="BF31" s="326">
        <f t="shared" si="28"/>
        <v>0</v>
      </c>
      <c r="BG31" s="326">
        <f t="shared" si="29"/>
        <v>0</v>
      </c>
      <c r="BH31" s="8"/>
      <c r="BI31" s="109">
        <f t="shared" si="4"/>
        <v>26</v>
      </c>
      <c r="BJ31" s="282">
        <v>208</v>
      </c>
      <c r="BK31" s="283" t="s">
        <v>925</v>
      </c>
      <c r="BL31" s="327">
        <f>生産波及!T31</f>
        <v>0</v>
      </c>
      <c r="BM31" s="327">
        <f>生産波及!U31</f>
        <v>0</v>
      </c>
      <c r="BN31" s="327">
        <f>生産波及!V31</f>
        <v>0</v>
      </c>
      <c r="BO31" s="327">
        <f>生産波及!W31</f>
        <v>0</v>
      </c>
      <c r="BP31" s="280">
        <f t="shared" si="30"/>
        <v>7.9200000000000001E-5</v>
      </c>
      <c r="BQ31" s="14"/>
      <c r="BR31" s="109">
        <v>26</v>
      </c>
      <c r="BS31" s="328">
        <f t="shared" si="31"/>
        <v>208</v>
      </c>
      <c r="BT31" s="329" t="str">
        <f t="shared" si="32"/>
        <v>化学最終製品（医薬品を除く。）</v>
      </c>
      <c r="BU31" s="326">
        <f t="shared" si="33"/>
        <v>0</v>
      </c>
      <c r="BV31" s="326">
        <f t="shared" si="34"/>
        <v>0</v>
      </c>
      <c r="BW31" s="326">
        <f t="shared" si="35"/>
        <v>0</v>
      </c>
      <c r="BX31" s="326">
        <f t="shared" si="36"/>
        <v>0</v>
      </c>
    </row>
    <row r="32" spans="2:83">
      <c r="B32" s="277">
        <v>21</v>
      </c>
      <c r="C32" s="109">
        <f t="shared" si="0"/>
        <v>27</v>
      </c>
      <c r="D32" s="286">
        <v>55</v>
      </c>
      <c r="E32" s="283" t="s">
        <v>803</v>
      </c>
      <c r="F32" s="325">
        <f>SUMIF($B$6:$B$111,$D32,造成波及!V$6:V$111)+SUMIF($B$6:$B$111,$D32,建築波及!V$6:V$111)+SUMIF($B$6:$B$111,$D32,設備波及!V$6:V$111)</f>
        <v>0</v>
      </c>
      <c r="G32" s="325">
        <f>SUMIF($B$6:$B$111,$D32,造成波及!W$6:W$111)+SUMIF($B$6:$B$111,$D32,建築波及!W$6:W$111)+SUMIF($B$6:$B$111,$D32,設備波及!W$6:W$111)</f>
        <v>0</v>
      </c>
      <c r="H32" s="325">
        <f>SUMIF($B$6:$B$111,$D32,造成波及!X$6:X$111)+SUMIF($B$6:$B$111,$D32,建築波及!X$6:X$111)+SUMIF($B$6:$B$111,$D32,設備波及!X$6:X$111)</f>
        <v>0</v>
      </c>
      <c r="I32" s="206">
        <f t="shared" si="7"/>
        <v>0</v>
      </c>
      <c r="J32" s="280">
        <f t="shared" si="8"/>
        <v>9.4499999999999993E-5</v>
      </c>
      <c r="K32" s="14"/>
      <c r="L32" s="109">
        <v>27</v>
      </c>
      <c r="M32" s="277">
        <f t="shared" si="9"/>
        <v>55</v>
      </c>
      <c r="N32" s="281" t="str">
        <f t="shared" si="10"/>
        <v>不動産</v>
      </c>
      <c r="O32" s="326">
        <f t="shared" si="11"/>
        <v>0</v>
      </c>
      <c r="P32" s="326">
        <f t="shared" si="12"/>
        <v>0</v>
      </c>
      <c r="Q32" s="326">
        <f t="shared" si="13"/>
        <v>0</v>
      </c>
      <c r="R32" s="326">
        <f t="shared" si="14"/>
        <v>0</v>
      </c>
      <c r="S32" s="8"/>
      <c r="T32" s="109">
        <f t="shared" si="1"/>
        <v>27</v>
      </c>
      <c r="U32" s="282">
        <v>211</v>
      </c>
      <c r="V32" s="285" t="s">
        <v>438</v>
      </c>
      <c r="W32" s="327">
        <f>造成波及!V32+建築波及!V32+設備波及!V32</f>
        <v>0</v>
      </c>
      <c r="X32" s="327">
        <f>造成波及!W32+建築波及!W32+設備波及!W32</f>
        <v>0</v>
      </c>
      <c r="Y32" s="327">
        <f>造成波及!X32+建築波及!X32+設備波及!X32</f>
        <v>0</v>
      </c>
      <c r="Z32" s="327">
        <f>造成波及!Y32+建築波及!Y32+設備波及!Y32</f>
        <v>0</v>
      </c>
      <c r="AA32" s="280">
        <f t="shared" si="15"/>
        <v>7.8899999999999993E-5</v>
      </c>
      <c r="AB32" s="14"/>
      <c r="AC32" s="109">
        <v>27</v>
      </c>
      <c r="AD32" s="328">
        <f t="shared" si="16"/>
        <v>211</v>
      </c>
      <c r="AE32" s="329" t="str">
        <f t="shared" si="17"/>
        <v>石油製品</v>
      </c>
      <c r="AF32" s="326">
        <f t="shared" si="18"/>
        <v>0</v>
      </c>
      <c r="AG32" s="326">
        <f t="shared" si="19"/>
        <v>0</v>
      </c>
      <c r="AH32" s="326">
        <f t="shared" si="20"/>
        <v>0</v>
      </c>
      <c r="AI32" s="326">
        <f t="shared" si="21"/>
        <v>0</v>
      </c>
      <c r="AR32" s="109">
        <f t="shared" si="2"/>
        <v>27</v>
      </c>
      <c r="AS32" s="286">
        <v>55</v>
      </c>
      <c r="AT32" s="283" t="s">
        <v>803</v>
      </c>
      <c r="AU32" s="325">
        <f>SUMIF($B$6:$B$111,$D32,生産波及!T$6:T$111)</f>
        <v>0</v>
      </c>
      <c r="AV32" s="325">
        <f>SUMIF($B$6:$B$111,$D32,生産波及!U$6:U$111)</f>
        <v>0</v>
      </c>
      <c r="AW32" s="325">
        <f>SUMIF($B$6:$B$111,$D32,生産波及!V$6:V$111)</f>
        <v>0</v>
      </c>
      <c r="AX32" s="206">
        <f>SUMIF($B$6:$B$111,$D32,生産波及!W$6:W$111)</f>
        <v>0</v>
      </c>
      <c r="AY32" s="280">
        <f t="shared" si="3"/>
        <v>9.4499999999999993E-5</v>
      </c>
      <c r="AZ32" s="14"/>
      <c r="BA32" s="109">
        <v>27</v>
      </c>
      <c r="BB32" s="333">
        <f t="shared" si="24"/>
        <v>55</v>
      </c>
      <c r="BC32" s="334" t="str">
        <f t="shared" si="25"/>
        <v>不動産</v>
      </c>
      <c r="BD32" s="326">
        <f t="shared" si="26"/>
        <v>0</v>
      </c>
      <c r="BE32" s="326">
        <f t="shared" si="27"/>
        <v>0</v>
      </c>
      <c r="BF32" s="326">
        <f t="shared" si="28"/>
        <v>0</v>
      </c>
      <c r="BG32" s="326">
        <f t="shared" si="29"/>
        <v>0</v>
      </c>
      <c r="BH32" s="8"/>
      <c r="BI32" s="109">
        <f t="shared" si="4"/>
        <v>27</v>
      </c>
      <c r="BJ32" s="282">
        <v>211</v>
      </c>
      <c r="BK32" s="285" t="s">
        <v>438</v>
      </c>
      <c r="BL32" s="327">
        <f>生産波及!T32</f>
        <v>0</v>
      </c>
      <c r="BM32" s="327">
        <f>生産波及!U32</f>
        <v>0</v>
      </c>
      <c r="BN32" s="327">
        <f>生産波及!V32</f>
        <v>0</v>
      </c>
      <c r="BO32" s="327">
        <f>生産波及!W32</f>
        <v>0</v>
      </c>
      <c r="BP32" s="280">
        <f t="shared" si="30"/>
        <v>7.8899999999999993E-5</v>
      </c>
      <c r="BQ32" s="14"/>
      <c r="BR32" s="109">
        <v>27</v>
      </c>
      <c r="BS32" s="328">
        <f t="shared" si="31"/>
        <v>211</v>
      </c>
      <c r="BT32" s="329" t="str">
        <f t="shared" si="32"/>
        <v>石油製品</v>
      </c>
      <c r="BU32" s="326">
        <f t="shared" si="33"/>
        <v>0</v>
      </c>
      <c r="BV32" s="326">
        <f t="shared" si="34"/>
        <v>0</v>
      </c>
      <c r="BW32" s="326">
        <f t="shared" si="35"/>
        <v>0</v>
      </c>
      <c r="BX32" s="326">
        <f t="shared" si="36"/>
        <v>0</v>
      </c>
    </row>
    <row r="33" spans="2:76">
      <c r="B33" s="277">
        <v>21</v>
      </c>
      <c r="C33" s="109">
        <f t="shared" si="0"/>
        <v>28</v>
      </c>
      <c r="D33" s="286">
        <v>57</v>
      </c>
      <c r="E33" s="283" t="s">
        <v>804</v>
      </c>
      <c r="F33" s="325">
        <f>SUMIF($B$6:$B$111,$D33,造成波及!V$6:V$111)+SUMIF($B$6:$B$111,$D33,建築波及!V$6:V$111)+SUMIF($B$6:$B$111,$D33,設備波及!V$6:V$111)</f>
        <v>0</v>
      </c>
      <c r="G33" s="325">
        <f>SUMIF($B$6:$B$111,$D33,造成波及!W$6:W$111)+SUMIF($B$6:$B$111,$D33,建築波及!W$6:W$111)+SUMIF($B$6:$B$111,$D33,設備波及!W$6:W$111)</f>
        <v>0</v>
      </c>
      <c r="H33" s="325">
        <f>SUMIF($B$6:$B$111,$D33,造成波及!X$6:X$111)+SUMIF($B$6:$B$111,$D33,建築波及!X$6:X$111)+SUMIF($B$6:$B$111,$D33,設備波及!X$6:X$111)</f>
        <v>0</v>
      </c>
      <c r="I33" s="206">
        <f t="shared" si="7"/>
        <v>0</v>
      </c>
      <c r="J33" s="280">
        <f t="shared" si="8"/>
        <v>9.4300000000000002E-5</v>
      </c>
      <c r="K33" s="14"/>
      <c r="L33" s="109">
        <v>28</v>
      </c>
      <c r="M33" s="277">
        <f t="shared" si="9"/>
        <v>57</v>
      </c>
      <c r="N33" s="281" t="str">
        <f t="shared" si="10"/>
        <v>運輸・郵便</v>
      </c>
      <c r="O33" s="326">
        <f t="shared" si="11"/>
        <v>0</v>
      </c>
      <c r="P33" s="326">
        <f t="shared" si="12"/>
        <v>0</v>
      </c>
      <c r="Q33" s="326">
        <f t="shared" si="13"/>
        <v>0</v>
      </c>
      <c r="R33" s="326">
        <f t="shared" si="14"/>
        <v>0</v>
      </c>
      <c r="S33" s="8"/>
      <c r="T33" s="109">
        <f t="shared" si="1"/>
        <v>28</v>
      </c>
      <c r="U33" s="282">
        <v>212</v>
      </c>
      <c r="V33" s="283" t="s">
        <v>440</v>
      </c>
      <c r="W33" s="327">
        <f>造成波及!V33+建築波及!V33+設備波及!V33</f>
        <v>0</v>
      </c>
      <c r="X33" s="327">
        <f>造成波及!W33+建築波及!W33+設備波及!W33</f>
        <v>0</v>
      </c>
      <c r="Y33" s="327">
        <f>造成波及!X33+建築波及!X33+設備波及!X33</f>
        <v>0</v>
      </c>
      <c r="Z33" s="327">
        <f>造成波及!Y33+建築波及!Y33+設備波及!Y33</f>
        <v>0</v>
      </c>
      <c r="AA33" s="280">
        <f t="shared" si="15"/>
        <v>7.8799999999999991E-5</v>
      </c>
      <c r="AB33" s="14"/>
      <c r="AC33" s="109">
        <v>28</v>
      </c>
      <c r="AD33" s="328">
        <f t="shared" si="16"/>
        <v>212</v>
      </c>
      <c r="AE33" s="329" t="str">
        <f t="shared" si="17"/>
        <v>石炭製品</v>
      </c>
      <c r="AF33" s="326">
        <f t="shared" si="18"/>
        <v>0</v>
      </c>
      <c r="AG33" s="326">
        <f t="shared" si="19"/>
        <v>0</v>
      </c>
      <c r="AH33" s="326">
        <f t="shared" si="20"/>
        <v>0</v>
      </c>
      <c r="AI33" s="326">
        <f t="shared" si="21"/>
        <v>0</v>
      </c>
      <c r="AR33" s="109">
        <f t="shared" si="2"/>
        <v>28</v>
      </c>
      <c r="AS33" s="286">
        <v>57</v>
      </c>
      <c r="AT33" s="283" t="s">
        <v>804</v>
      </c>
      <c r="AU33" s="325">
        <f>SUMIF($B$6:$B$111,$D33,生産波及!T$6:T$111)</f>
        <v>0</v>
      </c>
      <c r="AV33" s="325">
        <f>SUMIF($B$6:$B$111,$D33,生産波及!U$6:U$111)</f>
        <v>0</v>
      </c>
      <c r="AW33" s="325">
        <f>SUMIF($B$6:$B$111,$D33,生産波及!V$6:V$111)</f>
        <v>0</v>
      </c>
      <c r="AX33" s="206">
        <f>SUMIF($B$6:$B$111,$D33,生産波及!W$6:W$111)</f>
        <v>0</v>
      </c>
      <c r="AY33" s="280">
        <f t="shared" si="3"/>
        <v>9.4300000000000002E-5</v>
      </c>
      <c r="AZ33" s="14"/>
      <c r="BA33" s="109">
        <v>28</v>
      </c>
      <c r="BB33" s="333">
        <f t="shared" si="24"/>
        <v>57</v>
      </c>
      <c r="BC33" s="334" t="str">
        <f t="shared" si="25"/>
        <v>運輸・郵便</v>
      </c>
      <c r="BD33" s="326">
        <f t="shared" si="26"/>
        <v>0</v>
      </c>
      <c r="BE33" s="326">
        <f t="shared" si="27"/>
        <v>0</v>
      </c>
      <c r="BF33" s="326">
        <f t="shared" si="28"/>
        <v>0</v>
      </c>
      <c r="BG33" s="326">
        <f t="shared" si="29"/>
        <v>0</v>
      </c>
      <c r="BH33" s="8"/>
      <c r="BI33" s="109">
        <f t="shared" si="4"/>
        <v>28</v>
      </c>
      <c r="BJ33" s="282">
        <v>212</v>
      </c>
      <c r="BK33" s="283" t="s">
        <v>440</v>
      </c>
      <c r="BL33" s="327">
        <f>生産波及!T33</f>
        <v>0</v>
      </c>
      <c r="BM33" s="327">
        <f>生産波及!U33</f>
        <v>0</v>
      </c>
      <c r="BN33" s="327">
        <f>生産波及!V33</f>
        <v>0</v>
      </c>
      <c r="BO33" s="327">
        <f>生産波及!W33</f>
        <v>0</v>
      </c>
      <c r="BP33" s="280">
        <f t="shared" si="30"/>
        <v>7.8799999999999991E-5</v>
      </c>
      <c r="BQ33" s="14"/>
      <c r="BR33" s="109">
        <v>28</v>
      </c>
      <c r="BS33" s="328">
        <f t="shared" si="31"/>
        <v>212</v>
      </c>
      <c r="BT33" s="329" t="str">
        <f t="shared" si="32"/>
        <v>石炭製品</v>
      </c>
      <c r="BU33" s="326">
        <f t="shared" si="33"/>
        <v>0</v>
      </c>
      <c r="BV33" s="326">
        <f t="shared" si="34"/>
        <v>0</v>
      </c>
      <c r="BW33" s="326">
        <f t="shared" si="35"/>
        <v>0</v>
      </c>
      <c r="BX33" s="326">
        <f t="shared" si="36"/>
        <v>0</v>
      </c>
    </row>
    <row r="34" spans="2:76">
      <c r="B34" s="277">
        <v>22</v>
      </c>
      <c r="C34" s="109">
        <f t="shared" si="0"/>
        <v>29</v>
      </c>
      <c r="D34" s="286">
        <v>59</v>
      </c>
      <c r="E34" s="285" t="s">
        <v>805</v>
      </c>
      <c r="F34" s="325">
        <f>SUMIF($B$6:$B$111,$D34,造成波及!V$6:V$111)+SUMIF($B$6:$B$111,$D34,建築波及!V$6:V$111)+SUMIF($B$6:$B$111,$D34,設備波及!V$6:V$111)</f>
        <v>0</v>
      </c>
      <c r="G34" s="325">
        <f>SUMIF($B$6:$B$111,$D34,造成波及!W$6:W$111)+SUMIF($B$6:$B$111,$D34,建築波及!W$6:W$111)+SUMIF($B$6:$B$111,$D34,設備波及!W$6:W$111)</f>
        <v>0</v>
      </c>
      <c r="H34" s="325">
        <f>SUMIF($B$6:$B$111,$D34,造成波及!X$6:X$111)+SUMIF($B$6:$B$111,$D34,建築波及!X$6:X$111)+SUMIF($B$6:$B$111,$D34,設備波及!X$6:X$111)</f>
        <v>0</v>
      </c>
      <c r="I34" s="206">
        <f t="shared" si="7"/>
        <v>0</v>
      </c>
      <c r="J34" s="280">
        <f t="shared" si="8"/>
        <v>9.4099999999999997E-5</v>
      </c>
      <c r="K34" s="14"/>
      <c r="L34" s="109">
        <v>29</v>
      </c>
      <c r="M34" s="277">
        <f t="shared" si="9"/>
        <v>59</v>
      </c>
      <c r="N34" s="281" t="str">
        <f t="shared" si="10"/>
        <v>情報通信</v>
      </c>
      <c r="O34" s="326">
        <f t="shared" si="11"/>
        <v>0</v>
      </c>
      <c r="P34" s="326">
        <f t="shared" si="12"/>
        <v>0</v>
      </c>
      <c r="Q34" s="326">
        <f t="shared" si="13"/>
        <v>0</v>
      </c>
      <c r="R34" s="326">
        <f t="shared" si="14"/>
        <v>0</v>
      </c>
      <c r="S34" s="8"/>
      <c r="T34" s="109">
        <f t="shared" si="1"/>
        <v>29</v>
      </c>
      <c r="U34" s="282">
        <v>221</v>
      </c>
      <c r="V34" s="283" t="s">
        <v>442</v>
      </c>
      <c r="W34" s="327">
        <f>造成波及!V34+建築波及!V34+設備波及!V34</f>
        <v>0</v>
      </c>
      <c r="X34" s="327">
        <f>造成波及!W34+建築波及!W34+設備波及!W34</f>
        <v>0</v>
      </c>
      <c r="Y34" s="327">
        <f>造成波及!X34+建築波及!X34+設備波及!X34</f>
        <v>0</v>
      </c>
      <c r="Z34" s="327">
        <f>造成波及!Y34+建築波及!Y34+設備波及!Y34</f>
        <v>0</v>
      </c>
      <c r="AA34" s="280">
        <f t="shared" si="15"/>
        <v>7.7899999999999996E-5</v>
      </c>
      <c r="AB34" s="14"/>
      <c r="AC34" s="109">
        <v>29</v>
      </c>
      <c r="AD34" s="328">
        <f t="shared" si="16"/>
        <v>221</v>
      </c>
      <c r="AE34" s="329" t="str">
        <f t="shared" si="17"/>
        <v>プラスチック製品</v>
      </c>
      <c r="AF34" s="326">
        <f t="shared" si="18"/>
        <v>0</v>
      </c>
      <c r="AG34" s="326">
        <f t="shared" si="19"/>
        <v>0</v>
      </c>
      <c r="AH34" s="326">
        <f t="shared" si="20"/>
        <v>0</v>
      </c>
      <c r="AI34" s="326">
        <f t="shared" si="21"/>
        <v>0</v>
      </c>
      <c r="AR34" s="109">
        <f t="shared" si="2"/>
        <v>29</v>
      </c>
      <c r="AS34" s="286">
        <v>59</v>
      </c>
      <c r="AT34" s="285" t="s">
        <v>805</v>
      </c>
      <c r="AU34" s="325">
        <f>SUMIF($B$6:$B$111,$D34,生産波及!T$6:T$111)</f>
        <v>0</v>
      </c>
      <c r="AV34" s="325">
        <f>SUMIF($B$6:$B$111,$D34,生産波及!U$6:U$111)</f>
        <v>0</v>
      </c>
      <c r="AW34" s="325">
        <f>SUMIF($B$6:$B$111,$D34,生産波及!V$6:V$111)</f>
        <v>0</v>
      </c>
      <c r="AX34" s="206">
        <f>SUMIF($B$6:$B$111,$D34,生産波及!W$6:W$111)</f>
        <v>0</v>
      </c>
      <c r="AY34" s="280">
        <f t="shared" si="3"/>
        <v>9.4099999999999997E-5</v>
      </c>
      <c r="AZ34" s="14"/>
      <c r="BA34" s="109">
        <v>29</v>
      </c>
      <c r="BB34" s="333">
        <f t="shared" si="24"/>
        <v>59</v>
      </c>
      <c r="BC34" s="334" t="str">
        <f t="shared" si="25"/>
        <v>情報通信</v>
      </c>
      <c r="BD34" s="326">
        <f t="shared" si="26"/>
        <v>0</v>
      </c>
      <c r="BE34" s="326">
        <f t="shared" si="27"/>
        <v>0</v>
      </c>
      <c r="BF34" s="326">
        <f t="shared" si="28"/>
        <v>0</v>
      </c>
      <c r="BG34" s="326">
        <f t="shared" si="29"/>
        <v>0</v>
      </c>
      <c r="BH34" s="8"/>
      <c r="BI34" s="109">
        <f t="shared" si="4"/>
        <v>29</v>
      </c>
      <c r="BJ34" s="282">
        <v>221</v>
      </c>
      <c r="BK34" s="283" t="s">
        <v>442</v>
      </c>
      <c r="BL34" s="327">
        <f>生産波及!T34</f>
        <v>0</v>
      </c>
      <c r="BM34" s="327">
        <f>生産波及!U34</f>
        <v>0</v>
      </c>
      <c r="BN34" s="327">
        <f>生産波及!V34</f>
        <v>0</v>
      </c>
      <c r="BO34" s="327">
        <f>生産波及!W34</f>
        <v>0</v>
      </c>
      <c r="BP34" s="280">
        <f t="shared" si="30"/>
        <v>7.7899999999999996E-5</v>
      </c>
      <c r="BQ34" s="14"/>
      <c r="BR34" s="109">
        <v>29</v>
      </c>
      <c r="BS34" s="328">
        <f t="shared" si="31"/>
        <v>221</v>
      </c>
      <c r="BT34" s="329" t="str">
        <f t="shared" si="32"/>
        <v>プラスチック製品</v>
      </c>
      <c r="BU34" s="326">
        <f t="shared" si="33"/>
        <v>0</v>
      </c>
      <c r="BV34" s="326">
        <f t="shared" si="34"/>
        <v>0</v>
      </c>
      <c r="BW34" s="326">
        <f t="shared" si="35"/>
        <v>0</v>
      </c>
      <c r="BX34" s="326">
        <f t="shared" si="36"/>
        <v>0</v>
      </c>
    </row>
    <row r="35" spans="2:76">
      <c r="B35" s="277">
        <v>22</v>
      </c>
      <c r="C35" s="109">
        <f t="shared" si="0"/>
        <v>30</v>
      </c>
      <c r="D35" s="286">
        <v>61</v>
      </c>
      <c r="E35" s="283" t="s">
        <v>806</v>
      </c>
      <c r="F35" s="325">
        <f>SUMIF($B$6:$B$111,$D35,造成波及!V$6:V$111)+SUMIF($B$6:$B$111,$D35,建築波及!V$6:V$111)+SUMIF($B$6:$B$111,$D35,設備波及!V$6:V$111)</f>
        <v>0</v>
      </c>
      <c r="G35" s="325">
        <f>SUMIF($B$6:$B$111,$D35,造成波及!W$6:W$111)+SUMIF($B$6:$B$111,$D35,建築波及!W$6:W$111)+SUMIF($B$6:$B$111,$D35,設備波及!W$6:W$111)</f>
        <v>0</v>
      </c>
      <c r="H35" s="325">
        <f>SUMIF($B$6:$B$111,$D35,造成波及!X$6:X$111)+SUMIF($B$6:$B$111,$D35,建築波及!X$6:X$111)+SUMIF($B$6:$B$111,$D35,設備波及!X$6:X$111)</f>
        <v>0</v>
      </c>
      <c r="I35" s="206">
        <f t="shared" si="7"/>
        <v>0</v>
      </c>
      <c r="J35" s="280">
        <f t="shared" si="8"/>
        <v>9.3899999999999992E-5</v>
      </c>
      <c r="K35" s="14"/>
      <c r="L35" s="109">
        <v>30</v>
      </c>
      <c r="M35" s="277">
        <f t="shared" si="9"/>
        <v>61</v>
      </c>
      <c r="N35" s="281" t="str">
        <f t="shared" si="10"/>
        <v>公務</v>
      </c>
      <c r="O35" s="326">
        <f t="shared" si="11"/>
        <v>0</v>
      </c>
      <c r="P35" s="326">
        <f t="shared" si="12"/>
        <v>0</v>
      </c>
      <c r="Q35" s="326">
        <f t="shared" si="13"/>
        <v>0</v>
      </c>
      <c r="R35" s="326">
        <f t="shared" si="14"/>
        <v>0</v>
      </c>
      <c r="S35" s="8"/>
      <c r="T35" s="109">
        <f t="shared" si="1"/>
        <v>30</v>
      </c>
      <c r="U35" s="282">
        <v>222</v>
      </c>
      <c r="V35" s="283" t="s">
        <v>443</v>
      </c>
      <c r="W35" s="327">
        <f>造成波及!V35+建築波及!V35+設備波及!V35</f>
        <v>0</v>
      </c>
      <c r="X35" s="327">
        <f>造成波及!W35+建築波及!W35+設備波及!W35</f>
        <v>0</v>
      </c>
      <c r="Y35" s="327">
        <f>造成波及!X35+建築波及!X35+設備波及!X35</f>
        <v>0</v>
      </c>
      <c r="Z35" s="327">
        <f>造成波及!Y35+建築波及!Y35+設備波及!Y35</f>
        <v>0</v>
      </c>
      <c r="AA35" s="280">
        <f t="shared" si="15"/>
        <v>7.7799999999999994E-5</v>
      </c>
      <c r="AB35" s="14"/>
      <c r="AC35" s="109">
        <v>30</v>
      </c>
      <c r="AD35" s="328">
        <f t="shared" si="16"/>
        <v>222</v>
      </c>
      <c r="AE35" s="329" t="str">
        <f t="shared" si="17"/>
        <v>ゴム製品</v>
      </c>
      <c r="AF35" s="326">
        <f t="shared" si="18"/>
        <v>0</v>
      </c>
      <c r="AG35" s="326">
        <f t="shared" si="19"/>
        <v>0</v>
      </c>
      <c r="AH35" s="326">
        <f t="shared" si="20"/>
        <v>0</v>
      </c>
      <c r="AI35" s="326">
        <f t="shared" si="21"/>
        <v>0</v>
      </c>
      <c r="AR35" s="109">
        <f t="shared" si="2"/>
        <v>30</v>
      </c>
      <c r="AS35" s="286">
        <v>61</v>
      </c>
      <c r="AT35" s="283" t="s">
        <v>806</v>
      </c>
      <c r="AU35" s="325">
        <f>SUMIF($B$6:$B$111,$D35,生産波及!T$6:T$111)</f>
        <v>0</v>
      </c>
      <c r="AV35" s="325">
        <f>SUMIF($B$6:$B$111,$D35,生産波及!U$6:U$111)</f>
        <v>0</v>
      </c>
      <c r="AW35" s="325">
        <f>SUMIF($B$6:$B$111,$D35,生産波及!V$6:V$111)</f>
        <v>0</v>
      </c>
      <c r="AX35" s="206">
        <f>SUMIF($B$6:$B$111,$D35,生産波及!W$6:W$111)</f>
        <v>0</v>
      </c>
      <c r="AY35" s="280">
        <f t="shared" si="3"/>
        <v>9.3899999999999992E-5</v>
      </c>
      <c r="AZ35" s="14"/>
      <c r="BA35" s="109">
        <v>30</v>
      </c>
      <c r="BB35" s="333">
        <f t="shared" si="24"/>
        <v>61</v>
      </c>
      <c r="BC35" s="334" t="str">
        <f t="shared" si="25"/>
        <v>公務</v>
      </c>
      <c r="BD35" s="326">
        <f t="shared" si="26"/>
        <v>0</v>
      </c>
      <c r="BE35" s="326">
        <f t="shared" si="27"/>
        <v>0</v>
      </c>
      <c r="BF35" s="326">
        <f t="shared" si="28"/>
        <v>0</v>
      </c>
      <c r="BG35" s="326">
        <f t="shared" si="29"/>
        <v>0</v>
      </c>
      <c r="BH35" s="8"/>
      <c r="BI35" s="109">
        <f t="shared" si="4"/>
        <v>30</v>
      </c>
      <c r="BJ35" s="282">
        <v>222</v>
      </c>
      <c r="BK35" s="283" t="s">
        <v>443</v>
      </c>
      <c r="BL35" s="327">
        <f>生産波及!T35</f>
        <v>0</v>
      </c>
      <c r="BM35" s="327">
        <f>生産波及!U35</f>
        <v>0</v>
      </c>
      <c r="BN35" s="327">
        <f>生産波及!V35</f>
        <v>0</v>
      </c>
      <c r="BO35" s="327">
        <f>生産波及!W35</f>
        <v>0</v>
      </c>
      <c r="BP35" s="280">
        <f t="shared" si="30"/>
        <v>7.7799999999999994E-5</v>
      </c>
      <c r="BQ35" s="14"/>
      <c r="BR35" s="109">
        <v>30</v>
      </c>
      <c r="BS35" s="328">
        <f t="shared" si="31"/>
        <v>222</v>
      </c>
      <c r="BT35" s="329" t="str">
        <f t="shared" si="32"/>
        <v>ゴム製品</v>
      </c>
      <c r="BU35" s="326">
        <f t="shared" si="33"/>
        <v>0</v>
      </c>
      <c r="BV35" s="326">
        <f t="shared" si="34"/>
        <v>0</v>
      </c>
      <c r="BW35" s="326">
        <f t="shared" si="35"/>
        <v>0</v>
      </c>
      <c r="BX35" s="326">
        <f t="shared" si="36"/>
        <v>0</v>
      </c>
    </row>
    <row r="36" spans="2:76">
      <c r="B36" s="288">
        <v>39</v>
      </c>
      <c r="C36" s="109">
        <f t="shared" si="0"/>
        <v>31</v>
      </c>
      <c r="D36" s="286">
        <v>63</v>
      </c>
      <c r="E36" s="283" t="s">
        <v>807</v>
      </c>
      <c r="F36" s="325">
        <f>SUMIF($B$6:$B$111,$D36,造成波及!V$6:V$111)+SUMIF($B$6:$B$111,$D36,建築波及!V$6:V$111)+SUMIF($B$6:$B$111,$D36,設備波及!V$6:V$111)</f>
        <v>0</v>
      </c>
      <c r="G36" s="325">
        <f>SUMIF($B$6:$B$111,$D36,造成波及!W$6:W$111)+SUMIF($B$6:$B$111,$D36,建築波及!W$6:W$111)+SUMIF($B$6:$B$111,$D36,設備波及!W$6:W$111)</f>
        <v>0</v>
      </c>
      <c r="H36" s="325">
        <f>SUMIF($B$6:$B$111,$D36,造成波及!X$6:X$111)+SUMIF($B$6:$B$111,$D36,建築波及!X$6:X$111)+SUMIF($B$6:$B$111,$D36,設備波及!X$6:X$111)</f>
        <v>0</v>
      </c>
      <c r="I36" s="206">
        <f t="shared" si="7"/>
        <v>0</v>
      </c>
      <c r="J36" s="280">
        <f t="shared" si="8"/>
        <v>9.3700000000000001E-5</v>
      </c>
      <c r="K36" s="14"/>
      <c r="L36" s="109">
        <v>31</v>
      </c>
      <c r="M36" s="277">
        <f t="shared" si="9"/>
        <v>63</v>
      </c>
      <c r="N36" s="281" t="str">
        <f t="shared" si="10"/>
        <v>教育・研究</v>
      </c>
      <c r="O36" s="326">
        <f t="shared" si="11"/>
        <v>0</v>
      </c>
      <c r="P36" s="326">
        <f t="shared" si="12"/>
        <v>0</v>
      </c>
      <c r="Q36" s="326">
        <f t="shared" si="13"/>
        <v>0</v>
      </c>
      <c r="R36" s="326">
        <f t="shared" si="14"/>
        <v>0</v>
      </c>
      <c r="S36" s="8"/>
      <c r="T36" s="109">
        <f t="shared" si="1"/>
        <v>31</v>
      </c>
      <c r="U36" s="282">
        <v>231</v>
      </c>
      <c r="V36" s="283" t="s">
        <v>926</v>
      </c>
      <c r="W36" s="327">
        <f>造成波及!V36+建築波及!V36+設備波及!V36</f>
        <v>0</v>
      </c>
      <c r="X36" s="327">
        <f>造成波及!W36+建築波及!W36+設備波及!W36</f>
        <v>0</v>
      </c>
      <c r="Y36" s="327">
        <f>造成波及!X36+建築波及!X36+設備波及!X36</f>
        <v>0</v>
      </c>
      <c r="Z36" s="327">
        <f>造成波及!Y36+建築波及!Y36+設備波及!Y36</f>
        <v>0</v>
      </c>
      <c r="AA36" s="280">
        <f t="shared" si="15"/>
        <v>7.6899999999999999E-5</v>
      </c>
      <c r="AB36" s="14"/>
      <c r="AC36" s="109">
        <v>31</v>
      </c>
      <c r="AD36" s="328">
        <f t="shared" si="16"/>
        <v>231</v>
      </c>
      <c r="AE36" s="329" t="str">
        <f t="shared" si="17"/>
        <v>なめし革・革製品・毛皮</v>
      </c>
      <c r="AF36" s="326">
        <f t="shared" si="18"/>
        <v>0</v>
      </c>
      <c r="AG36" s="326">
        <f t="shared" si="19"/>
        <v>0</v>
      </c>
      <c r="AH36" s="326">
        <f t="shared" si="20"/>
        <v>0</v>
      </c>
      <c r="AI36" s="326">
        <f t="shared" si="21"/>
        <v>0</v>
      </c>
      <c r="AR36" s="109">
        <f t="shared" si="2"/>
        <v>31</v>
      </c>
      <c r="AS36" s="286">
        <v>63</v>
      </c>
      <c r="AT36" s="283" t="s">
        <v>807</v>
      </c>
      <c r="AU36" s="325">
        <f>SUMIF($B$6:$B$111,$D36,生産波及!T$6:T$111)</f>
        <v>0</v>
      </c>
      <c r="AV36" s="325">
        <f>SUMIF($B$6:$B$111,$D36,生産波及!U$6:U$111)</f>
        <v>0</v>
      </c>
      <c r="AW36" s="325">
        <f>SUMIF($B$6:$B$111,$D36,生産波及!V$6:V$111)</f>
        <v>0</v>
      </c>
      <c r="AX36" s="206">
        <f>SUMIF($B$6:$B$111,$D36,生産波及!W$6:W$111)</f>
        <v>0</v>
      </c>
      <c r="AY36" s="280">
        <f t="shared" si="3"/>
        <v>9.3700000000000001E-5</v>
      </c>
      <c r="AZ36" s="14"/>
      <c r="BA36" s="109">
        <v>31</v>
      </c>
      <c r="BB36" s="333">
        <f t="shared" si="24"/>
        <v>63</v>
      </c>
      <c r="BC36" s="334" t="str">
        <f t="shared" si="25"/>
        <v>教育・研究</v>
      </c>
      <c r="BD36" s="326">
        <f t="shared" si="26"/>
        <v>0</v>
      </c>
      <c r="BE36" s="326">
        <f t="shared" si="27"/>
        <v>0</v>
      </c>
      <c r="BF36" s="326">
        <f t="shared" si="28"/>
        <v>0</v>
      </c>
      <c r="BG36" s="326">
        <f t="shared" si="29"/>
        <v>0</v>
      </c>
      <c r="BH36" s="8"/>
      <c r="BI36" s="109">
        <f t="shared" si="4"/>
        <v>31</v>
      </c>
      <c r="BJ36" s="282">
        <v>231</v>
      </c>
      <c r="BK36" s="283" t="s">
        <v>926</v>
      </c>
      <c r="BL36" s="327">
        <f>生産波及!T36</f>
        <v>0</v>
      </c>
      <c r="BM36" s="327">
        <f>生産波及!U36</f>
        <v>0</v>
      </c>
      <c r="BN36" s="327">
        <f>生産波及!V36</f>
        <v>0</v>
      </c>
      <c r="BO36" s="327">
        <f>生産波及!W36</f>
        <v>0</v>
      </c>
      <c r="BP36" s="280">
        <f t="shared" si="30"/>
        <v>7.6899999999999999E-5</v>
      </c>
      <c r="BQ36" s="14"/>
      <c r="BR36" s="109">
        <v>31</v>
      </c>
      <c r="BS36" s="328">
        <f t="shared" si="31"/>
        <v>231</v>
      </c>
      <c r="BT36" s="329" t="str">
        <f t="shared" si="32"/>
        <v>なめし革・革製品・毛皮</v>
      </c>
      <c r="BU36" s="326">
        <f t="shared" si="33"/>
        <v>0</v>
      </c>
      <c r="BV36" s="326">
        <f t="shared" si="34"/>
        <v>0</v>
      </c>
      <c r="BW36" s="326">
        <f t="shared" si="35"/>
        <v>0</v>
      </c>
      <c r="BX36" s="326">
        <f t="shared" si="36"/>
        <v>0</v>
      </c>
    </row>
    <row r="37" spans="2:76">
      <c r="B37" s="277">
        <v>25</v>
      </c>
      <c r="C37" s="109">
        <f t="shared" si="0"/>
        <v>32</v>
      </c>
      <c r="D37" s="286">
        <v>64</v>
      </c>
      <c r="E37" s="283" t="s">
        <v>808</v>
      </c>
      <c r="F37" s="325">
        <f>SUMIF($B$6:$B$111,$D37,造成波及!V$6:V$111)+SUMIF($B$6:$B$111,$D37,建築波及!V$6:V$111)+SUMIF($B$6:$B$111,$D37,設備波及!V$6:V$111)</f>
        <v>0</v>
      </c>
      <c r="G37" s="325">
        <f>SUMIF($B$6:$B$111,$D37,造成波及!W$6:W$111)+SUMIF($B$6:$B$111,$D37,建築波及!W$6:W$111)+SUMIF($B$6:$B$111,$D37,設備波及!W$6:W$111)</f>
        <v>0</v>
      </c>
      <c r="H37" s="325">
        <f>SUMIF($B$6:$B$111,$D37,造成波及!X$6:X$111)+SUMIF($B$6:$B$111,$D37,建築波及!X$6:X$111)+SUMIF($B$6:$B$111,$D37,設備波及!X$6:X$111)</f>
        <v>0</v>
      </c>
      <c r="I37" s="206">
        <f t="shared" si="7"/>
        <v>0</v>
      </c>
      <c r="J37" s="280">
        <f t="shared" si="8"/>
        <v>9.3599999999999998E-5</v>
      </c>
      <c r="K37" s="14"/>
      <c r="L37" s="109">
        <v>32</v>
      </c>
      <c r="M37" s="277">
        <f t="shared" si="9"/>
        <v>64</v>
      </c>
      <c r="N37" s="281" t="str">
        <f t="shared" si="10"/>
        <v>医療・福祉</v>
      </c>
      <c r="O37" s="326">
        <f t="shared" si="11"/>
        <v>0</v>
      </c>
      <c r="P37" s="326">
        <f t="shared" si="12"/>
        <v>0</v>
      </c>
      <c r="Q37" s="326">
        <f t="shared" si="13"/>
        <v>0</v>
      </c>
      <c r="R37" s="326">
        <f t="shared" si="14"/>
        <v>0</v>
      </c>
      <c r="S37" s="8"/>
      <c r="T37" s="109">
        <f t="shared" si="1"/>
        <v>32</v>
      </c>
      <c r="U37" s="282">
        <v>251</v>
      </c>
      <c r="V37" s="285" t="s">
        <v>448</v>
      </c>
      <c r="W37" s="327">
        <f>造成波及!V37+建築波及!V37+設備波及!V37</f>
        <v>0</v>
      </c>
      <c r="X37" s="327">
        <f>造成波及!W37+建築波及!W37+設備波及!W37</f>
        <v>0</v>
      </c>
      <c r="Y37" s="327">
        <f>造成波及!X37+建築波及!X37+設備波及!X37</f>
        <v>0</v>
      </c>
      <c r="Z37" s="327">
        <f>造成波及!Y37+建築波及!Y37+設備波及!Y37</f>
        <v>0</v>
      </c>
      <c r="AA37" s="280">
        <f t="shared" si="15"/>
        <v>7.4899999999999991E-5</v>
      </c>
      <c r="AB37" s="14"/>
      <c r="AC37" s="109">
        <v>32</v>
      </c>
      <c r="AD37" s="328">
        <f t="shared" si="16"/>
        <v>251</v>
      </c>
      <c r="AE37" s="329" t="str">
        <f t="shared" si="17"/>
        <v>ガラス・ガラス製品</v>
      </c>
      <c r="AF37" s="326">
        <f t="shared" si="18"/>
        <v>0</v>
      </c>
      <c r="AG37" s="326">
        <f t="shared" si="19"/>
        <v>0</v>
      </c>
      <c r="AH37" s="326">
        <f t="shared" si="20"/>
        <v>0</v>
      </c>
      <c r="AI37" s="326">
        <f t="shared" si="21"/>
        <v>0</v>
      </c>
      <c r="AR37" s="109">
        <f t="shared" si="2"/>
        <v>32</v>
      </c>
      <c r="AS37" s="286">
        <v>64</v>
      </c>
      <c r="AT37" s="283" t="s">
        <v>808</v>
      </c>
      <c r="AU37" s="325">
        <f>SUMIF($B$6:$B$111,$D37,生産波及!T$6:T$111)</f>
        <v>0</v>
      </c>
      <c r="AV37" s="325">
        <f>SUMIF($B$6:$B$111,$D37,生産波及!U$6:U$111)</f>
        <v>0</v>
      </c>
      <c r="AW37" s="325">
        <f>SUMIF($B$6:$B$111,$D37,生産波及!V$6:V$111)</f>
        <v>0</v>
      </c>
      <c r="AX37" s="206">
        <f>SUMIF($B$6:$B$111,$D37,生産波及!W$6:W$111)</f>
        <v>0</v>
      </c>
      <c r="AY37" s="280">
        <f t="shared" si="3"/>
        <v>9.3599999999999998E-5</v>
      </c>
      <c r="AZ37" s="14"/>
      <c r="BA37" s="109">
        <v>32</v>
      </c>
      <c r="BB37" s="333">
        <f t="shared" si="24"/>
        <v>64</v>
      </c>
      <c r="BC37" s="334" t="str">
        <f t="shared" si="25"/>
        <v>医療・福祉</v>
      </c>
      <c r="BD37" s="326">
        <f t="shared" si="26"/>
        <v>0</v>
      </c>
      <c r="BE37" s="326">
        <f t="shared" si="27"/>
        <v>0</v>
      </c>
      <c r="BF37" s="326">
        <f t="shared" si="28"/>
        <v>0</v>
      </c>
      <c r="BG37" s="326">
        <f t="shared" si="29"/>
        <v>0</v>
      </c>
      <c r="BH37" s="8"/>
      <c r="BI37" s="109">
        <f t="shared" si="4"/>
        <v>32</v>
      </c>
      <c r="BJ37" s="282">
        <v>251</v>
      </c>
      <c r="BK37" s="285" t="s">
        <v>448</v>
      </c>
      <c r="BL37" s="327">
        <f>生産波及!T37</f>
        <v>0</v>
      </c>
      <c r="BM37" s="327">
        <f>生産波及!U37</f>
        <v>0</v>
      </c>
      <c r="BN37" s="327">
        <f>生産波及!V37</f>
        <v>0</v>
      </c>
      <c r="BO37" s="327">
        <f>生産波及!W37</f>
        <v>0</v>
      </c>
      <c r="BP37" s="280">
        <f t="shared" si="30"/>
        <v>7.4899999999999991E-5</v>
      </c>
      <c r="BQ37" s="14"/>
      <c r="BR37" s="109">
        <v>32</v>
      </c>
      <c r="BS37" s="328">
        <f t="shared" si="31"/>
        <v>251</v>
      </c>
      <c r="BT37" s="329" t="str">
        <f t="shared" si="32"/>
        <v>ガラス・ガラス製品</v>
      </c>
      <c r="BU37" s="326">
        <f t="shared" si="33"/>
        <v>0</v>
      </c>
      <c r="BV37" s="326">
        <f t="shared" si="34"/>
        <v>0</v>
      </c>
      <c r="BW37" s="326">
        <f t="shared" si="35"/>
        <v>0</v>
      </c>
      <c r="BX37" s="326">
        <f t="shared" si="36"/>
        <v>0</v>
      </c>
    </row>
    <row r="38" spans="2:76">
      <c r="B38" s="277">
        <v>25</v>
      </c>
      <c r="C38" s="109">
        <f t="shared" si="0"/>
        <v>33</v>
      </c>
      <c r="D38" s="286">
        <v>65</v>
      </c>
      <c r="E38" s="283" t="s">
        <v>809</v>
      </c>
      <c r="F38" s="325">
        <f>SUMIF($B$6:$B$111,$D38,造成波及!V$6:V$111)+SUMIF($B$6:$B$111,$D38,建築波及!V$6:V$111)+SUMIF($B$6:$B$111,$D38,設備波及!V$6:V$111)</f>
        <v>0</v>
      </c>
      <c r="G38" s="325">
        <f>SUMIF($B$6:$B$111,$D38,造成波及!W$6:W$111)+SUMIF($B$6:$B$111,$D38,建築波及!W$6:W$111)+SUMIF($B$6:$B$111,$D38,設備波及!W$6:W$111)</f>
        <v>0</v>
      </c>
      <c r="H38" s="325">
        <f>SUMIF($B$6:$B$111,$D38,造成波及!X$6:X$111)+SUMIF($B$6:$B$111,$D38,建築波及!X$6:X$111)+SUMIF($B$6:$B$111,$D38,設備波及!X$6:X$111)</f>
        <v>0</v>
      </c>
      <c r="I38" s="206">
        <f t="shared" si="7"/>
        <v>0</v>
      </c>
      <c r="J38" s="280">
        <f t="shared" si="8"/>
        <v>9.3499999999999996E-5</v>
      </c>
      <c r="K38" s="14"/>
      <c r="L38" s="109">
        <v>33</v>
      </c>
      <c r="M38" s="277">
        <f t="shared" si="9"/>
        <v>65</v>
      </c>
      <c r="N38" s="281" t="str">
        <f t="shared" si="10"/>
        <v>他に分類されない会員制団体</v>
      </c>
      <c r="O38" s="326">
        <f t="shared" si="11"/>
        <v>0</v>
      </c>
      <c r="P38" s="326">
        <f t="shared" si="12"/>
        <v>0</v>
      </c>
      <c r="Q38" s="326">
        <f t="shared" si="13"/>
        <v>0</v>
      </c>
      <c r="R38" s="326">
        <f t="shared" si="14"/>
        <v>0</v>
      </c>
      <c r="S38" s="8"/>
      <c r="T38" s="109">
        <f t="shared" ref="T38:T69" si="39">RANK(AA38,$AA$6:$AA$107,0)</f>
        <v>33</v>
      </c>
      <c r="U38" s="282">
        <v>252</v>
      </c>
      <c r="V38" s="283" t="s">
        <v>450</v>
      </c>
      <c r="W38" s="327">
        <f>造成波及!V38+建築波及!V38+設備波及!V38</f>
        <v>0</v>
      </c>
      <c r="X38" s="327">
        <f>造成波及!W38+建築波及!W38+設備波及!W38</f>
        <v>0</v>
      </c>
      <c r="Y38" s="327">
        <f>造成波及!X38+建築波及!X38+設備波及!X38</f>
        <v>0</v>
      </c>
      <c r="Z38" s="327">
        <f>造成波及!Y38+建築波及!Y38+設備波及!Y38</f>
        <v>0</v>
      </c>
      <c r="AA38" s="280">
        <f t="shared" si="15"/>
        <v>7.4800000000000002E-5</v>
      </c>
      <c r="AB38" s="14"/>
      <c r="AC38" s="109">
        <v>33</v>
      </c>
      <c r="AD38" s="328">
        <f t="shared" si="16"/>
        <v>252</v>
      </c>
      <c r="AE38" s="329" t="str">
        <f t="shared" si="17"/>
        <v>セメント・セメント製品</v>
      </c>
      <c r="AF38" s="326">
        <f t="shared" si="18"/>
        <v>0</v>
      </c>
      <c r="AG38" s="326">
        <f t="shared" si="19"/>
        <v>0</v>
      </c>
      <c r="AH38" s="326">
        <f t="shared" si="20"/>
        <v>0</v>
      </c>
      <c r="AI38" s="326">
        <f t="shared" si="21"/>
        <v>0</v>
      </c>
      <c r="AR38" s="109">
        <f t="shared" si="2"/>
        <v>33</v>
      </c>
      <c r="AS38" s="286">
        <v>65</v>
      </c>
      <c r="AT38" s="283" t="s">
        <v>809</v>
      </c>
      <c r="AU38" s="325">
        <f>SUMIF($B$6:$B$111,$D38,生産波及!T$6:T$111)</f>
        <v>0</v>
      </c>
      <c r="AV38" s="325">
        <f>SUMIF($B$6:$B$111,$D38,生産波及!U$6:U$111)</f>
        <v>0</v>
      </c>
      <c r="AW38" s="325">
        <f>SUMIF($B$6:$B$111,$D38,生産波及!V$6:V$111)</f>
        <v>0</v>
      </c>
      <c r="AX38" s="206">
        <f>SUMIF($B$6:$B$111,$D38,生産波及!W$6:W$111)</f>
        <v>0</v>
      </c>
      <c r="AY38" s="280">
        <f t="shared" si="3"/>
        <v>9.3499999999999996E-5</v>
      </c>
      <c r="AZ38" s="14"/>
      <c r="BA38" s="109">
        <v>33</v>
      </c>
      <c r="BB38" s="333">
        <f t="shared" si="24"/>
        <v>65</v>
      </c>
      <c r="BC38" s="334" t="str">
        <f t="shared" si="25"/>
        <v>他に分類されない会員制団体</v>
      </c>
      <c r="BD38" s="326">
        <f t="shared" si="26"/>
        <v>0</v>
      </c>
      <c r="BE38" s="326">
        <f t="shared" si="27"/>
        <v>0</v>
      </c>
      <c r="BF38" s="326">
        <f t="shared" si="28"/>
        <v>0</v>
      </c>
      <c r="BG38" s="326">
        <f t="shared" si="29"/>
        <v>0</v>
      </c>
      <c r="BH38" s="8"/>
      <c r="BI38" s="109">
        <f t="shared" ref="BI38:BI69" si="40">RANK(BP38,$BP$6:$BP$107,0)</f>
        <v>33</v>
      </c>
      <c r="BJ38" s="282">
        <v>252</v>
      </c>
      <c r="BK38" s="283" t="s">
        <v>450</v>
      </c>
      <c r="BL38" s="327">
        <f>生産波及!T38</f>
        <v>0</v>
      </c>
      <c r="BM38" s="327">
        <f>生産波及!U38</f>
        <v>0</v>
      </c>
      <c r="BN38" s="327">
        <f>生産波及!V38</f>
        <v>0</v>
      </c>
      <c r="BO38" s="327">
        <f>生産波及!W38</f>
        <v>0</v>
      </c>
      <c r="BP38" s="280">
        <f t="shared" si="30"/>
        <v>7.4800000000000002E-5</v>
      </c>
      <c r="BQ38" s="14"/>
      <c r="BR38" s="109">
        <v>33</v>
      </c>
      <c r="BS38" s="328">
        <f t="shared" si="31"/>
        <v>252</v>
      </c>
      <c r="BT38" s="329" t="str">
        <f t="shared" si="32"/>
        <v>セメント・セメント製品</v>
      </c>
      <c r="BU38" s="326">
        <f t="shared" si="33"/>
        <v>0</v>
      </c>
      <c r="BV38" s="326">
        <f t="shared" si="34"/>
        <v>0</v>
      </c>
      <c r="BW38" s="326">
        <f t="shared" si="35"/>
        <v>0</v>
      </c>
      <c r="BX38" s="326">
        <f t="shared" si="36"/>
        <v>0</v>
      </c>
    </row>
    <row r="39" spans="2:76">
      <c r="B39" s="277">
        <v>25</v>
      </c>
      <c r="C39" s="109">
        <f t="shared" si="0"/>
        <v>34</v>
      </c>
      <c r="D39" s="286">
        <v>66</v>
      </c>
      <c r="E39" s="283" t="s">
        <v>810</v>
      </c>
      <c r="F39" s="325">
        <f>SUMIF($B$6:$B$111,$D39,造成波及!V$6:V$111)+SUMIF($B$6:$B$111,$D39,建築波及!V$6:V$111)+SUMIF($B$6:$B$111,$D39,設備波及!V$6:V$111)</f>
        <v>0</v>
      </c>
      <c r="G39" s="325">
        <f>SUMIF($B$6:$B$111,$D39,造成波及!W$6:W$111)+SUMIF($B$6:$B$111,$D39,建築波及!W$6:W$111)+SUMIF($B$6:$B$111,$D39,設備波及!W$6:W$111)</f>
        <v>0</v>
      </c>
      <c r="H39" s="325">
        <f>SUMIF($B$6:$B$111,$D39,造成波及!X$6:X$111)+SUMIF($B$6:$B$111,$D39,建築波及!X$6:X$111)+SUMIF($B$6:$B$111,$D39,設備波及!X$6:X$111)</f>
        <v>0</v>
      </c>
      <c r="I39" s="206">
        <f t="shared" si="7"/>
        <v>0</v>
      </c>
      <c r="J39" s="280">
        <f t="shared" si="8"/>
        <v>9.3399999999999993E-5</v>
      </c>
      <c r="K39" s="14"/>
      <c r="L39" s="292">
        <v>34</v>
      </c>
      <c r="M39" s="277">
        <f t="shared" si="9"/>
        <v>66</v>
      </c>
      <c r="N39" s="281" t="str">
        <f t="shared" si="10"/>
        <v>対事業所サービス</v>
      </c>
      <c r="O39" s="326">
        <f t="shared" si="11"/>
        <v>0</v>
      </c>
      <c r="P39" s="326">
        <f t="shared" si="12"/>
        <v>0</v>
      </c>
      <c r="Q39" s="326">
        <f t="shared" si="13"/>
        <v>0</v>
      </c>
      <c r="R39" s="326">
        <f t="shared" si="14"/>
        <v>0</v>
      </c>
      <c r="S39" s="8"/>
      <c r="T39" s="109">
        <f t="shared" si="39"/>
        <v>34</v>
      </c>
      <c r="U39" s="282">
        <v>253</v>
      </c>
      <c r="V39" s="283" t="s">
        <v>452</v>
      </c>
      <c r="W39" s="327">
        <f>造成波及!V39+建築波及!V39+設備波及!V39</f>
        <v>0</v>
      </c>
      <c r="X39" s="327">
        <f>造成波及!W39+建築波及!W39+設備波及!W39</f>
        <v>0</v>
      </c>
      <c r="Y39" s="327">
        <f>造成波及!X39+建築波及!X39+設備波及!X39</f>
        <v>0</v>
      </c>
      <c r="Z39" s="327">
        <f>造成波及!Y39+建築波及!Y39+設備波及!Y39</f>
        <v>0</v>
      </c>
      <c r="AA39" s="280">
        <f t="shared" si="15"/>
        <v>7.47E-5</v>
      </c>
      <c r="AB39" s="14"/>
      <c r="AC39" s="109">
        <v>34</v>
      </c>
      <c r="AD39" s="328">
        <f t="shared" si="16"/>
        <v>253</v>
      </c>
      <c r="AE39" s="329" t="str">
        <f t="shared" si="17"/>
        <v>陶磁器</v>
      </c>
      <c r="AF39" s="326">
        <f t="shared" si="18"/>
        <v>0</v>
      </c>
      <c r="AG39" s="326">
        <f t="shared" si="19"/>
        <v>0</v>
      </c>
      <c r="AH39" s="326">
        <f t="shared" si="20"/>
        <v>0</v>
      </c>
      <c r="AI39" s="326">
        <f t="shared" si="21"/>
        <v>0</v>
      </c>
      <c r="AR39" s="109">
        <f t="shared" si="2"/>
        <v>34</v>
      </c>
      <c r="AS39" s="286">
        <v>66</v>
      </c>
      <c r="AT39" s="283" t="s">
        <v>810</v>
      </c>
      <c r="AU39" s="325">
        <f>SUMIF($B$6:$B$111,$D39,生産波及!T$6:T$111)</f>
        <v>0</v>
      </c>
      <c r="AV39" s="325">
        <f>SUMIF($B$6:$B$111,$D39,生産波及!U$6:U$111)</f>
        <v>0</v>
      </c>
      <c r="AW39" s="325">
        <f>SUMIF($B$6:$B$111,$D39,生産波及!V$6:V$111)</f>
        <v>0</v>
      </c>
      <c r="AX39" s="206">
        <f>SUMIF($B$6:$B$111,$D39,生産波及!W$6:W$111)</f>
        <v>0</v>
      </c>
      <c r="AY39" s="280">
        <f t="shared" si="3"/>
        <v>9.3399999999999993E-5</v>
      </c>
      <c r="AZ39" s="14"/>
      <c r="BA39" s="292">
        <v>34</v>
      </c>
      <c r="BB39" s="333">
        <f t="shared" si="24"/>
        <v>66</v>
      </c>
      <c r="BC39" s="334" t="str">
        <f t="shared" si="25"/>
        <v>対事業所サービス</v>
      </c>
      <c r="BD39" s="326">
        <f t="shared" si="26"/>
        <v>0</v>
      </c>
      <c r="BE39" s="326">
        <f t="shared" si="27"/>
        <v>0</v>
      </c>
      <c r="BF39" s="326">
        <f t="shared" si="28"/>
        <v>0</v>
      </c>
      <c r="BG39" s="326">
        <f t="shared" si="29"/>
        <v>0</v>
      </c>
      <c r="BH39" s="8"/>
      <c r="BI39" s="109">
        <f t="shared" si="40"/>
        <v>34</v>
      </c>
      <c r="BJ39" s="282">
        <v>253</v>
      </c>
      <c r="BK39" s="283" t="s">
        <v>452</v>
      </c>
      <c r="BL39" s="327">
        <f>生産波及!T39</f>
        <v>0</v>
      </c>
      <c r="BM39" s="327">
        <f>生産波及!U39</f>
        <v>0</v>
      </c>
      <c r="BN39" s="327">
        <f>生産波及!V39</f>
        <v>0</v>
      </c>
      <c r="BO39" s="327">
        <f>生産波及!W39</f>
        <v>0</v>
      </c>
      <c r="BP39" s="280">
        <f t="shared" si="30"/>
        <v>7.47E-5</v>
      </c>
      <c r="BQ39" s="14"/>
      <c r="BR39" s="109">
        <v>34</v>
      </c>
      <c r="BS39" s="328">
        <f t="shared" si="31"/>
        <v>253</v>
      </c>
      <c r="BT39" s="329" t="str">
        <f t="shared" si="32"/>
        <v>陶磁器</v>
      </c>
      <c r="BU39" s="326">
        <f t="shared" si="33"/>
        <v>0</v>
      </c>
      <c r="BV39" s="326">
        <f t="shared" si="34"/>
        <v>0</v>
      </c>
      <c r="BW39" s="326">
        <f t="shared" si="35"/>
        <v>0</v>
      </c>
      <c r="BX39" s="326">
        <f t="shared" si="36"/>
        <v>0</v>
      </c>
    </row>
    <row r="40" spans="2:76">
      <c r="B40" s="277">
        <v>25</v>
      </c>
      <c r="C40" s="292">
        <f t="shared" si="0"/>
        <v>35</v>
      </c>
      <c r="D40" s="286">
        <v>67</v>
      </c>
      <c r="E40" s="283" t="s">
        <v>811</v>
      </c>
      <c r="F40" s="325">
        <f>SUMIF($B$6:$B$111,$D40,造成波及!V$6:V$111)+SUMIF($B$6:$B$111,$D40,建築波及!V$6:V$111)+SUMIF($B$6:$B$111,$D40,設備波及!V$6:V$111)</f>
        <v>0</v>
      </c>
      <c r="G40" s="325">
        <f>SUMIF($B$6:$B$111,$D40,造成波及!W$6:W$111)+SUMIF($B$6:$B$111,$D40,建築波及!W$6:W$111)+SUMIF($B$6:$B$111,$D40,設備波及!W$6:W$111)</f>
        <v>0</v>
      </c>
      <c r="H40" s="325">
        <f>SUMIF($B$6:$B$111,$D40,造成波及!X$6:X$111)+SUMIF($B$6:$B$111,$D40,建築波及!X$6:X$111)+SUMIF($B$6:$B$111,$D40,設備波及!X$6:X$111)</f>
        <v>0</v>
      </c>
      <c r="I40" s="206">
        <f t="shared" si="7"/>
        <v>0</v>
      </c>
      <c r="J40" s="280">
        <f t="shared" si="8"/>
        <v>9.3299999999999991E-5</v>
      </c>
      <c r="K40" s="14"/>
      <c r="L40" s="292">
        <v>35</v>
      </c>
      <c r="M40" s="277">
        <f t="shared" si="9"/>
        <v>67</v>
      </c>
      <c r="N40" s="281" t="str">
        <f t="shared" si="10"/>
        <v>対個人サービス</v>
      </c>
      <c r="O40" s="326">
        <f t="shared" si="11"/>
        <v>0</v>
      </c>
      <c r="P40" s="326">
        <f t="shared" si="12"/>
        <v>0</v>
      </c>
      <c r="Q40" s="326">
        <f t="shared" si="13"/>
        <v>0</v>
      </c>
      <c r="R40" s="326">
        <f t="shared" si="14"/>
        <v>0</v>
      </c>
      <c r="S40" s="8"/>
      <c r="T40" s="109">
        <f t="shared" si="39"/>
        <v>35</v>
      </c>
      <c r="U40" s="282">
        <v>259</v>
      </c>
      <c r="V40" s="283" t="s">
        <v>453</v>
      </c>
      <c r="W40" s="327">
        <f>造成波及!V40+建築波及!V40+設備波及!V40</f>
        <v>0</v>
      </c>
      <c r="X40" s="327">
        <f>造成波及!W40+建築波及!W40+設備波及!W40</f>
        <v>0</v>
      </c>
      <c r="Y40" s="327">
        <f>造成波及!X40+建築波及!X40+設備波及!X40</f>
        <v>0</v>
      </c>
      <c r="Z40" s="327">
        <f>造成波及!Y40+建築波及!Y40+設備波及!Y40</f>
        <v>0</v>
      </c>
      <c r="AA40" s="280">
        <f t="shared" si="15"/>
        <v>7.4099999999999999E-5</v>
      </c>
      <c r="AB40" s="14"/>
      <c r="AC40" s="109">
        <v>35</v>
      </c>
      <c r="AD40" s="328">
        <f t="shared" si="16"/>
        <v>259</v>
      </c>
      <c r="AE40" s="329" t="str">
        <f t="shared" si="17"/>
        <v>その他の窯業・土石製品</v>
      </c>
      <c r="AF40" s="326">
        <f t="shared" si="18"/>
        <v>0</v>
      </c>
      <c r="AG40" s="326">
        <f t="shared" si="19"/>
        <v>0</v>
      </c>
      <c r="AH40" s="326">
        <f t="shared" si="20"/>
        <v>0</v>
      </c>
      <c r="AI40" s="326">
        <f t="shared" si="21"/>
        <v>0</v>
      </c>
      <c r="AR40" s="292">
        <f t="shared" si="2"/>
        <v>35</v>
      </c>
      <c r="AS40" s="286">
        <v>67</v>
      </c>
      <c r="AT40" s="283" t="s">
        <v>811</v>
      </c>
      <c r="AU40" s="325">
        <f>SUMIF($B$6:$B$111,$D40,生産波及!T$6:T$111)</f>
        <v>0</v>
      </c>
      <c r="AV40" s="325">
        <f>SUMIF($B$6:$B$111,$D40,生産波及!U$6:U$111)</f>
        <v>0</v>
      </c>
      <c r="AW40" s="325">
        <f>SUMIF($B$6:$B$111,$D40,生産波及!V$6:V$111)</f>
        <v>0</v>
      </c>
      <c r="AX40" s="206">
        <f>SUMIF($B$6:$B$111,$D40,生産波及!W$6:W$111)</f>
        <v>0</v>
      </c>
      <c r="AY40" s="280">
        <f t="shared" si="3"/>
        <v>9.3299999999999991E-5</v>
      </c>
      <c r="AZ40" s="14"/>
      <c r="BA40" s="292">
        <v>35</v>
      </c>
      <c r="BB40" s="333">
        <f t="shared" si="24"/>
        <v>67</v>
      </c>
      <c r="BC40" s="334" t="str">
        <f t="shared" si="25"/>
        <v>対個人サービス</v>
      </c>
      <c r="BD40" s="326">
        <f t="shared" si="26"/>
        <v>0</v>
      </c>
      <c r="BE40" s="326">
        <f t="shared" si="27"/>
        <v>0</v>
      </c>
      <c r="BF40" s="326">
        <f t="shared" si="28"/>
        <v>0</v>
      </c>
      <c r="BG40" s="326">
        <f t="shared" si="29"/>
        <v>0</v>
      </c>
      <c r="BH40" s="8"/>
      <c r="BI40" s="109">
        <f t="shared" si="40"/>
        <v>35</v>
      </c>
      <c r="BJ40" s="282">
        <v>259</v>
      </c>
      <c r="BK40" s="283" t="s">
        <v>453</v>
      </c>
      <c r="BL40" s="327">
        <f>生産波及!T40</f>
        <v>0</v>
      </c>
      <c r="BM40" s="327">
        <f>生産波及!U40</f>
        <v>0</v>
      </c>
      <c r="BN40" s="327">
        <f>生産波及!V40</f>
        <v>0</v>
      </c>
      <c r="BO40" s="327">
        <f>生産波及!W40</f>
        <v>0</v>
      </c>
      <c r="BP40" s="280">
        <f t="shared" si="30"/>
        <v>7.4099999999999999E-5</v>
      </c>
      <c r="BQ40" s="14"/>
      <c r="BR40" s="109">
        <v>35</v>
      </c>
      <c r="BS40" s="328">
        <f t="shared" si="31"/>
        <v>259</v>
      </c>
      <c r="BT40" s="329" t="str">
        <f t="shared" si="32"/>
        <v>その他の窯業・土石製品</v>
      </c>
      <c r="BU40" s="326">
        <f t="shared" si="33"/>
        <v>0</v>
      </c>
      <c r="BV40" s="326">
        <f t="shared" si="34"/>
        <v>0</v>
      </c>
      <c r="BW40" s="326">
        <f t="shared" si="35"/>
        <v>0</v>
      </c>
      <c r="BX40" s="326">
        <f t="shared" si="36"/>
        <v>0</v>
      </c>
    </row>
    <row r="41" spans="2:76">
      <c r="B41" s="277">
        <v>26</v>
      </c>
      <c r="C41" s="293"/>
      <c r="D41" s="286">
        <v>68</v>
      </c>
      <c r="E41" s="283" t="s">
        <v>812</v>
      </c>
      <c r="F41" s="325">
        <f>SUMIF($B$6:$B$111,$D41,造成波及!V$6:V$111)+SUMIF($B$6:$B$111,$D41,建築波及!V$6:V$111)+SUMIF($B$6:$B$111,$D41,設備波及!V$6:V$111)</f>
        <v>0</v>
      </c>
      <c r="G41" s="325">
        <f>SUMIF($B$6:$B$111,$D41,造成波及!W$6:W$111)+SUMIF($B$6:$B$111,$D41,建築波及!W$6:W$111)+SUMIF($B$6:$B$111,$D41,設備波及!W$6:W$111)</f>
        <v>0</v>
      </c>
      <c r="H41" s="325">
        <f>SUMIF($B$6:$B$111,$D41,造成波及!X$6:X$111)+SUMIF($B$6:$B$111,$D41,建築波及!X$6:X$111)+SUMIF($B$6:$B$111,$D41,設備波及!X$6:X$111)</f>
        <v>0</v>
      </c>
      <c r="I41" s="206">
        <f t="shared" si="7"/>
        <v>0</v>
      </c>
      <c r="J41" s="273"/>
      <c r="K41" s="14"/>
      <c r="L41" s="294"/>
      <c r="M41" s="286">
        <v>68</v>
      </c>
      <c r="N41" s="283" t="s">
        <v>812</v>
      </c>
      <c r="O41" s="469">
        <f>F41</f>
        <v>0</v>
      </c>
      <c r="P41" s="469">
        <f t="shared" ref="P41:P44" si="41">G41</f>
        <v>0</v>
      </c>
      <c r="Q41" s="469">
        <f t="shared" ref="Q41:Q44" si="42">H41</f>
        <v>0</v>
      </c>
      <c r="R41" s="469">
        <f t="shared" ref="R41:R44" si="43">I41</f>
        <v>0</v>
      </c>
      <c r="S41" s="8"/>
      <c r="T41" s="109">
        <f t="shared" si="39"/>
        <v>36</v>
      </c>
      <c r="U41" s="282">
        <v>261</v>
      </c>
      <c r="V41" s="285" t="s">
        <v>458</v>
      </c>
      <c r="W41" s="327">
        <f>造成波及!V41+建築波及!V41+設備波及!V41</f>
        <v>0</v>
      </c>
      <c r="X41" s="327">
        <f>造成波及!W41+建築波及!W41+設備波及!W41</f>
        <v>0</v>
      </c>
      <c r="Y41" s="327">
        <f>造成波及!X41+建築波及!X41+設備波及!X41</f>
        <v>0</v>
      </c>
      <c r="Z41" s="327">
        <f>造成波及!Y41+建築波及!Y41+設備波及!Y41</f>
        <v>0</v>
      </c>
      <c r="AA41" s="280">
        <f t="shared" si="15"/>
        <v>7.3899999999999994E-5</v>
      </c>
      <c r="AB41" s="14"/>
      <c r="AC41" s="109">
        <v>36</v>
      </c>
      <c r="AD41" s="328">
        <f t="shared" si="16"/>
        <v>261</v>
      </c>
      <c r="AE41" s="329" t="str">
        <f t="shared" si="17"/>
        <v>銑鉄・粗鋼</v>
      </c>
      <c r="AF41" s="326">
        <f t="shared" si="18"/>
        <v>0</v>
      </c>
      <c r="AG41" s="326">
        <f t="shared" si="19"/>
        <v>0</v>
      </c>
      <c r="AH41" s="326">
        <f t="shared" si="20"/>
        <v>0</v>
      </c>
      <c r="AI41" s="326">
        <f t="shared" si="21"/>
        <v>0</v>
      </c>
      <c r="AQ41" s="295"/>
      <c r="AR41" s="294"/>
      <c r="AS41" s="286">
        <v>68</v>
      </c>
      <c r="AT41" s="283" t="s">
        <v>812</v>
      </c>
      <c r="AU41" s="325">
        <f>SUMIF($B$6:$B$111,$D41,生産波及!T$6:T$111)</f>
        <v>0</v>
      </c>
      <c r="AV41" s="325">
        <f>SUMIF($B$6:$B$111,$D41,生産波及!U$6:U$111)</f>
        <v>0</v>
      </c>
      <c r="AW41" s="325">
        <f>SUMIF($B$6:$B$111,$D41,生産波及!V$6:V$111)</f>
        <v>0</v>
      </c>
      <c r="AX41" s="206">
        <f>SUMIF($B$6:$B$111,$D41,生産波及!W$6:W$111)</f>
        <v>0</v>
      </c>
      <c r="AY41" s="273"/>
      <c r="AZ41" s="14"/>
      <c r="BA41" s="294"/>
      <c r="BB41" s="286">
        <v>68</v>
      </c>
      <c r="BC41" s="283" t="s">
        <v>812</v>
      </c>
      <c r="BD41" s="325">
        <f>AU41</f>
        <v>0</v>
      </c>
      <c r="BE41" s="325">
        <f t="shared" ref="BE41:BE44" si="44">AV41</f>
        <v>0</v>
      </c>
      <c r="BF41" s="325">
        <f t="shared" ref="BF41:BF44" si="45">AW41</f>
        <v>0</v>
      </c>
      <c r="BG41" s="325">
        <f t="shared" ref="BG41:BG44" si="46">AX41</f>
        <v>0</v>
      </c>
      <c r="BH41" s="8"/>
      <c r="BI41" s="109">
        <f t="shared" si="40"/>
        <v>36</v>
      </c>
      <c r="BJ41" s="282">
        <v>261</v>
      </c>
      <c r="BK41" s="285" t="s">
        <v>458</v>
      </c>
      <c r="BL41" s="327">
        <f>生産波及!T41</f>
        <v>0</v>
      </c>
      <c r="BM41" s="327">
        <f>生産波及!U41</f>
        <v>0</v>
      </c>
      <c r="BN41" s="327">
        <f>生産波及!V41</f>
        <v>0</v>
      </c>
      <c r="BO41" s="327">
        <f>生産波及!W41</f>
        <v>0</v>
      </c>
      <c r="BP41" s="280">
        <f t="shared" si="30"/>
        <v>7.3899999999999994E-5</v>
      </c>
      <c r="BQ41" s="14"/>
      <c r="BR41" s="109">
        <v>36</v>
      </c>
      <c r="BS41" s="328">
        <f t="shared" si="31"/>
        <v>261</v>
      </c>
      <c r="BT41" s="329" t="str">
        <f t="shared" si="32"/>
        <v>銑鉄・粗鋼</v>
      </c>
      <c r="BU41" s="326">
        <f t="shared" si="33"/>
        <v>0</v>
      </c>
      <c r="BV41" s="326">
        <f t="shared" si="34"/>
        <v>0</v>
      </c>
      <c r="BW41" s="326">
        <f t="shared" si="35"/>
        <v>0</v>
      </c>
      <c r="BX41" s="326">
        <f t="shared" si="36"/>
        <v>0</v>
      </c>
    </row>
    <row r="42" spans="2:76">
      <c r="B42" s="277">
        <v>26</v>
      </c>
      <c r="C42" s="296"/>
      <c r="D42" s="297">
        <v>69</v>
      </c>
      <c r="E42" s="298" t="s">
        <v>813</v>
      </c>
      <c r="F42" s="325">
        <f>SUMIF($B$6:$B$111,$D42,造成波及!V$6:V$111)+SUMIF($B$6:$B$111,$D42,建築波及!V$6:V$111)+SUMIF($B$6:$B$111,$D42,設備波及!V$6:V$111)</f>
        <v>0</v>
      </c>
      <c r="G42" s="325">
        <f>SUMIF($B$6:$B$111,$D42,造成波及!W$6:W$111)+SUMIF($B$6:$B$111,$D42,建築波及!W$6:W$111)+SUMIF($B$6:$B$111,$D42,設備波及!W$6:W$111)</f>
        <v>0</v>
      </c>
      <c r="H42" s="325">
        <f>SUMIF($B$6:$B$111,$D42,造成波及!X$6:X$111)+SUMIF($B$6:$B$111,$D42,建築波及!X$6:X$111)+SUMIF($B$6:$B$111,$D42,設備波及!X$6:X$111)</f>
        <v>0</v>
      </c>
      <c r="I42" s="206">
        <f t="shared" si="7"/>
        <v>0</v>
      </c>
      <c r="J42" s="273"/>
      <c r="K42" s="14"/>
      <c r="L42" s="299"/>
      <c r="M42" s="297">
        <v>69</v>
      </c>
      <c r="N42" s="298" t="s">
        <v>813</v>
      </c>
      <c r="O42" s="469">
        <f t="shared" ref="O42:O44" si="47">F42</f>
        <v>0</v>
      </c>
      <c r="P42" s="469">
        <f t="shared" si="41"/>
        <v>0</v>
      </c>
      <c r="Q42" s="469">
        <f t="shared" si="42"/>
        <v>0</v>
      </c>
      <c r="R42" s="469">
        <f t="shared" si="43"/>
        <v>0</v>
      </c>
      <c r="S42" s="8"/>
      <c r="T42" s="109">
        <f t="shared" si="39"/>
        <v>37</v>
      </c>
      <c r="U42" s="282">
        <v>262</v>
      </c>
      <c r="V42" s="283" t="s">
        <v>462</v>
      </c>
      <c r="W42" s="327">
        <f>造成波及!V42+建築波及!V42+設備波及!V42</f>
        <v>0</v>
      </c>
      <c r="X42" s="327">
        <f>造成波及!W42+建築波及!W42+設備波及!W42</f>
        <v>0</v>
      </c>
      <c r="Y42" s="327">
        <f>造成波及!X42+建築波及!X42+設備波及!X42</f>
        <v>0</v>
      </c>
      <c r="Z42" s="327">
        <f>造成波及!Y42+建築波及!Y42+設備波及!Y42</f>
        <v>0</v>
      </c>
      <c r="AA42" s="280">
        <f t="shared" si="15"/>
        <v>7.3799999999999991E-5</v>
      </c>
      <c r="AB42" s="14"/>
      <c r="AC42" s="109">
        <v>37</v>
      </c>
      <c r="AD42" s="328">
        <f t="shared" si="16"/>
        <v>262</v>
      </c>
      <c r="AE42" s="329" t="str">
        <f t="shared" si="17"/>
        <v>鋼材</v>
      </c>
      <c r="AF42" s="326">
        <f t="shared" si="18"/>
        <v>0</v>
      </c>
      <c r="AG42" s="326">
        <f t="shared" si="19"/>
        <v>0</v>
      </c>
      <c r="AH42" s="326">
        <f t="shared" si="20"/>
        <v>0</v>
      </c>
      <c r="AI42" s="326">
        <f t="shared" si="21"/>
        <v>0</v>
      </c>
      <c r="AQ42" s="295"/>
      <c r="AR42" s="299"/>
      <c r="AS42" s="297">
        <v>69</v>
      </c>
      <c r="AT42" s="298" t="s">
        <v>813</v>
      </c>
      <c r="AU42" s="325">
        <f>SUMIF($B$6:$B$111,$D42,生産波及!T$6:T$111)</f>
        <v>0</v>
      </c>
      <c r="AV42" s="325">
        <f>SUMIF($B$6:$B$111,$D42,生産波及!U$6:U$111)</f>
        <v>0</v>
      </c>
      <c r="AW42" s="325">
        <f>SUMIF($B$6:$B$111,$D42,生産波及!V$6:V$111)</f>
        <v>0</v>
      </c>
      <c r="AX42" s="206">
        <f>SUMIF($B$6:$B$111,$D42,生産波及!W$6:W$111)</f>
        <v>0</v>
      </c>
      <c r="AY42" s="273"/>
      <c r="AZ42" s="14"/>
      <c r="BA42" s="299"/>
      <c r="BB42" s="297">
        <v>69</v>
      </c>
      <c r="BC42" s="298" t="s">
        <v>813</v>
      </c>
      <c r="BD42" s="325">
        <f t="shared" ref="BD42:BD44" si="48">AU42</f>
        <v>0</v>
      </c>
      <c r="BE42" s="325">
        <f t="shared" si="44"/>
        <v>0</v>
      </c>
      <c r="BF42" s="325">
        <f t="shared" si="45"/>
        <v>0</v>
      </c>
      <c r="BG42" s="325">
        <f t="shared" si="46"/>
        <v>0</v>
      </c>
      <c r="BH42" s="8"/>
      <c r="BI42" s="109">
        <f t="shared" si="40"/>
        <v>37</v>
      </c>
      <c r="BJ42" s="282">
        <v>262</v>
      </c>
      <c r="BK42" s="283" t="s">
        <v>462</v>
      </c>
      <c r="BL42" s="327">
        <f>生産波及!T42</f>
        <v>0</v>
      </c>
      <c r="BM42" s="327">
        <f>生産波及!U42</f>
        <v>0</v>
      </c>
      <c r="BN42" s="327">
        <f>生産波及!V42</f>
        <v>0</v>
      </c>
      <c r="BO42" s="327">
        <f>生産波及!W42</f>
        <v>0</v>
      </c>
      <c r="BP42" s="280">
        <f t="shared" si="30"/>
        <v>7.3799999999999991E-5</v>
      </c>
      <c r="BQ42" s="14"/>
      <c r="BR42" s="109">
        <v>37</v>
      </c>
      <c r="BS42" s="328">
        <f t="shared" si="31"/>
        <v>262</v>
      </c>
      <c r="BT42" s="329" t="str">
        <f t="shared" si="32"/>
        <v>鋼材</v>
      </c>
      <c r="BU42" s="326">
        <f t="shared" si="33"/>
        <v>0</v>
      </c>
      <c r="BV42" s="326">
        <f t="shared" si="34"/>
        <v>0</v>
      </c>
      <c r="BW42" s="326">
        <f t="shared" si="35"/>
        <v>0</v>
      </c>
      <c r="BX42" s="326">
        <f t="shared" si="36"/>
        <v>0</v>
      </c>
    </row>
    <row r="43" spans="2:76">
      <c r="B43" s="277">
        <v>26</v>
      </c>
      <c r="C43" s="300"/>
      <c r="D43" s="286">
        <v>70</v>
      </c>
      <c r="E43" s="283" t="s">
        <v>814</v>
      </c>
      <c r="F43" s="325">
        <f>SUMIF($B$6:$B$111,$D43,造成波及!V$6:V$111)+SUMIF($B$6:$B$111,$D43,建築波及!V$6:V$111)+SUMIF($B$6:$B$111,$D43,設備波及!V$6:V$111)</f>
        <v>0</v>
      </c>
      <c r="G43" s="325">
        <f>SUMIF($B$6:$B$111,$D43,造成波及!W$6:W$111)+SUMIF($B$6:$B$111,$D43,建築波及!W$6:W$111)+SUMIF($B$6:$B$111,$D43,設備波及!W$6:W$111)</f>
        <v>0</v>
      </c>
      <c r="H43" s="325">
        <f>SUMIF($B$6:$B$111,$D43,造成波及!X$6:X$111)+SUMIF($B$6:$B$111,$D43,建築波及!X$6:X$111)+SUMIF($B$6:$B$111,$D43,設備波及!X$6:X$111)</f>
        <v>0</v>
      </c>
      <c r="I43" s="206">
        <f t="shared" si="7"/>
        <v>0</v>
      </c>
      <c r="J43" s="273"/>
      <c r="K43" s="14"/>
      <c r="L43" s="301"/>
      <c r="M43" s="286">
        <v>70</v>
      </c>
      <c r="N43" s="283" t="s">
        <v>814</v>
      </c>
      <c r="O43" s="469">
        <f t="shared" si="47"/>
        <v>0</v>
      </c>
      <c r="P43" s="469">
        <f t="shared" si="41"/>
        <v>0</v>
      </c>
      <c r="Q43" s="469">
        <f t="shared" si="42"/>
        <v>0</v>
      </c>
      <c r="R43" s="469">
        <f t="shared" si="43"/>
        <v>0</v>
      </c>
      <c r="T43" s="109">
        <f t="shared" si="39"/>
        <v>38</v>
      </c>
      <c r="U43" s="282">
        <v>263</v>
      </c>
      <c r="V43" s="283" t="s">
        <v>927</v>
      </c>
      <c r="W43" s="327">
        <f>造成波及!V43+建築波及!V43+設備波及!V43</f>
        <v>0</v>
      </c>
      <c r="X43" s="327">
        <f>造成波及!W43+建築波及!W43+設備波及!W43</f>
        <v>0</v>
      </c>
      <c r="Y43" s="327">
        <f>造成波及!X43+建築波及!X43+設備波及!X43</f>
        <v>0</v>
      </c>
      <c r="Z43" s="327">
        <f>造成波及!Y43+建築波及!Y43+設備波及!Y43</f>
        <v>0</v>
      </c>
      <c r="AA43" s="280">
        <f t="shared" si="15"/>
        <v>7.3700000000000002E-5</v>
      </c>
      <c r="AB43" s="14"/>
      <c r="AC43" s="109">
        <v>38</v>
      </c>
      <c r="AD43" s="328">
        <f t="shared" si="16"/>
        <v>263</v>
      </c>
      <c r="AE43" s="329" t="str">
        <f t="shared" si="17"/>
        <v>鋳鍛造品（鉄）</v>
      </c>
      <c r="AF43" s="326">
        <f t="shared" si="18"/>
        <v>0</v>
      </c>
      <c r="AG43" s="326">
        <f t="shared" si="19"/>
        <v>0</v>
      </c>
      <c r="AH43" s="326">
        <f t="shared" si="20"/>
        <v>0</v>
      </c>
      <c r="AI43" s="326">
        <f t="shared" si="21"/>
        <v>0</v>
      </c>
      <c r="AR43" s="300"/>
      <c r="AS43" s="286">
        <v>70</v>
      </c>
      <c r="AT43" s="283" t="s">
        <v>814</v>
      </c>
      <c r="AU43" s="325">
        <f>SUMIF($B$6:$B$111,$D43,生産波及!T$6:T$111)</f>
        <v>0</v>
      </c>
      <c r="AV43" s="325">
        <f>SUMIF($B$6:$B$111,$D43,生産波及!U$6:U$111)</f>
        <v>0</v>
      </c>
      <c r="AW43" s="325">
        <f>SUMIF($B$6:$B$111,$D43,生産波及!V$6:V$111)</f>
        <v>0</v>
      </c>
      <c r="AX43" s="206">
        <f>SUMIF($B$6:$B$111,$D43,生産波及!W$6:W$111)</f>
        <v>0</v>
      </c>
      <c r="AY43" s="273"/>
      <c r="AZ43" s="14"/>
      <c r="BA43" s="301"/>
      <c r="BB43" s="286">
        <v>70</v>
      </c>
      <c r="BC43" s="283" t="s">
        <v>814</v>
      </c>
      <c r="BD43" s="325">
        <f t="shared" si="48"/>
        <v>0</v>
      </c>
      <c r="BE43" s="325">
        <f t="shared" si="44"/>
        <v>0</v>
      </c>
      <c r="BF43" s="325">
        <f t="shared" si="45"/>
        <v>0</v>
      </c>
      <c r="BG43" s="325">
        <f t="shared" si="46"/>
        <v>0</v>
      </c>
      <c r="BI43" s="109">
        <f t="shared" si="40"/>
        <v>38</v>
      </c>
      <c r="BJ43" s="282">
        <v>263</v>
      </c>
      <c r="BK43" s="283" t="s">
        <v>927</v>
      </c>
      <c r="BL43" s="327">
        <f>生産波及!T43</f>
        <v>0</v>
      </c>
      <c r="BM43" s="327">
        <f>生産波及!U43</f>
        <v>0</v>
      </c>
      <c r="BN43" s="327">
        <f>生産波及!V43</f>
        <v>0</v>
      </c>
      <c r="BO43" s="327">
        <f>生産波及!W43</f>
        <v>0</v>
      </c>
      <c r="BP43" s="280">
        <f t="shared" si="30"/>
        <v>7.3700000000000002E-5</v>
      </c>
      <c r="BQ43" s="14"/>
      <c r="BR43" s="109">
        <v>38</v>
      </c>
      <c r="BS43" s="328">
        <f t="shared" si="31"/>
        <v>263</v>
      </c>
      <c r="BT43" s="329" t="str">
        <f t="shared" si="32"/>
        <v>鋳鍛造品（鉄）</v>
      </c>
      <c r="BU43" s="326">
        <f t="shared" si="33"/>
        <v>0</v>
      </c>
      <c r="BV43" s="326">
        <f t="shared" si="34"/>
        <v>0</v>
      </c>
      <c r="BW43" s="326">
        <f t="shared" si="35"/>
        <v>0</v>
      </c>
      <c r="BX43" s="326">
        <f t="shared" si="36"/>
        <v>0</v>
      </c>
    </row>
    <row r="44" spans="2:76">
      <c r="B44" s="277">
        <v>26</v>
      </c>
      <c r="C44" s="16"/>
      <c r="D44" s="302">
        <v>71</v>
      </c>
      <c r="E44" s="303" t="s">
        <v>815</v>
      </c>
      <c r="F44" s="325">
        <f>SUMIF($B$6:$B$111,$D44,造成波及!V$6:V$111)+SUMIF($B$6:$B$111,$D44,建築波及!V$6:V$111)+SUMIF($B$6:$B$111,$D44,設備波及!V$6:V$111)</f>
        <v>0</v>
      </c>
      <c r="G44" s="325">
        <f>SUMIF($B$6:$B$111,$D44,造成波及!W$6:W$111)+SUMIF($B$6:$B$111,$D44,建築波及!W$6:W$111)+SUMIF($B$6:$B$111,$D44,設備波及!W$6:W$111)</f>
        <v>0</v>
      </c>
      <c r="H44" s="325">
        <f>SUMIF($B$6:$B$111,$D44,造成波及!X$6:X$111)+SUMIF($B$6:$B$111,$D44,建築波及!X$6:X$111)+SUMIF($B$6:$B$111,$D44,設備波及!X$6:X$111)</f>
        <v>0</v>
      </c>
      <c r="I44" s="206">
        <f t="shared" si="7"/>
        <v>0</v>
      </c>
      <c r="J44" s="273"/>
      <c r="K44" s="14"/>
      <c r="L44" s="301"/>
      <c r="M44" s="302">
        <v>71</v>
      </c>
      <c r="N44" s="303" t="s">
        <v>815</v>
      </c>
      <c r="O44" s="469">
        <f t="shared" si="47"/>
        <v>0</v>
      </c>
      <c r="P44" s="469">
        <f t="shared" si="41"/>
        <v>0</v>
      </c>
      <c r="Q44" s="469">
        <f t="shared" si="42"/>
        <v>0</v>
      </c>
      <c r="R44" s="469">
        <f t="shared" si="43"/>
        <v>0</v>
      </c>
      <c r="T44" s="109">
        <f t="shared" si="39"/>
        <v>39</v>
      </c>
      <c r="U44" s="282">
        <v>269</v>
      </c>
      <c r="V44" s="283" t="s">
        <v>467</v>
      </c>
      <c r="W44" s="327">
        <f>造成波及!V44+建築波及!V44+設備波及!V44</f>
        <v>0</v>
      </c>
      <c r="X44" s="327">
        <f>造成波及!W44+建築波及!W44+設備波及!W44</f>
        <v>0</v>
      </c>
      <c r="Y44" s="327">
        <f>造成波及!X44+建築波及!X44+設備波及!X44</f>
        <v>0</v>
      </c>
      <c r="Z44" s="327">
        <f>造成波及!Y44+建築波及!Y44+設備波及!Y44</f>
        <v>0</v>
      </c>
      <c r="AA44" s="280">
        <f t="shared" si="15"/>
        <v>7.3100000000000001E-5</v>
      </c>
      <c r="AB44" s="14"/>
      <c r="AC44" s="109">
        <v>39</v>
      </c>
      <c r="AD44" s="328">
        <f t="shared" si="16"/>
        <v>269</v>
      </c>
      <c r="AE44" s="329" t="str">
        <f t="shared" si="17"/>
        <v>その他の鉄鋼製品</v>
      </c>
      <c r="AF44" s="326">
        <f t="shared" si="18"/>
        <v>0</v>
      </c>
      <c r="AG44" s="326">
        <f t="shared" si="19"/>
        <v>0</v>
      </c>
      <c r="AH44" s="326">
        <f t="shared" si="20"/>
        <v>0</v>
      </c>
      <c r="AI44" s="326">
        <f t="shared" si="21"/>
        <v>0</v>
      </c>
      <c r="AR44" s="16"/>
      <c r="AS44" s="302">
        <v>71</v>
      </c>
      <c r="AT44" s="303" t="s">
        <v>815</v>
      </c>
      <c r="AU44" s="325">
        <f>SUMIF($B$6:$B$111,$D44,生産波及!T$6:T$111)</f>
        <v>0</v>
      </c>
      <c r="AV44" s="325">
        <f>SUMIF($B$6:$B$111,$D44,生産波及!U$6:U$111)</f>
        <v>0</v>
      </c>
      <c r="AW44" s="325">
        <f>SUMIF($B$6:$B$111,$D44,生産波及!V$6:V$111)</f>
        <v>0</v>
      </c>
      <c r="AX44" s="206">
        <f>SUMIF($B$6:$B$111,$D44,生産波及!W$6:W$111)</f>
        <v>0</v>
      </c>
      <c r="AY44" s="273"/>
      <c r="AZ44" s="14"/>
      <c r="BA44" s="301"/>
      <c r="BB44" s="302">
        <v>71</v>
      </c>
      <c r="BC44" s="303" t="s">
        <v>815</v>
      </c>
      <c r="BD44" s="325">
        <f t="shared" si="48"/>
        <v>0</v>
      </c>
      <c r="BE44" s="325">
        <f t="shared" si="44"/>
        <v>0</v>
      </c>
      <c r="BF44" s="325">
        <f t="shared" si="45"/>
        <v>0</v>
      </c>
      <c r="BG44" s="325">
        <f t="shared" si="46"/>
        <v>0</v>
      </c>
      <c r="BI44" s="109">
        <f t="shared" si="40"/>
        <v>39</v>
      </c>
      <c r="BJ44" s="282">
        <v>269</v>
      </c>
      <c r="BK44" s="283" t="s">
        <v>467</v>
      </c>
      <c r="BL44" s="327">
        <f>生産波及!T44</f>
        <v>0</v>
      </c>
      <c r="BM44" s="327">
        <f>生産波及!U44</f>
        <v>0</v>
      </c>
      <c r="BN44" s="327">
        <f>生産波及!V44</f>
        <v>0</v>
      </c>
      <c r="BO44" s="327">
        <f>生産波及!W44</f>
        <v>0</v>
      </c>
      <c r="BP44" s="280">
        <f t="shared" si="30"/>
        <v>7.3100000000000001E-5</v>
      </c>
      <c r="BQ44" s="14"/>
      <c r="BR44" s="109">
        <v>39</v>
      </c>
      <c r="BS44" s="328">
        <f t="shared" si="31"/>
        <v>269</v>
      </c>
      <c r="BT44" s="329" t="str">
        <f t="shared" si="32"/>
        <v>その他の鉄鋼製品</v>
      </c>
      <c r="BU44" s="326">
        <f t="shared" si="33"/>
        <v>0</v>
      </c>
      <c r="BV44" s="326">
        <f t="shared" si="34"/>
        <v>0</v>
      </c>
      <c r="BW44" s="326">
        <f t="shared" si="35"/>
        <v>0</v>
      </c>
      <c r="BX44" s="326">
        <f t="shared" si="36"/>
        <v>0</v>
      </c>
    </row>
    <row r="45" spans="2:76">
      <c r="B45" s="277">
        <v>27</v>
      </c>
      <c r="C45" s="16"/>
      <c r="D45" s="304"/>
      <c r="E45" s="305" t="s">
        <v>816</v>
      </c>
      <c r="F45" s="124">
        <f>SUM(F6:F44)</f>
        <v>0</v>
      </c>
      <c r="G45" s="124">
        <f t="shared" ref="G45:I45" si="49">SUM(G6:G44)</f>
        <v>0</v>
      </c>
      <c r="H45" s="124">
        <f t="shared" si="49"/>
        <v>0</v>
      </c>
      <c r="I45" s="124">
        <f t="shared" si="49"/>
        <v>0</v>
      </c>
      <c r="K45" s="11"/>
      <c r="L45" s="291"/>
      <c r="M45" s="304"/>
      <c r="N45" s="305" t="s">
        <v>817</v>
      </c>
      <c r="O45" s="124">
        <f>SUM(O6:O44)</f>
        <v>0</v>
      </c>
      <c r="P45" s="124">
        <f t="shared" ref="P45:R45" si="50">SUM(P6:P44)</f>
        <v>0</v>
      </c>
      <c r="Q45" s="124">
        <f t="shared" si="50"/>
        <v>0</v>
      </c>
      <c r="R45" s="124">
        <f t="shared" si="50"/>
        <v>0</v>
      </c>
      <c r="T45" s="109">
        <f t="shared" si="39"/>
        <v>40</v>
      </c>
      <c r="U45" s="282">
        <v>271</v>
      </c>
      <c r="V45" s="283" t="s">
        <v>469</v>
      </c>
      <c r="W45" s="327">
        <f>造成波及!V45+建築波及!V45+設備波及!V45</f>
        <v>0</v>
      </c>
      <c r="X45" s="327">
        <f>造成波及!W45+建築波及!W45+設備波及!W45</f>
        <v>0</v>
      </c>
      <c r="Y45" s="327">
        <f>造成波及!X45+建築波及!X45+設備波及!X45</f>
        <v>0</v>
      </c>
      <c r="Z45" s="327">
        <f>造成波及!Y45+建築波及!Y45+設備波及!Y45</f>
        <v>0</v>
      </c>
      <c r="AA45" s="280">
        <f t="shared" si="15"/>
        <v>7.2899999999999997E-5</v>
      </c>
      <c r="AB45" s="14"/>
      <c r="AC45" s="109">
        <v>40</v>
      </c>
      <c r="AD45" s="328">
        <f t="shared" si="16"/>
        <v>271</v>
      </c>
      <c r="AE45" s="329" t="str">
        <f t="shared" si="17"/>
        <v>非鉄金属製錬・精製</v>
      </c>
      <c r="AF45" s="326">
        <f t="shared" si="18"/>
        <v>0</v>
      </c>
      <c r="AG45" s="326">
        <f t="shared" si="19"/>
        <v>0</v>
      </c>
      <c r="AH45" s="326">
        <f t="shared" si="20"/>
        <v>0</v>
      </c>
      <c r="AI45" s="326">
        <f t="shared" si="21"/>
        <v>0</v>
      </c>
      <c r="AR45" s="16"/>
      <c r="AS45" s="304"/>
      <c r="AT45" s="305" t="s">
        <v>816</v>
      </c>
      <c r="AU45" s="124">
        <f>SUM(AU6:AU44)</f>
        <v>0</v>
      </c>
      <c r="AV45" s="124">
        <f t="shared" ref="AV45:AX45" si="51">SUM(AV6:AV44)</f>
        <v>0</v>
      </c>
      <c r="AW45" s="124">
        <f t="shared" si="51"/>
        <v>0</v>
      </c>
      <c r="AX45" s="124">
        <f t="shared" si="51"/>
        <v>0</v>
      </c>
      <c r="AZ45" s="11"/>
      <c r="BA45" s="291"/>
      <c r="BB45" s="304"/>
      <c r="BC45" s="305" t="s">
        <v>817</v>
      </c>
      <c r="BD45" s="124">
        <f>SUM(BD6:BD44)</f>
        <v>0</v>
      </c>
      <c r="BE45" s="124">
        <f t="shared" ref="BE45:BG45" si="52">SUM(BE6:BE44)</f>
        <v>0</v>
      </c>
      <c r="BF45" s="124">
        <f t="shared" si="52"/>
        <v>0</v>
      </c>
      <c r="BG45" s="124">
        <f t="shared" si="52"/>
        <v>0</v>
      </c>
      <c r="BI45" s="109">
        <f t="shared" si="40"/>
        <v>40</v>
      </c>
      <c r="BJ45" s="282">
        <v>271</v>
      </c>
      <c r="BK45" s="283" t="s">
        <v>469</v>
      </c>
      <c r="BL45" s="327">
        <f>生産波及!T45</f>
        <v>0</v>
      </c>
      <c r="BM45" s="327">
        <f>生産波及!U45</f>
        <v>0</v>
      </c>
      <c r="BN45" s="327">
        <f>生産波及!V45</f>
        <v>0</v>
      </c>
      <c r="BO45" s="327">
        <f>生産波及!W45</f>
        <v>0</v>
      </c>
      <c r="BP45" s="280">
        <f t="shared" si="30"/>
        <v>7.2899999999999997E-5</v>
      </c>
      <c r="BQ45" s="14"/>
      <c r="BR45" s="109">
        <v>40</v>
      </c>
      <c r="BS45" s="328">
        <f t="shared" si="31"/>
        <v>271</v>
      </c>
      <c r="BT45" s="329" t="str">
        <f t="shared" si="32"/>
        <v>非鉄金属製錬・精製</v>
      </c>
      <c r="BU45" s="326">
        <f t="shared" si="33"/>
        <v>0</v>
      </c>
      <c r="BV45" s="326">
        <f t="shared" si="34"/>
        <v>0</v>
      </c>
      <c r="BW45" s="326">
        <f t="shared" si="35"/>
        <v>0</v>
      </c>
      <c r="BX45" s="326">
        <f t="shared" si="36"/>
        <v>0</v>
      </c>
    </row>
    <row r="46" spans="2:76">
      <c r="B46" s="277">
        <v>27</v>
      </c>
      <c r="C46" s="16"/>
      <c r="M46" s="23"/>
      <c r="N46" s="9"/>
      <c r="O46" s="22"/>
      <c r="P46" s="22"/>
      <c r="Q46" s="22"/>
      <c r="R46" s="22"/>
      <c r="T46" s="109">
        <f t="shared" si="39"/>
        <v>41</v>
      </c>
      <c r="U46" s="282">
        <v>272</v>
      </c>
      <c r="V46" s="283" t="s">
        <v>472</v>
      </c>
      <c r="W46" s="327">
        <f>造成波及!V46+建築波及!V46+設備波及!V46</f>
        <v>0</v>
      </c>
      <c r="X46" s="327">
        <f>造成波及!W46+建築波及!W46+設備波及!W46</f>
        <v>0</v>
      </c>
      <c r="Y46" s="327">
        <f>造成波及!X46+建築波及!X46+設備波及!X46</f>
        <v>0</v>
      </c>
      <c r="Z46" s="327">
        <f>造成波及!Y46+建築波及!Y46+設備波及!Y46</f>
        <v>0</v>
      </c>
      <c r="AA46" s="280">
        <f t="shared" si="15"/>
        <v>7.2799999999999994E-5</v>
      </c>
      <c r="AB46" s="14"/>
      <c r="AC46" s="109">
        <v>41</v>
      </c>
      <c r="AD46" s="328">
        <f t="shared" si="16"/>
        <v>272</v>
      </c>
      <c r="AE46" s="329" t="str">
        <f t="shared" si="17"/>
        <v>非鉄金属加工製品</v>
      </c>
      <c r="AF46" s="326">
        <f t="shared" si="18"/>
        <v>0</v>
      </c>
      <c r="AG46" s="326">
        <f t="shared" si="19"/>
        <v>0</v>
      </c>
      <c r="AH46" s="326">
        <f t="shared" si="20"/>
        <v>0</v>
      </c>
      <c r="AI46" s="326">
        <f t="shared" si="21"/>
        <v>0</v>
      </c>
      <c r="AR46" s="16"/>
      <c r="BB46" s="23"/>
      <c r="BC46" s="9"/>
      <c r="BD46" s="22"/>
      <c r="BE46" s="22"/>
      <c r="BF46" s="22"/>
      <c r="BG46" s="22"/>
      <c r="BI46" s="109">
        <f t="shared" si="40"/>
        <v>41</v>
      </c>
      <c r="BJ46" s="282">
        <v>272</v>
      </c>
      <c r="BK46" s="283" t="s">
        <v>472</v>
      </c>
      <c r="BL46" s="327">
        <f>生産波及!T46</f>
        <v>0</v>
      </c>
      <c r="BM46" s="327">
        <f>生産波及!U46</f>
        <v>0</v>
      </c>
      <c r="BN46" s="327">
        <f>生産波及!V46</f>
        <v>0</v>
      </c>
      <c r="BO46" s="327">
        <f>生産波及!W46</f>
        <v>0</v>
      </c>
      <c r="BP46" s="280">
        <f t="shared" si="30"/>
        <v>7.2799999999999994E-5</v>
      </c>
      <c r="BQ46" s="14"/>
      <c r="BR46" s="109">
        <v>41</v>
      </c>
      <c r="BS46" s="328">
        <f t="shared" si="31"/>
        <v>272</v>
      </c>
      <c r="BT46" s="329" t="str">
        <f t="shared" si="32"/>
        <v>非鉄金属加工製品</v>
      </c>
      <c r="BU46" s="326">
        <f t="shared" si="33"/>
        <v>0</v>
      </c>
      <c r="BV46" s="326">
        <f t="shared" si="34"/>
        <v>0</v>
      </c>
      <c r="BW46" s="326">
        <f t="shared" si="35"/>
        <v>0</v>
      </c>
      <c r="BX46" s="326">
        <f t="shared" si="36"/>
        <v>0</v>
      </c>
    </row>
    <row r="47" spans="2:76">
      <c r="B47" s="277">
        <v>28</v>
      </c>
      <c r="C47" s="16"/>
      <c r="I47" s="253"/>
      <c r="M47" s="111">
        <v>99</v>
      </c>
      <c r="N47" s="306" t="s">
        <v>415</v>
      </c>
      <c r="O47" s="57">
        <f>SUM(O26:O44)</f>
        <v>0</v>
      </c>
      <c r="P47" s="57">
        <f t="shared" ref="P47:R47" si="53">SUM(P26:P44)</f>
        <v>0</v>
      </c>
      <c r="Q47" s="57">
        <f t="shared" si="53"/>
        <v>0</v>
      </c>
      <c r="R47" s="57">
        <f t="shared" si="53"/>
        <v>0</v>
      </c>
      <c r="T47" s="109">
        <f t="shared" si="39"/>
        <v>42</v>
      </c>
      <c r="U47" s="282">
        <v>281</v>
      </c>
      <c r="V47" s="283" t="s">
        <v>928</v>
      </c>
      <c r="W47" s="327">
        <f>造成波及!V47+建築波及!V47+設備波及!V47</f>
        <v>0</v>
      </c>
      <c r="X47" s="327">
        <f>造成波及!W47+建築波及!W47+設備波及!W47</f>
        <v>0</v>
      </c>
      <c r="Y47" s="327">
        <f>造成波及!X47+建築波及!X47+設備波及!X47</f>
        <v>0</v>
      </c>
      <c r="Z47" s="327">
        <f>造成波及!Y47+建築波及!Y47+設備波及!Y47</f>
        <v>0</v>
      </c>
      <c r="AA47" s="280">
        <f t="shared" si="15"/>
        <v>7.1899999999999999E-5</v>
      </c>
      <c r="AB47" s="14"/>
      <c r="AC47" s="109">
        <v>42</v>
      </c>
      <c r="AD47" s="328">
        <f t="shared" si="16"/>
        <v>281</v>
      </c>
      <c r="AE47" s="329" t="str">
        <f t="shared" si="17"/>
        <v>建設用・建築用金属製品</v>
      </c>
      <c r="AF47" s="326">
        <f t="shared" si="18"/>
        <v>0</v>
      </c>
      <c r="AG47" s="326">
        <f t="shared" si="19"/>
        <v>0</v>
      </c>
      <c r="AH47" s="326">
        <f t="shared" si="20"/>
        <v>0</v>
      </c>
      <c r="AI47" s="326">
        <f t="shared" si="21"/>
        <v>0</v>
      </c>
      <c r="AR47" s="16"/>
      <c r="AX47" s="253"/>
      <c r="BB47" s="111">
        <v>99</v>
      </c>
      <c r="BC47" s="306" t="s">
        <v>415</v>
      </c>
      <c r="BD47" s="57">
        <f>SUM(BD26:BD44)</f>
        <v>0</v>
      </c>
      <c r="BE47" s="57">
        <f t="shared" ref="BE47:BG47" si="54">SUM(BE26:BE44)</f>
        <v>0</v>
      </c>
      <c r="BF47" s="57">
        <f t="shared" si="54"/>
        <v>0</v>
      </c>
      <c r="BG47" s="57">
        <f t="shared" si="54"/>
        <v>0</v>
      </c>
      <c r="BI47" s="109">
        <f t="shared" si="40"/>
        <v>42</v>
      </c>
      <c r="BJ47" s="282">
        <v>281</v>
      </c>
      <c r="BK47" s="283" t="s">
        <v>928</v>
      </c>
      <c r="BL47" s="327">
        <f>生産波及!T47</f>
        <v>0</v>
      </c>
      <c r="BM47" s="327">
        <f>生産波及!U47</f>
        <v>0</v>
      </c>
      <c r="BN47" s="327">
        <f>生産波及!V47</f>
        <v>0</v>
      </c>
      <c r="BO47" s="327">
        <f>生産波及!W47</f>
        <v>0</v>
      </c>
      <c r="BP47" s="280">
        <f t="shared" si="30"/>
        <v>7.1899999999999999E-5</v>
      </c>
      <c r="BQ47" s="14"/>
      <c r="BR47" s="109">
        <v>42</v>
      </c>
      <c r="BS47" s="328">
        <f t="shared" si="31"/>
        <v>281</v>
      </c>
      <c r="BT47" s="329" t="str">
        <f t="shared" si="32"/>
        <v>建設用・建築用金属製品</v>
      </c>
      <c r="BU47" s="326">
        <f t="shared" si="33"/>
        <v>0</v>
      </c>
      <c r="BV47" s="326">
        <f t="shared" si="34"/>
        <v>0</v>
      </c>
      <c r="BW47" s="326">
        <f t="shared" si="35"/>
        <v>0</v>
      </c>
      <c r="BX47" s="326">
        <f t="shared" si="36"/>
        <v>0</v>
      </c>
    </row>
    <row r="48" spans="2:76">
      <c r="B48" s="277">
        <v>28</v>
      </c>
      <c r="C48" s="16"/>
      <c r="T48" s="109">
        <f t="shared" si="39"/>
        <v>43</v>
      </c>
      <c r="U48" s="282">
        <v>289</v>
      </c>
      <c r="V48" s="283" t="s">
        <v>482</v>
      </c>
      <c r="W48" s="327">
        <f>造成波及!V48+建築波及!V48+設備波及!V48</f>
        <v>0</v>
      </c>
      <c r="X48" s="327">
        <f>造成波及!W48+建築波及!W48+設備波及!W48</f>
        <v>0</v>
      </c>
      <c r="Y48" s="327">
        <f>造成波及!X48+建築波及!X48+設備波及!X48</f>
        <v>0</v>
      </c>
      <c r="Z48" s="327">
        <f>造成波及!Y48+建築波及!Y48+設備波及!Y48</f>
        <v>0</v>
      </c>
      <c r="AA48" s="280">
        <f t="shared" si="15"/>
        <v>7.1099999999999994E-5</v>
      </c>
      <c r="AB48" s="14"/>
      <c r="AC48" s="109">
        <v>43</v>
      </c>
      <c r="AD48" s="328">
        <f t="shared" si="16"/>
        <v>289</v>
      </c>
      <c r="AE48" s="329" t="str">
        <f t="shared" si="17"/>
        <v>その他の金属製品</v>
      </c>
      <c r="AF48" s="326">
        <f t="shared" si="18"/>
        <v>0</v>
      </c>
      <c r="AG48" s="326">
        <f t="shared" si="19"/>
        <v>0</v>
      </c>
      <c r="AH48" s="326">
        <f t="shared" si="20"/>
        <v>0</v>
      </c>
      <c r="AI48" s="326">
        <f t="shared" si="21"/>
        <v>0</v>
      </c>
      <c r="AR48" s="16"/>
      <c r="BI48" s="109">
        <f t="shared" si="40"/>
        <v>43</v>
      </c>
      <c r="BJ48" s="282">
        <v>289</v>
      </c>
      <c r="BK48" s="283" t="s">
        <v>482</v>
      </c>
      <c r="BL48" s="327">
        <f>生産波及!T48</f>
        <v>0</v>
      </c>
      <c r="BM48" s="327">
        <f>生産波及!U48</f>
        <v>0</v>
      </c>
      <c r="BN48" s="327">
        <f>生産波及!V48</f>
        <v>0</v>
      </c>
      <c r="BO48" s="327">
        <f>生産波及!W48</f>
        <v>0</v>
      </c>
      <c r="BP48" s="280">
        <f t="shared" si="30"/>
        <v>7.1099999999999994E-5</v>
      </c>
      <c r="BQ48" s="14"/>
      <c r="BR48" s="109">
        <v>43</v>
      </c>
      <c r="BS48" s="328">
        <f t="shared" si="31"/>
        <v>289</v>
      </c>
      <c r="BT48" s="329" t="str">
        <f t="shared" si="32"/>
        <v>その他の金属製品</v>
      </c>
      <c r="BU48" s="326">
        <f t="shared" si="33"/>
        <v>0</v>
      </c>
      <c r="BV48" s="326">
        <f t="shared" si="34"/>
        <v>0</v>
      </c>
      <c r="BW48" s="326">
        <f t="shared" si="35"/>
        <v>0</v>
      </c>
      <c r="BX48" s="326">
        <f t="shared" si="36"/>
        <v>0</v>
      </c>
    </row>
    <row r="49" spans="2:76">
      <c r="B49" s="277">
        <v>29</v>
      </c>
      <c r="C49" s="16"/>
      <c r="T49" s="109">
        <f t="shared" si="39"/>
        <v>44</v>
      </c>
      <c r="U49" s="282">
        <v>291</v>
      </c>
      <c r="V49" s="283" t="s">
        <v>929</v>
      </c>
      <c r="W49" s="327">
        <f>造成波及!V49+建築波及!V49+設備波及!V49</f>
        <v>0</v>
      </c>
      <c r="X49" s="327">
        <f>造成波及!W49+建築波及!W49+設備波及!W49</f>
        <v>0</v>
      </c>
      <c r="Y49" s="327">
        <f>造成波及!X49+建築波及!X49+設備波及!X49</f>
        <v>0</v>
      </c>
      <c r="Z49" s="327">
        <f>造成波及!Y49+建築波及!Y49+設備波及!Y49</f>
        <v>0</v>
      </c>
      <c r="AA49" s="280">
        <f t="shared" si="15"/>
        <v>7.0900000000000002E-5</v>
      </c>
      <c r="AB49" s="14"/>
      <c r="AC49" s="109">
        <v>44</v>
      </c>
      <c r="AD49" s="328">
        <f t="shared" si="16"/>
        <v>291</v>
      </c>
      <c r="AE49" s="329" t="str">
        <f t="shared" si="17"/>
        <v>はん用機械</v>
      </c>
      <c r="AF49" s="326">
        <f t="shared" si="18"/>
        <v>0</v>
      </c>
      <c r="AG49" s="326">
        <f t="shared" si="19"/>
        <v>0</v>
      </c>
      <c r="AH49" s="326">
        <f t="shared" si="20"/>
        <v>0</v>
      </c>
      <c r="AI49" s="326">
        <f t="shared" si="21"/>
        <v>0</v>
      </c>
      <c r="AR49" s="16"/>
      <c r="BI49" s="109">
        <f t="shared" si="40"/>
        <v>44</v>
      </c>
      <c r="BJ49" s="282">
        <v>291</v>
      </c>
      <c r="BK49" s="283" t="s">
        <v>929</v>
      </c>
      <c r="BL49" s="327">
        <f>生産波及!T49</f>
        <v>0</v>
      </c>
      <c r="BM49" s="327">
        <f>生産波及!U49</f>
        <v>0</v>
      </c>
      <c r="BN49" s="327">
        <f>生産波及!V49</f>
        <v>0</v>
      </c>
      <c r="BO49" s="327">
        <f>生産波及!W49</f>
        <v>0</v>
      </c>
      <c r="BP49" s="280">
        <f t="shared" si="30"/>
        <v>7.0900000000000002E-5</v>
      </c>
      <c r="BQ49" s="14"/>
      <c r="BR49" s="109">
        <v>44</v>
      </c>
      <c r="BS49" s="328">
        <f t="shared" si="31"/>
        <v>291</v>
      </c>
      <c r="BT49" s="329" t="str">
        <f t="shared" si="32"/>
        <v>はん用機械</v>
      </c>
      <c r="BU49" s="326">
        <f t="shared" si="33"/>
        <v>0</v>
      </c>
      <c r="BV49" s="326">
        <f t="shared" si="34"/>
        <v>0</v>
      </c>
      <c r="BW49" s="326">
        <f t="shared" si="35"/>
        <v>0</v>
      </c>
      <c r="BX49" s="326">
        <f t="shared" si="36"/>
        <v>0</v>
      </c>
    </row>
    <row r="50" spans="2:76">
      <c r="B50" s="277">
        <v>30</v>
      </c>
      <c r="C50" s="16"/>
      <c r="T50" s="109">
        <f t="shared" si="39"/>
        <v>45</v>
      </c>
      <c r="U50" s="282">
        <v>301</v>
      </c>
      <c r="V50" s="283" t="s">
        <v>930</v>
      </c>
      <c r="W50" s="327">
        <f>造成波及!V50+建築波及!V50+設備波及!V50</f>
        <v>0</v>
      </c>
      <c r="X50" s="327">
        <f>造成波及!W50+建築波及!W50+設備波及!W50</f>
        <v>0</v>
      </c>
      <c r="Y50" s="327">
        <f>造成波及!X50+建築波及!X50+設備波及!X50</f>
        <v>0</v>
      </c>
      <c r="Z50" s="327">
        <f>造成波及!Y50+建築波及!Y50+設備波及!Y50</f>
        <v>0</v>
      </c>
      <c r="AA50" s="280">
        <f t="shared" si="15"/>
        <v>6.9899999999999991E-5</v>
      </c>
      <c r="AB50" s="14"/>
      <c r="AC50" s="109">
        <v>45</v>
      </c>
      <c r="AD50" s="328">
        <f t="shared" si="16"/>
        <v>301</v>
      </c>
      <c r="AE50" s="329" t="str">
        <f t="shared" si="17"/>
        <v>生産用機械</v>
      </c>
      <c r="AF50" s="326">
        <f t="shared" si="18"/>
        <v>0</v>
      </c>
      <c r="AG50" s="326">
        <f t="shared" si="19"/>
        <v>0</v>
      </c>
      <c r="AH50" s="326">
        <f t="shared" si="20"/>
        <v>0</v>
      </c>
      <c r="AI50" s="326">
        <f t="shared" si="21"/>
        <v>0</v>
      </c>
      <c r="AR50" s="16"/>
      <c r="BI50" s="109">
        <f t="shared" si="40"/>
        <v>45</v>
      </c>
      <c r="BJ50" s="282">
        <v>301</v>
      </c>
      <c r="BK50" s="283" t="s">
        <v>930</v>
      </c>
      <c r="BL50" s="327">
        <f>生産波及!T50</f>
        <v>0</v>
      </c>
      <c r="BM50" s="327">
        <f>生産波及!U50</f>
        <v>0</v>
      </c>
      <c r="BN50" s="327">
        <f>生産波及!V50</f>
        <v>0</v>
      </c>
      <c r="BO50" s="327">
        <f>生産波及!W50</f>
        <v>0</v>
      </c>
      <c r="BP50" s="280">
        <f t="shared" si="30"/>
        <v>6.9899999999999991E-5</v>
      </c>
      <c r="BQ50" s="14"/>
      <c r="BR50" s="109">
        <v>45</v>
      </c>
      <c r="BS50" s="328">
        <f t="shared" si="31"/>
        <v>301</v>
      </c>
      <c r="BT50" s="329" t="str">
        <f t="shared" si="32"/>
        <v>生産用機械</v>
      </c>
      <c r="BU50" s="326">
        <f t="shared" si="33"/>
        <v>0</v>
      </c>
      <c r="BV50" s="326">
        <f t="shared" si="34"/>
        <v>0</v>
      </c>
      <c r="BW50" s="326">
        <f t="shared" si="35"/>
        <v>0</v>
      </c>
      <c r="BX50" s="326">
        <f t="shared" si="36"/>
        <v>0</v>
      </c>
    </row>
    <row r="51" spans="2:76">
      <c r="B51" s="277">
        <v>31</v>
      </c>
      <c r="C51" s="16"/>
      <c r="T51" s="109">
        <f t="shared" si="39"/>
        <v>46</v>
      </c>
      <c r="U51" s="282">
        <v>311</v>
      </c>
      <c r="V51" s="283" t="s">
        <v>931</v>
      </c>
      <c r="W51" s="327">
        <f>造成波及!V51+建築波及!V51+設備波及!V51</f>
        <v>0</v>
      </c>
      <c r="X51" s="327">
        <f>造成波及!W51+建築波及!W51+設備波及!W51</f>
        <v>0</v>
      </c>
      <c r="Y51" s="327">
        <f>造成波及!X51+建築波及!X51+設備波及!X51</f>
        <v>0</v>
      </c>
      <c r="Z51" s="327">
        <f>造成波及!Y51+建築波及!Y51+設備波及!Y51</f>
        <v>0</v>
      </c>
      <c r="AA51" s="280">
        <f t="shared" si="15"/>
        <v>6.8899999999999994E-5</v>
      </c>
      <c r="AB51" s="14"/>
      <c r="AC51" s="109">
        <v>46</v>
      </c>
      <c r="AD51" s="328">
        <f t="shared" si="16"/>
        <v>311</v>
      </c>
      <c r="AE51" s="329" t="str">
        <f t="shared" si="17"/>
        <v>業務用機械</v>
      </c>
      <c r="AF51" s="326">
        <f t="shared" si="18"/>
        <v>0</v>
      </c>
      <c r="AG51" s="326">
        <f t="shared" si="19"/>
        <v>0</v>
      </c>
      <c r="AH51" s="326">
        <f t="shared" si="20"/>
        <v>0</v>
      </c>
      <c r="AI51" s="326">
        <f t="shared" si="21"/>
        <v>0</v>
      </c>
      <c r="AR51" s="16"/>
      <c r="BI51" s="109">
        <f t="shared" si="40"/>
        <v>46</v>
      </c>
      <c r="BJ51" s="282">
        <v>311</v>
      </c>
      <c r="BK51" s="283" t="s">
        <v>931</v>
      </c>
      <c r="BL51" s="327">
        <f>生産波及!T51</f>
        <v>0</v>
      </c>
      <c r="BM51" s="327">
        <f>生産波及!U51</f>
        <v>0</v>
      </c>
      <c r="BN51" s="327">
        <f>生産波及!V51</f>
        <v>0</v>
      </c>
      <c r="BO51" s="327">
        <f>生産波及!W51</f>
        <v>0</v>
      </c>
      <c r="BP51" s="280">
        <f t="shared" si="30"/>
        <v>6.8899999999999994E-5</v>
      </c>
      <c r="BQ51" s="14"/>
      <c r="BR51" s="109">
        <v>46</v>
      </c>
      <c r="BS51" s="328">
        <f t="shared" si="31"/>
        <v>311</v>
      </c>
      <c r="BT51" s="329" t="str">
        <f t="shared" si="32"/>
        <v>業務用機械</v>
      </c>
      <c r="BU51" s="326">
        <f t="shared" si="33"/>
        <v>0</v>
      </c>
      <c r="BV51" s="326">
        <f t="shared" si="34"/>
        <v>0</v>
      </c>
      <c r="BW51" s="326">
        <f t="shared" si="35"/>
        <v>0</v>
      </c>
      <c r="BX51" s="326">
        <f t="shared" si="36"/>
        <v>0</v>
      </c>
    </row>
    <row r="52" spans="2:76">
      <c r="B52" s="277">
        <v>32</v>
      </c>
      <c r="C52" s="16"/>
      <c r="T52" s="109">
        <f t="shared" si="39"/>
        <v>47</v>
      </c>
      <c r="U52" s="282">
        <v>321</v>
      </c>
      <c r="V52" s="285" t="s">
        <v>932</v>
      </c>
      <c r="W52" s="327">
        <f>造成波及!V52+建築波及!V52+設備波及!V52</f>
        <v>0</v>
      </c>
      <c r="X52" s="327">
        <f>造成波及!W52+建築波及!W52+設備波及!W52</f>
        <v>0</v>
      </c>
      <c r="Y52" s="327">
        <f>造成波及!X52+建築波及!X52+設備波及!X52</f>
        <v>0</v>
      </c>
      <c r="Z52" s="327">
        <f>造成波及!Y52+建築波及!Y52+設備波及!Y52</f>
        <v>0</v>
      </c>
      <c r="AA52" s="280">
        <f t="shared" si="15"/>
        <v>6.7899999999999997E-5</v>
      </c>
      <c r="AB52" s="14"/>
      <c r="AC52" s="109">
        <v>47</v>
      </c>
      <c r="AD52" s="328">
        <f t="shared" si="16"/>
        <v>321</v>
      </c>
      <c r="AE52" s="329" t="str">
        <f t="shared" si="17"/>
        <v>電子デバイス</v>
      </c>
      <c r="AF52" s="326">
        <f t="shared" si="18"/>
        <v>0</v>
      </c>
      <c r="AG52" s="326">
        <f t="shared" si="19"/>
        <v>0</v>
      </c>
      <c r="AH52" s="326">
        <f t="shared" si="20"/>
        <v>0</v>
      </c>
      <c r="AI52" s="326">
        <f t="shared" si="21"/>
        <v>0</v>
      </c>
      <c r="AR52" s="16"/>
      <c r="BI52" s="109">
        <f t="shared" si="40"/>
        <v>47</v>
      </c>
      <c r="BJ52" s="282">
        <v>321</v>
      </c>
      <c r="BK52" s="285" t="s">
        <v>932</v>
      </c>
      <c r="BL52" s="327">
        <f>生産波及!T52</f>
        <v>0</v>
      </c>
      <c r="BM52" s="327">
        <f>生産波及!U52</f>
        <v>0</v>
      </c>
      <c r="BN52" s="327">
        <f>生産波及!V52</f>
        <v>0</v>
      </c>
      <c r="BO52" s="327">
        <f>生産波及!W52</f>
        <v>0</v>
      </c>
      <c r="BP52" s="280">
        <f t="shared" si="30"/>
        <v>6.7899999999999997E-5</v>
      </c>
      <c r="BQ52" s="14"/>
      <c r="BR52" s="109">
        <v>47</v>
      </c>
      <c r="BS52" s="328">
        <f t="shared" si="31"/>
        <v>321</v>
      </c>
      <c r="BT52" s="329" t="str">
        <f t="shared" si="32"/>
        <v>電子デバイス</v>
      </c>
      <c r="BU52" s="326">
        <f t="shared" si="33"/>
        <v>0</v>
      </c>
      <c r="BV52" s="326">
        <f t="shared" si="34"/>
        <v>0</v>
      </c>
      <c r="BW52" s="326">
        <f t="shared" si="35"/>
        <v>0</v>
      </c>
      <c r="BX52" s="326">
        <f t="shared" si="36"/>
        <v>0</v>
      </c>
    </row>
    <row r="53" spans="2:76">
      <c r="B53" s="277">
        <v>32</v>
      </c>
      <c r="C53" s="16"/>
      <c r="T53" s="109">
        <f t="shared" si="39"/>
        <v>48</v>
      </c>
      <c r="U53" s="282">
        <v>329</v>
      </c>
      <c r="V53" s="283" t="s">
        <v>933</v>
      </c>
      <c r="W53" s="327">
        <f>造成波及!V53+建築波及!V53+設備波及!V53</f>
        <v>0</v>
      </c>
      <c r="X53" s="327">
        <f>造成波及!W53+建築波及!W53+設備波及!W53</f>
        <v>0</v>
      </c>
      <c r="Y53" s="327">
        <f>造成波及!X53+建築波及!X53+設備波及!X53</f>
        <v>0</v>
      </c>
      <c r="Z53" s="327">
        <f>造成波及!Y53+建築波及!Y53+設備波及!Y53</f>
        <v>0</v>
      </c>
      <c r="AA53" s="280">
        <f t="shared" si="15"/>
        <v>6.7099999999999991E-5</v>
      </c>
      <c r="AB53" s="14"/>
      <c r="AC53" s="109">
        <v>48</v>
      </c>
      <c r="AD53" s="328">
        <f t="shared" si="16"/>
        <v>329</v>
      </c>
      <c r="AE53" s="329" t="str">
        <f t="shared" si="17"/>
        <v>その他の電子部品</v>
      </c>
      <c r="AF53" s="326">
        <f t="shared" si="18"/>
        <v>0</v>
      </c>
      <c r="AG53" s="326">
        <f t="shared" si="19"/>
        <v>0</v>
      </c>
      <c r="AH53" s="326">
        <f t="shared" si="20"/>
        <v>0</v>
      </c>
      <c r="AI53" s="326">
        <f t="shared" si="21"/>
        <v>0</v>
      </c>
      <c r="AR53" s="16"/>
      <c r="BI53" s="109">
        <f t="shared" si="40"/>
        <v>48</v>
      </c>
      <c r="BJ53" s="282">
        <v>329</v>
      </c>
      <c r="BK53" s="283" t="s">
        <v>933</v>
      </c>
      <c r="BL53" s="327">
        <f>生産波及!T53</f>
        <v>0</v>
      </c>
      <c r="BM53" s="327">
        <f>生産波及!U53</f>
        <v>0</v>
      </c>
      <c r="BN53" s="327">
        <f>生産波及!V53</f>
        <v>0</v>
      </c>
      <c r="BO53" s="327">
        <f>生産波及!W53</f>
        <v>0</v>
      </c>
      <c r="BP53" s="280">
        <f t="shared" si="30"/>
        <v>6.7099999999999991E-5</v>
      </c>
      <c r="BQ53" s="14"/>
      <c r="BR53" s="109">
        <v>48</v>
      </c>
      <c r="BS53" s="328">
        <f t="shared" si="31"/>
        <v>329</v>
      </c>
      <c r="BT53" s="329" t="str">
        <f t="shared" si="32"/>
        <v>その他の電子部品</v>
      </c>
      <c r="BU53" s="326">
        <f t="shared" si="33"/>
        <v>0</v>
      </c>
      <c r="BV53" s="326">
        <f t="shared" si="34"/>
        <v>0</v>
      </c>
      <c r="BW53" s="326">
        <f t="shared" si="35"/>
        <v>0</v>
      </c>
      <c r="BX53" s="326">
        <f t="shared" si="36"/>
        <v>0</v>
      </c>
    </row>
    <row r="54" spans="2:76">
      <c r="B54" s="277">
        <v>33</v>
      </c>
      <c r="C54" s="16"/>
      <c r="T54" s="109">
        <f t="shared" si="39"/>
        <v>49</v>
      </c>
      <c r="U54" s="307">
        <v>331</v>
      </c>
      <c r="V54" s="287" t="s">
        <v>934</v>
      </c>
      <c r="W54" s="327">
        <f>造成波及!V54+建築波及!V54+設備波及!V54</f>
        <v>0</v>
      </c>
      <c r="X54" s="327">
        <f>造成波及!W54+建築波及!W54+設備波及!W54</f>
        <v>0</v>
      </c>
      <c r="Y54" s="327">
        <f>造成波及!X54+建築波及!X54+設備波及!X54</f>
        <v>0</v>
      </c>
      <c r="Z54" s="327">
        <f>造成波及!Y54+建築波及!Y54+設備波及!Y54</f>
        <v>0</v>
      </c>
      <c r="AA54" s="280">
        <f t="shared" si="15"/>
        <v>6.69E-5</v>
      </c>
      <c r="AB54" s="14"/>
      <c r="AC54" s="109">
        <v>49</v>
      </c>
      <c r="AD54" s="328">
        <f t="shared" si="16"/>
        <v>331</v>
      </c>
      <c r="AE54" s="329" t="str">
        <f t="shared" si="17"/>
        <v>産業用電気機器</v>
      </c>
      <c r="AF54" s="326">
        <f t="shared" si="18"/>
        <v>0</v>
      </c>
      <c r="AG54" s="326">
        <f t="shared" si="19"/>
        <v>0</v>
      </c>
      <c r="AH54" s="326">
        <f t="shared" si="20"/>
        <v>0</v>
      </c>
      <c r="AI54" s="326">
        <f t="shared" si="21"/>
        <v>0</v>
      </c>
      <c r="AR54" s="16"/>
      <c r="BI54" s="109">
        <f t="shared" si="40"/>
        <v>49</v>
      </c>
      <c r="BJ54" s="307">
        <v>331</v>
      </c>
      <c r="BK54" s="287" t="s">
        <v>934</v>
      </c>
      <c r="BL54" s="327">
        <f>生産波及!T54</f>
        <v>0</v>
      </c>
      <c r="BM54" s="327">
        <f>生産波及!U54</f>
        <v>0</v>
      </c>
      <c r="BN54" s="327">
        <f>生産波及!V54</f>
        <v>0</v>
      </c>
      <c r="BO54" s="327">
        <f>生産波及!W54</f>
        <v>0</v>
      </c>
      <c r="BP54" s="280">
        <f t="shared" si="30"/>
        <v>6.69E-5</v>
      </c>
      <c r="BQ54" s="14"/>
      <c r="BR54" s="109">
        <v>49</v>
      </c>
      <c r="BS54" s="328">
        <f t="shared" si="31"/>
        <v>331</v>
      </c>
      <c r="BT54" s="329" t="str">
        <f t="shared" si="32"/>
        <v>産業用電気機器</v>
      </c>
      <c r="BU54" s="326">
        <f t="shared" si="33"/>
        <v>0</v>
      </c>
      <c r="BV54" s="326">
        <f t="shared" si="34"/>
        <v>0</v>
      </c>
      <c r="BW54" s="326">
        <f t="shared" si="35"/>
        <v>0</v>
      </c>
      <c r="BX54" s="326">
        <f t="shared" si="36"/>
        <v>0</v>
      </c>
    </row>
    <row r="55" spans="2:76">
      <c r="B55" s="277">
        <v>33</v>
      </c>
      <c r="C55" s="16"/>
      <c r="T55" s="109">
        <f t="shared" si="39"/>
        <v>50</v>
      </c>
      <c r="U55" s="307">
        <v>332</v>
      </c>
      <c r="V55" s="308" t="s">
        <v>935</v>
      </c>
      <c r="W55" s="327">
        <f>造成波及!V55+建築波及!V55+設備波及!V55</f>
        <v>0</v>
      </c>
      <c r="X55" s="327">
        <f>造成波及!W55+建築波及!W55+設備波及!W55</f>
        <v>0</v>
      </c>
      <c r="Y55" s="327">
        <f>造成波及!X55+建築波及!X55+設備波及!X55</f>
        <v>0</v>
      </c>
      <c r="Z55" s="327">
        <f>造成波及!Y55+建築波及!Y55+設備波及!Y55</f>
        <v>0</v>
      </c>
      <c r="AA55" s="280">
        <f t="shared" si="15"/>
        <v>6.6799999999999997E-5</v>
      </c>
      <c r="AB55" s="14"/>
      <c r="AC55" s="109">
        <v>50</v>
      </c>
      <c r="AD55" s="328">
        <f t="shared" si="16"/>
        <v>332</v>
      </c>
      <c r="AE55" s="329" t="str">
        <f t="shared" si="17"/>
        <v>民生用電気機器</v>
      </c>
      <c r="AF55" s="326">
        <f t="shared" si="18"/>
        <v>0</v>
      </c>
      <c r="AG55" s="326">
        <f t="shared" si="19"/>
        <v>0</v>
      </c>
      <c r="AH55" s="326">
        <f t="shared" si="20"/>
        <v>0</v>
      </c>
      <c r="AI55" s="326">
        <f t="shared" si="21"/>
        <v>0</v>
      </c>
      <c r="AR55" s="16"/>
      <c r="BI55" s="109">
        <f t="shared" si="40"/>
        <v>50</v>
      </c>
      <c r="BJ55" s="307">
        <v>332</v>
      </c>
      <c r="BK55" s="308" t="s">
        <v>935</v>
      </c>
      <c r="BL55" s="327">
        <f>生産波及!T55</f>
        <v>0</v>
      </c>
      <c r="BM55" s="327">
        <f>生産波及!U55</f>
        <v>0</v>
      </c>
      <c r="BN55" s="327">
        <f>生産波及!V55</f>
        <v>0</v>
      </c>
      <c r="BO55" s="327">
        <f>生産波及!W55</f>
        <v>0</v>
      </c>
      <c r="BP55" s="280">
        <f t="shared" si="30"/>
        <v>6.6799999999999997E-5</v>
      </c>
      <c r="BQ55" s="14"/>
      <c r="BR55" s="109">
        <v>50</v>
      </c>
      <c r="BS55" s="328">
        <f t="shared" si="31"/>
        <v>332</v>
      </c>
      <c r="BT55" s="329" t="str">
        <f t="shared" si="32"/>
        <v>民生用電気機器</v>
      </c>
      <c r="BU55" s="326">
        <f t="shared" si="33"/>
        <v>0</v>
      </c>
      <c r="BV55" s="326">
        <f t="shared" si="34"/>
        <v>0</v>
      </c>
      <c r="BW55" s="326">
        <f t="shared" si="35"/>
        <v>0</v>
      </c>
      <c r="BX55" s="326">
        <f t="shared" si="36"/>
        <v>0</v>
      </c>
    </row>
    <row r="56" spans="2:76">
      <c r="B56" s="277">
        <v>33</v>
      </c>
      <c r="C56" s="16"/>
      <c r="T56" s="109">
        <f t="shared" si="39"/>
        <v>51</v>
      </c>
      <c r="U56" s="307">
        <v>333</v>
      </c>
      <c r="V56" s="287" t="s">
        <v>936</v>
      </c>
      <c r="W56" s="327">
        <f>造成波及!V56+建築波及!V56+設備波及!V56</f>
        <v>0</v>
      </c>
      <c r="X56" s="327">
        <f>造成波及!W56+建築波及!W56+設備波及!W56</f>
        <v>0</v>
      </c>
      <c r="Y56" s="327">
        <f>造成波及!X56+建築波及!X56+設備波及!X56</f>
        <v>0</v>
      </c>
      <c r="Z56" s="327">
        <f>造成波及!Y56+建築波及!Y56+設備波及!Y56</f>
        <v>0</v>
      </c>
      <c r="AA56" s="280">
        <f t="shared" si="15"/>
        <v>6.6699999999999995E-5</v>
      </c>
      <c r="AB56" s="14"/>
      <c r="AC56" s="109">
        <v>51</v>
      </c>
      <c r="AD56" s="328">
        <f t="shared" si="16"/>
        <v>333</v>
      </c>
      <c r="AE56" s="329" t="str">
        <f t="shared" si="17"/>
        <v>電子応用装置・電気計測器</v>
      </c>
      <c r="AF56" s="326">
        <f t="shared" si="18"/>
        <v>0</v>
      </c>
      <c r="AG56" s="326">
        <f t="shared" si="19"/>
        <v>0</v>
      </c>
      <c r="AH56" s="326">
        <f t="shared" si="20"/>
        <v>0</v>
      </c>
      <c r="AI56" s="326">
        <f t="shared" si="21"/>
        <v>0</v>
      </c>
      <c r="AR56" s="16"/>
      <c r="BI56" s="109">
        <f t="shared" si="40"/>
        <v>51</v>
      </c>
      <c r="BJ56" s="307">
        <v>333</v>
      </c>
      <c r="BK56" s="287" t="s">
        <v>936</v>
      </c>
      <c r="BL56" s="327">
        <f>生産波及!T56</f>
        <v>0</v>
      </c>
      <c r="BM56" s="327">
        <f>生産波及!U56</f>
        <v>0</v>
      </c>
      <c r="BN56" s="327">
        <f>生産波及!V56</f>
        <v>0</v>
      </c>
      <c r="BO56" s="327">
        <f>生産波及!W56</f>
        <v>0</v>
      </c>
      <c r="BP56" s="280">
        <f t="shared" si="30"/>
        <v>6.6699999999999995E-5</v>
      </c>
      <c r="BQ56" s="14"/>
      <c r="BR56" s="109">
        <v>51</v>
      </c>
      <c r="BS56" s="328">
        <f t="shared" si="31"/>
        <v>333</v>
      </c>
      <c r="BT56" s="329" t="str">
        <f t="shared" si="32"/>
        <v>電子応用装置・電気計測器</v>
      </c>
      <c r="BU56" s="326">
        <f t="shared" si="33"/>
        <v>0</v>
      </c>
      <c r="BV56" s="326">
        <f t="shared" si="34"/>
        <v>0</v>
      </c>
      <c r="BW56" s="326">
        <f t="shared" si="35"/>
        <v>0</v>
      </c>
      <c r="BX56" s="326">
        <f t="shared" si="36"/>
        <v>0</v>
      </c>
    </row>
    <row r="57" spans="2:76">
      <c r="B57" s="277">
        <v>33</v>
      </c>
      <c r="C57" s="16"/>
      <c r="T57" s="109">
        <f t="shared" si="39"/>
        <v>52</v>
      </c>
      <c r="U57" s="307">
        <v>339</v>
      </c>
      <c r="V57" s="287" t="s">
        <v>937</v>
      </c>
      <c r="W57" s="327">
        <f>造成波及!V57+建築波及!V57+設備波及!V57</f>
        <v>0</v>
      </c>
      <c r="X57" s="327">
        <f>造成波及!W57+建築波及!W57+設備波及!W57</f>
        <v>0</v>
      </c>
      <c r="Y57" s="327">
        <f>造成波及!X57+建築波及!X57+設備波及!X57</f>
        <v>0</v>
      </c>
      <c r="Z57" s="327">
        <f>造成波及!Y57+建築波及!Y57+設備波及!Y57</f>
        <v>0</v>
      </c>
      <c r="AA57" s="280">
        <f t="shared" si="15"/>
        <v>6.6099999999999994E-5</v>
      </c>
      <c r="AB57" s="14"/>
      <c r="AC57" s="109">
        <v>52</v>
      </c>
      <c r="AD57" s="328">
        <f t="shared" si="16"/>
        <v>339</v>
      </c>
      <c r="AE57" s="329" t="str">
        <f t="shared" si="17"/>
        <v>その他の電気機械</v>
      </c>
      <c r="AF57" s="326">
        <f t="shared" si="18"/>
        <v>0</v>
      </c>
      <c r="AG57" s="326">
        <f t="shared" si="19"/>
        <v>0</v>
      </c>
      <c r="AH57" s="326">
        <f t="shared" si="20"/>
        <v>0</v>
      </c>
      <c r="AI57" s="326">
        <f t="shared" si="21"/>
        <v>0</v>
      </c>
      <c r="AR57" s="16"/>
      <c r="BI57" s="109">
        <f t="shared" si="40"/>
        <v>52</v>
      </c>
      <c r="BJ57" s="307">
        <v>339</v>
      </c>
      <c r="BK57" s="287" t="s">
        <v>937</v>
      </c>
      <c r="BL57" s="327">
        <f>生産波及!T57</f>
        <v>0</v>
      </c>
      <c r="BM57" s="327">
        <f>生産波及!U57</f>
        <v>0</v>
      </c>
      <c r="BN57" s="327">
        <f>生産波及!V57</f>
        <v>0</v>
      </c>
      <c r="BO57" s="327">
        <f>生産波及!W57</f>
        <v>0</v>
      </c>
      <c r="BP57" s="280">
        <f t="shared" si="30"/>
        <v>6.6099999999999994E-5</v>
      </c>
      <c r="BQ57" s="14"/>
      <c r="BR57" s="109">
        <v>52</v>
      </c>
      <c r="BS57" s="328">
        <f t="shared" si="31"/>
        <v>339</v>
      </c>
      <c r="BT57" s="329" t="str">
        <f t="shared" si="32"/>
        <v>その他の電気機械</v>
      </c>
      <c r="BU57" s="326">
        <f t="shared" si="33"/>
        <v>0</v>
      </c>
      <c r="BV57" s="326">
        <f t="shared" si="34"/>
        <v>0</v>
      </c>
      <c r="BW57" s="326">
        <f t="shared" si="35"/>
        <v>0</v>
      </c>
      <c r="BX57" s="326">
        <f t="shared" si="36"/>
        <v>0</v>
      </c>
    </row>
    <row r="58" spans="2:76">
      <c r="B58" s="277">
        <v>34</v>
      </c>
      <c r="C58" s="16"/>
      <c r="T58" s="109">
        <f t="shared" si="39"/>
        <v>53</v>
      </c>
      <c r="U58" s="307">
        <v>341</v>
      </c>
      <c r="V58" s="287" t="s">
        <v>938</v>
      </c>
      <c r="W58" s="327">
        <f>造成波及!V58+建築波及!V58+設備波及!V58</f>
        <v>0</v>
      </c>
      <c r="X58" s="327">
        <f>造成波及!W58+建築波及!W58+設備波及!W58</f>
        <v>0</v>
      </c>
      <c r="Y58" s="327">
        <f>造成波及!X58+建築波及!X58+設備波及!X58</f>
        <v>0</v>
      </c>
      <c r="Z58" s="327">
        <f>造成波及!Y58+建築波及!Y58+設備波及!Y58</f>
        <v>0</v>
      </c>
      <c r="AA58" s="280">
        <f t="shared" si="15"/>
        <v>6.5900000000000003E-5</v>
      </c>
      <c r="AB58" s="14"/>
      <c r="AC58" s="109">
        <v>53</v>
      </c>
      <c r="AD58" s="328">
        <f t="shared" si="16"/>
        <v>341</v>
      </c>
      <c r="AE58" s="329" t="str">
        <f t="shared" si="17"/>
        <v>通信・映像・音響機器</v>
      </c>
      <c r="AF58" s="326">
        <f t="shared" si="18"/>
        <v>0</v>
      </c>
      <c r="AG58" s="326">
        <f t="shared" si="19"/>
        <v>0</v>
      </c>
      <c r="AH58" s="326">
        <f t="shared" si="20"/>
        <v>0</v>
      </c>
      <c r="AI58" s="326">
        <f t="shared" si="21"/>
        <v>0</v>
      </c>
      <c r="AR58" s="16"/>
      <c r="BI58" s="109">
        <f t="shared" si="40"/>
        <v>53</v>
      </c>
      <c r="BJ58" s="307">
        <v>341</v>
      </c>
      <c r="BK58" s="287" t="s">
        <v>938</v>
      </c>
      <c r="BL58" s="327">
        <f>生産波及!T58</f>
        <v>0</v>
      </c>
      <c r="BM58" s="327">
        <f>生産波及!U58</f>
        <v>0</v>
      </c>
      <c r="BN58" s="327">
        <f>生産波及!V58</f>
        <v>0</v>
      </c>
      <c r="BO58" s="327">
        <f>生産波及!W58</f>
        <v>0</v>
      </c>
      <c r="BP58" s="280">
        <f t="shared" si="30"/>
        <v>6.5900000000000003E-5</v>
      </c>
      <c r="BQ58" s="14"/>
      <c r="BR58" s="109">
        <v>53</v>
      </c>
      <c r="BS58" s="328">
        <f t="shared" si="31"/>
        <v>341</v>
      </c>
      <c r="BT58" s="329" t="str">
        <f t="shared" si="32"/>
        <v>通信・映像・音響機器</v>
      </c>
      <c r="BU58" s="326">
        <f t="shared" si="33"/>
        <v>0</v>
      </c>
      <c r="BV58" s="326">
        <f t="shared" si="34"/>
        <v>0</v>
      </c>
      <c r="BW58" s="326">
        <f t="shared" si="35"/>
        <v>0</v>
      </c>
      <c r="BX58" s="326">
        <f t="shared" si="36"/>
        <v>0</v>
      </c>
    </row>
    <row r="59" spans="2:76">
      <c r="B59" s="277">
        <v>34</v>
      </c>
      <c r="C59" s="16"/>
      <c r="T59" s="109">
        <f t="shared" si="39"/>
        <v>54</v>
      </c>
      <c r="U59" s="307">
        <v>342</v>
      </c>
      <c r="V59" s="287" t="s">
        <v>939</v>
      </c>
      <c r="W59" s="327">
        <f>造成波及!V59+建築波及!V59+設備波及!V59</f>
        <v>0</v>
      </c>
      <c r="X59" s="327">
        <f>造成波及!W59+建築波及!W59+設備波及!W59</f>
        <v>0</v>
      </c>
      <c r="Y59" s="327">
        <f>造成波及!X59+建築波及!X59+設備波及!X59</f>
        <v>0</v>
      </c>
      <c r="Z59" s="327">
        <f>造成波及!Y59+建築波及!Y59+設備波及!Y59</f>
        <v>0</v>
      </c>
      <c r="AA59" s="280">
        <f t="shared" si="15"/>
        <v>6.58E-5</v>
      </c>
      <c r="AB59" s="14"/>
      <c r="AC59" s="109">
        <v>54</v>
      </c>
      <c r="AD59" s="328">
        <f t="shared" si="16"/>
        <v>342</v>
      </c>
      <c r="AE59" s="329" t="str">
        <f t="shared" si="17"/>
        <v>電子計算機・同附属装置</v>
      </c>
      <c r="AF59" s="326">
        <f t="shared" si="18"/>
        <v>0</v>
      </c>
      <c r="AG59" s="326">
        <f t="shared" si="19"/>
        <v>0</v>
      </c>
      <c r="AH59" s="326">
        <f t="shared" si="20"/>
        <v>0</v>
      </c>
      <c r="AI59" s="326">
        <f t="shared" si="21"/>
        <v>0</v>
      </c>
      <c r="AR59" s="16"/>
      <c r="BI59" s="109">
        <f t="shared" si="40"/>
        <v>54</v>
      </c>
      <c r="BJ59" s="307">
        <v>342</v>
      </c>
      <c r="BK59" s="287" t="s">
        <v>939</v>
      </c>
      <c r="BL59" s="327">
        <f>生産波及!T59</f>
        <v>0</v>
      </c>
      <c r="BM59" s="327">
        <f>生産波及!U59</f>
        <v>0</v>
      </c>
      <c r="BN59" s="327">
        <f>生産波及!V59</f>
        <v>0</v>
      </c>
      <c r="BO59" s="327">
        <f>生産波及!W59</f>
        <v>0</v>
      </c>
      <c r="BP59" s="280">
        <f t="shared" si="30"/>
        <v>6.58E-5</v>
      </c>
      <c r="BQ59" s="14"/>
      <c r="BR59" s="109">
        <v>54</v>
      </c>
      <c r="BS59" s="328">
        <f t="shared" si="31"/>
        <v>342</v>
      </c>
      <c r="BT59" s="329" t="str">
        <f t="shared" si="32"/>
        <v>電子計算機・同附属装置</v>
      </c>
      <c r="BU59" s="326">
        <f t="shared" si="33"/>
        <v>0</v>
      </c>
      <c r="BV59" s="326">
        <f t="shared" si="34"/>
        <v>0</v>
      </c>
      <c r="BW59" s="326">
        <f t="shared" si="35"/>
        <v>0</v>
      </c>
      <c r="BX59" s="326">
        <f t="shared" si="36"/>
        <v>0</v>
      </c>
    </row>
    <row r="60" spans="2:76">
      <c r="B60" s="277">
        <v>35</v>
      </c>
      <c r="C60" s="16"/>
      <c r="T60" s="109">
        <f t="shared" si="39"/>
        <v>55</v>
      </c>
      <c r="U60" s="307">
        <v>352</v>
      </c>
      <c r="V60" s="287" t="s">
        <v>940</v>
      </c>
      <c r="W60" s="327">
        <f>造成波及!V60+建築波及!V60+設備波及!V60</f>
        <v>0</v>
      </c>
      <c r="X60" s="327">
        <f>造成波及!W60+建築波及!W60+設備波及!W60</f>
        <v>0</v>
      </c>
      <c r="Y60" s="327">
        <f>造成波及!X60+建築波及!X60+設備波及!X60</f>
        <v>0</v>
      </c>
      <c r="Z60" s="327">
        <f>造成波及!Y60+建築波及!Y60+設備波及!Y60</f>
        <v>0</v>
      </c>
      <c r="AA60" s="280">
        <f t="shared" si="15"/>
        <v>6.4800000000000003E-5</v>
      </c>
      <c r="AB60" s="14"/>
      <c r="AC60" s="109">
        <v>55</v>
      </c>
      <c r="AD60" s="328">
        <f t="shared" si="16"/>
        <v>352</v>
      </c>
      <c r="AE60" s="329" t="str">
        <f t="shared" si="17"/>
        <v>乗用車・その他の自動車</v>
      </c>
      <c r="AF60" s="326">
        <f t="shared" si="18"/>
        <v>0</v>
      </c>
      <c r="AG60" s="326">
        <f t="shared" si="19"/>
        <v>0</v>
      </c>
      <c r="AH60" s="326">
        <f t="shared" si="20"/>
        <v>0</v>
      </c>
      <c r="AI60" s="326">
        <f t="shared" si="21"/>
        <v>0</v>
      </c>
      <c r="AR60" s="16"/>
      <c r="BI60" s="109">
        <f t="shared" si="40"/>
        <v>55</v>
      </c>
      <c r="BJ60" s="307">
        <v>352</v>
      </c>
      <c r="BK60" s="287" t="s">
        <v>940</v>
      </c>
      <c r="BL60" s="327">
        <f>生産波及!T60</f>
        <v>0</v>
      </c>
      <c r="BM60" s="327">
        <f>生産波及!U60</f>
        <v>0</v>
      </c>
      <c r="BN60" s="327">
        <f>生産波及!V60</f>
        <v>0</v>
      </c>
      <c r="BO60" s="327">
        <f>生産波及!W60</f>
        <v>0</v>
      </c>
      <c r="BP60" s="280">
        <f t="shared" si="30"/>
        <v>6.4800000000000003E-5</v>
      </c>
      <c r="BQ60" s="14"/>
      <c r="BR60" s="109">
        <v>55</v>
      </c>
      <c r="BS60" s="328">
        <f t="shared" si="31"/>
        <v>352</v>
      </c>
      <c r="BT60" s="329" t="str">
        <f t="shared" si="32"/>
        <v>乗用車・その他の自動車</v>
      </c>
      <c r="BU60" s="326">
        <f t="shared" si="33"/>
        <v>0</v>
      </c>
      <c r="BV60" s="326">
        <f t="shared" si="34"/>
        <v>0</v>
      </c>
      <c r="BW60" s="326">
        <f t="shared" si="35"/>
        <v>0</v>
      </c>
      <c r="BX60" s="326">
        <f t="shared" si="36"/>
        <v>0</v>
      </c>
    </row>
    <row r="61" spans="2:76">
      <c r="B61" s="277">
        <v>35</v>
      </c>
      <c r="C61" s="16"/>
      <c r="T61" s="109">
        <f t="shared" si="39"/>
        <v>56</v>
      </c>
      <c r="U61" s="307">
        <v>353</v>
      </c>
      <c r="V61" s="287" t="s">
        <v>941</v>
      </c>
      <c r="W61" s="327">
        <f>造成波及!V61+建築波及!V61+設備波及!V61</f>
        <v>0</v>
      </c>
      <c r="X61" s="327">
        <f>造成波及!W61+建築波及!W61+設備波及!W61</f>
        <v>0</v>
      </c>
      <c r="Y61" s="327">
        <f>造成波及!X61+建築波及!X61+設備波及!X61</f>
        <v>0</v>
      </c>
      <c r="Z61" s="327">
        <f>造成波及!Y61+建築波及!Y61+設備波及!Y61</f>
        <v>0</v>
      </c>
      <c r="AA61" s="280">
        <f t="shared" si="15"/>
        <v>6.4700000000000001E-5</v>
      </c>
      <c r="AB61" s="14"/>
      <c r="AC61" s="109">
        <v>56</v>
      </c>
      <c r="AD61" s="328">
        <f t="shared" si="16"/>
        <v>353</v>
      </c>
      <c r="AE61" s="329" t="str">
        <f t="shared" si="17"/>
        <v>自動車部品・同附属品</v>
      </c>
      <c r="AF61" s="326">
        <f t="shared" si="18"/>
        <v>0</v>
      </c>
      <c r="AG61" s="326">
        <f t="shared" si="19"/>
        <v>0</v>
      </c>
      <c r="AH61" s="326">
        <f t="shared" si="20"/>
        <v>0</v>
      </c>
      <c r="AI61" s="326">
        <f t="shared" si="21"/>
        <v>0</v>
      </c>
      <c r="AR61" s="16"/>
      <c r="BI61" s="109">
        <f t="shared" si="40"/>
        <v>56</v>
      </c>
      <c r="BJ61" s="307">
        <v>353</v>
      </c>
      <c r="BK61" s="287" t="s">
        <v>941</v>
      </c>
      <c r="BL61" s="327">
        <f>生産波及!T61</f>
        <v>0</v>
      </c>
      <c r="BM61" s="327">
        <f>生産波及!U61</f>
        <v>0</v>
      </c>
      <c r="BN61" s="327">
        <f>生産波及!V61</f>
        <v>0</v>
      </c>
      <c r="BO61" s="327">
        <f>生産波及!W61</f>
        <v>0</v>
      </c>
      <c r="BP61" s="280">
        <f t="shared" si="30"/>
        <v>6.4700000000000001E-5</v>
      </c>
      <c r="BQ61" s="14"/>
      <c r="BR61" s="109">
        <v>56</v>
      </c>
      <c r="BS61" s="328">
        <f t="shared" si="31"/>
        <v>353</v>
      </c>
      <c r="BT61" s="329" t="str">
        <f t="shared" si="32"/>
        <v>自動車部品・同附属品</v>
      </c>
      <c r="BU61" s="326">
        <f t="shared" si="33"/>
        <v>0</v>
      </c>
      <c r="BV61" s="326">
        <f t="shared" si="34"/>
        <v>0</v>
      </c>
      <c r="BW61" s="326">
        <f t="shared" si="35"/>
        <v>0</v>
      </c>
      <c r="BX61" s="326">
        <f t="shared" si="36"/>
        <v>0</v>
      </c>
    </row>
    <row r="62" spans="2:76">
      <c r="B62" s="277">
        <v>35</v>
      </c>
      <c r="C62" s="16"/>
      <c r="T62" s="109">
        <f t="shared" si="39"/>
        <v>57</v>
      </c>
      <c r="U62" s="307">
        <v>354</v>
      </c>
      <c r="V62" s="283" t="s">
        <v>942</v>
      </c>
      <c r="W62" s="327">
        <f>造成波及!V62+建築波及!V62+設備波及!V62</f>
        <v>0</v>
      </c>
      <c r="X62" s="327">
        <f>造成波及!W62+建築波及!W62+設備波及!W62</f>
        <v>0</v>
      </c>
      <c r="Y62" s="327">
        <f>造成波及!X62+建築波及!X62+設備波及!X62</f>
        <v>0</v>
      </c>
      <c r="Z62" s="327">
        <f>造成波及!Y62+建築波及!Y62+設備波及!Y62</f>
        <v>0</v>
      </c>
      <c r="AA62" s="280">
        <f t="shared" si="15"/>
        <v>6.4599999999999998E-5</v>
      </c>
      <c r="AB62" s="14"/>
      <c r="AC62" s="109">
        <v>57</v>
      </c>
      <c r="AD62" s="328">
        <f t="shared" si="16"/>
        <v>354</v>
      </c>
      <c r="AE62" s="329" t="str">
        <f t="shared" si="17"/>
        <v>船舶・同修理</v>
      </c>
      <c r="AF62" s="326">
        <f t="shared" si="18"/>
        <v>0</v>
      </c>
      <c r="AG62" s="326">
        <f t="shared" si="19"/>
        <v>0</v>
      </c>
      <c r="AH62" s="326">
        <f t="shared" si="20"/>
        <v>0</v>
      </c>
      <c r="AI62" s="326">
        <f t="shared" si="21"/>
        <v>0</v>
      </c>
      <c r="AR62" s="16"/>
      <c r="BI62" s="109">
        <f t="shared" si="40"/>
        <v>57</v>
      </c>
      <c r="BJ62" s="307">
        <v>354</v>
      </c>
      <c r="BK62" s="283" t="s">
        <v>942</v>
      </c>
      <c r="BL62" s="327">
        <f>生産波及!T62</f>
        <v>0</v>
      </c>
      <c r="BM62" s="327">
        <f>生産波及!U62</f>
        <v>0</v>
      </c>
      <c r="BN62" s="327">
        <f>生産波及!V62</f>
        <v>0</v>
      </c>
      <c r="BO62" s="327">
        <f>生産波及!W62</f>
        <v>0</v>
      </c>
      <c r="BP62" s="280">
        <f t="shared" si="30"/>
        <v>6.4599999999999998E-5</v>
      </c>
      <c r="BQ62" s="14"/>
      <c r="BR62" s="109">
        <v>57</v>
      </c>
      <c r="BS62" s="328">
        <f t="shared" si="31"/>
        <v>354</v>
      </c>
      <c r="BT62" s="329" t="str">
        <f t="shared" si="32"/>
        <v>船舶・同修理</v>
      </c>
      <c r="BU62" s="326">
        <f t="shared" si="33"/>
        <v>0</v>
      </c>
      <c r="BV62" s="326">
        <f t="shared" si="34"/>
        <v>0</v>
      </c>
      <c r="BW62" s="326">
        <f t="shared" si="35"/>
        <v>0</v>
      </c>
      <c r="BX62" s="326">
        <f t="shared" si="36"/>
        <v>0</v>
      </c>
    </row>
    <row r="63" spans="2:76">
      <c r="B63" s="277">
        <v>35</v>
      </c>
      <c r="C63" s="16"/>
      <c r="T63" s="109">
        <f t="shared" si="39"/>
        <v>58</v>
      </c>
      <c r="U63" s="307">
        <v>359</v>
      </c>
      <c r="V63" s="283" t="s">
        <v>943</v>
      </c>
      <c r="W63" s="327">
        <f>造成波及!V63+建築波及!V63+設備波及!V63</f>
        <v>0</v>
      </c>
      <c r="X63" s="327">
        <f>造成波及!W63+建築波及!W63+設備波及!W63</f>
        <v>0</v>
      </c>
      <c r="Y63" s="327">
        <f>造成波及!X63+建築波及!X63+設備波及!X63</f>
        <v>0</v>
      </c>
      <c r="Z63" s="327">
        <f>造成波及!Y63+建築波及!Y63+設備波及!Y63</f>
        <v>0</v>
      </c>
      <c r="AA63" s="280">
        <f t="shared" si="15"/>
        <v>6.41E-5</v>
      </c>
      <c r="AB63" s="14"/>
      <c r="AC63" s="109">
        <v>58</v>
      </c>
      <c r="AD63" s="328">
        <f t="shared" si="16"/>
        <v>359</v>
      </c>
      <c r="AE63" s="329" t="str">
        <f t="shared" si="17"/>
        <v>その他の輸送機械・同修理</v>
      </c>
      <c r="AF63" s="326">
        <f t="shared" si="18"/>
        <v>0</v>
      </c>
      <c r="AG63" s="326">
        <f t="shared" si="19"/>
        <v>0</v>
      </c>
      <c r="AH63" s="326">
        <f t="shared" si="20"/>
        <v>0</v>
      </c>
      <c r="AI63" s="326">
        <f t="shared" si="21"/>
        <v>0</v>
      </c>
      <c r="AR63" s="16"/>
      <c r="BI63" s="109">
        <f t="shared" si="40"/>
        <v>58</v>
      </c>
      <c r="BJ63" s="307">
        <v>359</v>
      </c>
      <c r="BK63" s="283" t="s">
        <v>943</v>
      </c>
      <c r="BL63" s="327">
        <f>生産波及!T63</f>
        <v>0</v>
      </c>
      <c r="BM63" s="327">
        <f>生産波及!U63</f>
        <v>0</v>
      </c>
      <c r="BN63" s="327">
        <f>生産波及!V63</f>
        <v>0</v>
      </c>
      <c r="BO63" s="327">
        <f>生産波及!W63</f>
        <v>0</v>
      </c>
      <c r="BP63" s="280">
        <f t="shared" si="30"/>
        <v>6.41E-5</v>
      </c>
      <c r="BQ63" s="14"/>
      <c r="BR63" s="109">
        <v>58</v>
      </c>
      <c r="BS63" s="328">
        <f t="shared" si="31"/>
        <v>359</v>
      </c>
      <c r="BT63" s="329" t="str">
        <f t="shared" si="32"/>
        <v>その他の輸送機械・同修理</v>
      </c>
      <c r="BU63" s="326">
        <f t="shared" si="33"/>
        <v>0</v>
      </c>
      <c r="BV63" s="326">
        <f t="shared" si="34"/>
        <v>0</v>
      </c>
      <c r="BW63" s="326">
        <f t="shared" si="35"/>
        <v>0</v>
      </c>
      <c r="BX63" s="326">
        <f t="shared" si="36"/>
        <v>0</v>
      </c>
    </row>
    <row r="64" spans="2:76">
      <c r="B64" s="277">
        <v>39</v>
      </c>
      <c r="C64" s="16"/>
      <c r="T64" s="109">
        <f t="shared" si="39"/>
        <v>59</v>
      </c>
      <c r="U64" s="307">
        <v>391</v>
      </c>
      <c r="V64" s="287" t="s">
        <v>944</v>
      </c>
      <c r="W64" s="327">
        <f>造成波及!V64+建築波及!V64+設備波及!V64</f>
        <v>0</v>
      </c>
      <c r="X64" s="327">
        <f>造成波及!W64+建築波及!W64+設備波及!W64</f>
        <v>0</v>
      </c>
      <c r="Y64" s="327">
        <f>造成波及!X64+建築波及!X64+設備波及!X64</f>
        <v>0</v>
      </c>
      <c r="Z64" s="327">
        <f>造成波及!Y64+建築波及!Y64+設備波及!Y64</f>
        <v>0</v>
      </c>
      <c r="AA64" s="280">
        <f t="shared" si="15"/>
        <v>6.0899999999999996E-5</v>
      </c>
      <c r="AB64" s="14"/>
      <c r="AC64" s="109">
        <v>59</v>
      </c>
      <c r="AD64" s="328">
        <f t="shared" si="16"/>
        <v>391</v>
      </c>
      <c r="AE64" s="329" t="str">
        <f t="shared" si="17"/>
        <v>その他の製造工業製品</v>
      </c>
      <c r="AF64" s="326">
        <f t="shared" si="18"/>
        <v>0</v>
      </c>
      <c r="AG64" s="326">
        <f t="shared" si="19"/>
        <v>0</v>
      </c>
      <c r="AH64" s="326">
        <f t="shared" si="20"/>
        <v>0</v>
      </c>
      <c r="AI64" s="326">
        <f t="shared" si="21"/>
        <v>0</v>
      </c>
      <c r="AR64" s="16"/>
      <c r="BI64" s="109">
        <f t="shared" si="40"/>
        <v>59</v>
      </c>
      <c r="BJ64" s="307">
        <v>391</v>
      </c>
      <c r="BK64" s="287" t="s">
        <v>944</v>
      </c>
      <c r="BL64" s="327">
        <f>生産波及!T64</f>
        <v>0</v>
      </c>
      <c r="BM64" s="327">
        <f>生産波及!U64</f>
        <v>0</v>
      </c>
      <c r="BN64" s="327">
        <f>生産波及!V64</f>
        <v>0</v>
      </c>
      <c r="BO64" s="327">
        <f>生産波及!W64</f>
        <v>0</v>
      </c>
      <c r="BP64" s="280">
        <f t="shared" si="30"/>
        <v>6.0899999999999996E-5</v>
      </c>
      <c r="BQ64" s="14"/>
      <c r="BR64" s="109">
        <v>59</v>
      </c>
      <c r="BS64" s="328">
        <f t="shared" si="31"/>
        <v>391</v>
      </c>
      <c r="BT64" s="329" t="str">
        <f t="shared" si="32"/>
        <v>その他の製造工業製品</v>
      </c>
      <c r="BU64" s="326">
        <f t="shared" si="33"/>
        <v>0</v>
      </c>
      <c r="BV64" s="326">
        <f t="shared" si="34"/>
        <v>0</v>
      </c>
      <c r="BW64" s="326">
        <f t="shared" si="35"/>
        <v>0</v>
      </c>
      <c r="BX64" s="326">
        <f t="shared" si="36"/>
        <v>0</v>
      </c>
    </row>
    <row r="65" spans="2:76">
      <c r="B65" s="277">
        <v>39</v>
      </c>
      <c r="C65" s="16"/>
      <c r="T65" s="109">
        <f t="shared" si="39"/>
        <v>60</v>
      </c>
      <c r="U65" s="307">
        <v>392</v>
      </c>
      <c r="V65" s="283" t="s">
        <v>945</v>
      </c>
      <c r="W65" s="327">
        <f>造成波及!V65+建築波及!V65+設備波及!V65</f>
        <v>0</v>
      </c>
      <c r="X65" s="327">
        <f>造成波及!W65+建築波及!W65+設備波及!W65</f>
        <v>0</v>
      </c>
      <c r="Y65" s="327">
        <f>造成波及!X65+建築波及!X65+設備波及!X65</f>
        <v>0</v>
      </c>
      <c r="Z65" s="327">
        <f>造成波及!Y65+建築波及!Y65+設備波及!Y65</f>
        <v>0</v>
      </c>
      <c r="AA65" s="280">
        <f t="shared" si="15"/>
        <v>6.0800000000000001E-5</v>
      </c>
      <c r="AB65" s="14"/>
      <c r="AC65" s="109">
        <v>60</v>
      </c>
      <c r="AD65" s="328">
        <f t="shared" si="16"/>
        <v>392</v>
      </c>
      <c r="AE65" s="329" t="str">
        <f t="shared" si="17"/>
        <v>再生資源回収・加工処理</v>
      </c>
      <c r="AF65" s="326">
        <f t="shared" si="18"/>
        <v>0</v>
      </c>
      <c r="AG65" s="326">
        <f t="shared" si="19"/>
        <v>0</v>
      </c>
      <c r="AH65" s="326">
        <f t="shared" si="20"/>
        <v>0</v>
      </c>
      <c r="AI65" s="326">
        <f t="shared" si="21"/>
        <v>0</v>
      </c>
      <c r="AR65" s="16"/>
      <c r="BI65" s="109">
        <f t="shared" si="40"/>
        <v>60</v>
      </c>
      <c r="BJ65" s="307">
        <v>392</v>
      </c>
      <c r="BK65" s="283" t="s">
        <v>945</v>
      </c>
      <c r="BL65" s="327">
        <f>生産波及!T65</f>
        <v>0</v>
      </c>
      <c r="BM65" s="327">
        <f>生産波及!U65</f>
        <v>0</v>
      </c>
      <c r="BN65" s="327">
        <f>生産波及!V65</f>
        <v>0</v>
      </c>
      <c r="BO65" s="327">
        <f>生産波及!W65</f>
        <v>0</v>
      </c>
      <c r="BP65" s="280">
        <f t="shared" si="30"/>
        <v>6.0800000000000001E-5</v>
      </c>
      <c r="BQ65" s="14"/>
      <c r="BR65" s="109">
        <v>60</v>
      </c>
      <c r="BS65" s="328">
        <f t="shared" si="31"/>
        <v>392</v>
      </c>
      <c r="BT65" s="329" t="str">
        <f t="shared" si="32"/>
        <v>再生資源回収・加工処理</v>
      </c>
      <c r="BU65" s="326">
        <f t="shared" si="33"/>
        <v>0</v>
      </c>
      <c r="BV65" s="326">
        <f t="shared" si="34"/>
        <v>0</v>
      </c>
      <c r="BW65" s="326">
        <f t="shared" si="35"/>
        <v>0</v>
      </c>
      <c r="BX65" s="326">
        <f t="shared" si="36"/>
        <v>0</v>
      </c>
    </row>
    <row r="66" spans="2:76">
      <c r="B66" s="277">
        <v>41</v>
      </c>
      <c r="C66" s="16"/>
      <c r="T66" s="109">
        <f t="shared" si="39"/>
        <v>61</v>
      </c>
      <c r="U66" s="307">
        <v>411</v>
      </c>
      <c r="V66" s="285" t="s">
        <v>946</v>
      </c>
      <c r="W66" s="327">
        <f>造成波及!V66+建築波及!V66+設備波及!V66</f>
        <v>0</v>
      </c>
      <c r="X66" s="327">
        <f>造成波及!W66+建築波及!W66+設備波及!W66</f>
        <v>0</v>
      </c>
      <c r="Y66" s="327">
        <f>造成波及!X66+建築波及!X66+設備波及!X66</f>
        <v>0</v>
      </c>
      <c r="Z66" s="327">
        <f>造成波及!Y66+建築波及!Y66+設備波及!Y66</f>
        <v>0</v>
      </c>
      <c r="AA66" s="280">
        <f t="shared" si="15"/>
        <v>5.8899999999999995E-5</v>
      </c>
      <c r="AB66" s="14"/>
      <c r="AC66" s="109">
        <v>61</v>
      </c>
      <c r="AD66" s="328">
        <f t="shared" si="16"/>
        <v>411</v>
      </c>
      <c r="AE66" s="329" t="str">
        <f t="shared" si="17"/>
        <v>建築</v>
      </c>
      <c r="AF66" s="326">
        <f t="shared" si="18"/>
        <v>0</v>
      </c>
      <c r="AG66" s="326">
        <f t="shared" si="19"/>
        <v>0</v>
      </c>
      <c r="AH66" s="326">
        <f t="shared" si="20"/>
        <v>0</v>
      </c>
      <c r="AI66" s="326">
        <f t="shared" si="21"/>
        <v>0</v>
      </c>
      <c r="AR66" s="16"/>
      <c r="BI66" s="109">
        <f t="shared" si="40"/>
        <v>61</v>
      </c>
      <c r="BJ66" s="307">
        <v>411</v>
      </c>
      <c r="BK66" s="285" t="s">
        <v>946</v>
      </c>
      <c r="BL66" s="327">
        <f>生産波及!T66</f>
        <v>0</v>
      </c>
      <c r="BM66" s="327">
        <f>生産波及!U66</f>
        <v>0</v>
      </c>
      <c r="BN66" s="327">
        <f>生産波及!V66</f>
        <v>0</v>
      </c>
      <c r="BO66" s="327">
        <f>生産波及!W66</f>
        <v>0</v>
      </c>
      <c r="BP66" s="280">
        <f t="shared" si="30"/>
        <v>5.8899999999999995E-5</v>
      </c>
      <c r="BQ66" s="14"/>
      <c r="BR66" s="109">
        <v>61</v>
      </c>
      <c r="BS66" s="328">
        <f t="shared" si="31"/>
        <v>411</v>
      </c>
      <c r="BT66" s="329" t="str">
        <f t="shared" si="32"/>
        <v>建築</v>
      </c>
      <c r="BU66" s="326">
        <f t="shared" si="33"/>
        <v>0</v>
      </c>
      <c r="BV66" s="326">
        <f t="shared" si="34"/>
        <v>0</v>
      </c>
      <c r="BW66" s="326">
        <f t="shared" si="35"/>
        <v>0</v>
      </c>
      <c r="BX66" s="326">
        <f t="shared" si="36"/>
        <v>0</v>
      </c>
    </row>
    <row r="67" spans="2:76">
      <c r="B67" s="277">
        <v>41</v>
      </c>
      <c r="C67" s="16"/>
      <c r="T67" s="109">
        <f t="shared" si="39"/>
        <v>62</v>
      </c>
      <c r="U67" s="307">
        <v>412</v>
      </c>
      <c r="V67" s="283" t="s">
        <v>947</v>
      </c>
      <c r="W67" s="327">
        <f>造成波及!V67+建築波及!V67+設備波及!V67</f>
        <v>0</v>
      </c>
      <c r="X67" s="327">
        <f>造成波及!W67+建築波及!W67+設備波及!W67</f>
        <v>0</v>
      </c>
      <c r="Y67" s="327">
        <f>造成波及!X67+建築波及!X67+設備波及!X67</f>
        <v>0</v>
      </c>
      <c r="Z67" s="327">
        <f>造成波及!Y67+建築波及!Y67+設備波及!Y67</f>
        <v>0</v>
      </c>
      <c r="AA67" s="280">
        <f t="shared" si="15"/>
        <v>5.8799999999999999E-5</v>
      </c>
      <c r="AB67" s="14"/>
      <c r="AC67" s="109">
        <v>62</v>
      </c>
      <c r="AD67" s="328">
        <f t="shared" si="16"/>
        <v>412</v>
      </c>
      <c r="AE67" s="329" t="str">
        <f t="shared" si="17"/>
        <v>建設補修</v>
      </c>
      <c r="AF67" s="326">
        <f t="shared" si="18"/>
        <v>0</v>
      </c>
      <c r="AG67" s="326">
        <f t="shared" si="19"/>
        <v>0</v>
      </c>
      <c r="AH67" s="326">
        <f t="shared" si="20"/>
        <v>0</v>
      </c>
      <c r="AI67" s="326">
        <f t="shared" si="21"/>
        <v>0</v>
      </c>
      <c r="AR67" s="16"/>
      <c r="BI67" s="109">
        <f t="shared" si="40"/>
        <v>62</v>
      </c>
      <c r="BJ67" s="307">
        <v>412</v>
      </c>
      <c r="BK67" s="283" t="s">
        <v>947</v>
      </c>
      <c r="BL67" s="327">
        <f>生産波及!T67</f>
        <v>0</v>
      </c>
      <c r="BM67" s="327">
        <f>生産波及!U67</f>
        <v>0</v>
      </c>
      <c r="BN67" s="327">
        <f>生産波及!V67</f>
        <v>0</v>
      </c>
      <c r="BO67" s="327">
        <f>生産波及!W67</f>
        <v>0</v>
      </c>
      <c r="BP67" s="280">
        <f t="shared" si="30"/>
        <v>5.8799999999999999E-5</v>
      </c>
      <c r="BQ67" s="14"/>
      <c r="BR67" s="109">
        <v>62</v>
      </c>
      <c r="BS67" s="328">
        <f t="shared" si="31"/>
        <v>412</v>
      </c>
      <c r="BT67" s="329" t="str">
        <f t="shared" si="32"/>
        <v>建設補修</v>
      </c>
      <c r="BU67" s="326">
        <f t="shared" si="33"/>
        <v>0</v>
      </c>
      <c r="BV67" s="326">
        <f t="shared" si="34"/>
        <v>0</v>
      </c>
      <c r="BW67" s="326">
        <f t="shared" si="35"/>
        <v>0</v>
      </c>
      <c r="BX67" s="326">
        <f t="shared" si="36"/>
        <v>0</v>
      </c>
    </row>
    <row r="68" spans="2:76">
      <c r="B68" s="277">
        <v>41</v>
      </c>
      <c r="C68" s="16"/>
      <c r="T68" s="109">
        <f t="shared" si="39"/>
        <v>63</v>
      </c>
      <c r="U68" s="309">
        <v>413</v>
      </c>
      <c r="V68" s="310" t="s">
        <v>948</v>
      </c>
      <c r="W68" s="327">
        <f>造成波及!V68+建築波及!V68+設備波及!V68</f>
        <v>0</v>
      </c>
      <c r="X68" s="327">
        <f>造成波及!W68+建築波及!W68+設備波及!W68</f>
        <v>0</v>
      </c>
      <c r="Y68" s="327">
        <f>造成波及!X68+建築波及!X68+設備波及!X68</f>
        <v>0</v>
      </c>
      <c r="Z68" s="327">
        <f>造成波及!Y68+建築波及!Y68+設備波及!Y68</f>
        <v>0</v>
      </c>
      <c r="AA68" s="280">
        <f t="shared" si="15"/>
        <v>5.8699999999999997E-5</v>
      </c>
      <c r="AB68" s="14"/>
      <c r="AC68" s="109">
        <v>63</v>
      </c>
      <c r="AD68" s="328">
        <f t="shared" si="16"/>
        <v>413</v>
      </c>
      <c r="AE68" s="329" t="str">
        <f t="shared" si="17"/>
        <v>公共事業</v>
      </c>
      <c r="AF68" s="326">
        <f t="shared" si="18"/>
        <v>0</v>
      </c>
      <c r="AG68" s="326">
        <f t="shared" si="19"/>
        <v>0</v>
      </c>
      <c r="AH68" s="326">
        <f t="shared" si="20"/>
        <v>0</v>
      </c>
      <c r="AI68" s="326">
        <f t="shared" si="21"/>
        <v>0</v>
      </c>
      <c r="AR68" s="16"/>
      <c r="BI68" s="109">
        <f t="shared" si="40"/>
        <v>63</v>
      </c>
      <c r="BJ68" s="309">
        <v>413</v>
      </c>
      <c r="BK68" s="310" t="s">
        <v>948</v>
      </c>
      <c r="BL68" s="327">
        <f>生産波及!T68</f>
        <v>0</v>
      </c>
      <c r="BM68" s="327">
        <f>生産波及!U68</f>
        <v>0</v>
      </c>
      <c r="BN68" s="327">
        <f>生産波及!V68</f>
        <v>0</v>
      </c>
      <c r="BO68" s="327">
        <f>生産波及!W68</f>
        <v>0</v>
      </c>
      <c r="BP68" s="280">
        <f t="shared" si="30"/>
        <v>5.8699999999999997E-5</v>
      </c>
      <c r="BQ68" s="14"/>
      <c r="BR68" s="109">
        <v>63</v>
      </c>
      <c r="BS68" s="328">
        <f t="shared" si="31"/>
        <v>413</v>
      </c>
      <c r="BT68" s="329" t="str">
        <f t="shared" si="32"/>
        <v>公共事業</v>
      </c>
      <c r="BU68" s="326">
        <f t="shared" si="33"/>
        <v>0</v>
      </c>
      <c r="BV68" s="326">
        <f t="shared" si="34"/>
        <v>0</v>
      </c>
      <c r="BW68" s="326">
        <f t="shared" si="35"/>
        <v>0</v>
      </c>
      <c r="BX68" s="326">
        <f t="shared" si="36"/>
        <v>0</v>
      </c>
    </row>
    <row r="69" spans="2:76">
      <c r="B69" s="277">
        <v>41</v>
      </c>
      <c r="C69" s="16"/>
      <c r="T69" s="109">
        <f t="shared" si="39"/>
        <v>64</v>
      </c>
      <c r="U69" s="307">
        <v>419</v>
      </c>
      <c r="V69" s="285" t="s">
        <v>949</v>
      </c>
      <c r="W69" s="327">
        <f>造成波及!V69+建築波及!V69+設備波及!V69</f>
        <v>0</v>
      </c>
      <c r="X69" s="327">
        <f>造成波及!W69+建築波及!W69+設備波及!W69</f>
        <v>0</v>
      </c>
      <c r="Y69" s="327">
        <f>造成波及!X69+建築波及!X69+設備波及!X69</f>
        <v>0</v>
      </c>
      <c r="Z69" s="327">
        <f>造成波及!Y69+建築波及!Y69+設備波及!Y69</f>
        <v>0</v>
      </c>
      <c r="AA69" s="280">
        <f t="shared" si="15"/>
        <v>5.8099999999999996E-5</v>
      </c>
      <c r="AB69" s="14"/>
      <c r="AC69" s="109">
        <v>64</v>
      </c>
      <c r="AD69" s="328">
        <f t="shared" si="16"/>
        <v>419</v>
      </c>
      <c r="AE69" s="329" t="str">
        <f t="shared" si="17"/>
        <v>その他の土木建設</v>
      </c>
      <c r="AF69" s="326">
        <f t="shared" si="18"/>
        <v>0</v>
      </c>
      <c r="AG69" s="326">
        <f t="shared" si="19"/>
        <v>0</v>
      </c>
      <c r="AH69" s="326">
        <f t="shared" si="20"/>
        <v>0</v>
      </c>
      <c r="AI69" s="326">
        <f t="shared" si="21"/>
        <v>0</v>
      </c>
      <c r="AR69" s="16"/>
      <c r="BI69" s="109">
        <f t="shared" si="40"/>
        <v>64</v>
      </c>
      <c r="BJ69" s="307">
        <v>419</v>
      </c>
      <c r="BK69" s="285" t="s">
        <v>949</v>
      </c>
      <c r="BL69" s="327">
        <f>生産波及!T69</f>
        <v>0</v>
      </c>
      <c r="BM69" s="327">
        <f>生産波及!U69</f>
        <v>0</v>
      </c>
      <c r="BN69" s="327">
        <f>生産波及!V69</f>
        <v>0</v>
      </c>
      <c r="BO69" s="327">
        <f>生産波及!W69</f>
        <v>0</v>
      </c>
      <c r="BP69" s="280">
        <f t="shared" si="30"/>
        <v>5.8099999999999996E-5</v>
      </c>
      <c r="BQ69" s="14"/>
      <c r="BR69" s="109">
        <v>64</v>
      </c>
      <c r="BS69" s="328">
        <f t="shared" si="31"/>
        <v>419</v>
      </c>
      <c r="BT69" s="329" t="str">
        <f t="shared" si="32"/>
        <v>その他の土木建設</v>
      </c>
      <c r="BU69" s="326">
        <f t="shared" si="33"/>
        <v>0</v>
      </c>
      <c r="BV69" s="326">
        <f t="shared" si="34"/>
        <v>0</v>
      </c>
      <c r="BW69" s="326">
        <f t="shared" si="35"/>
        <v>0</v>
      </c>
      <c r="BX69" s="326">
        <f t="shared" si="36"/>
        <v>0</v>
      </c>
    </row>
    <row r="70" spans="2:76">
      <c r="B70" s="277">
        <v>46</v>
      </c>
      <c r="C70" s="16"/>
      <c r="T70" s="109">
        <f t="shared" ref="T70:T101" si="55">RANK(AA70,$AA$6:$AA$107,0)</f>
        <v>65</v>
      </c>
      <c r="U70" s="307">
        <v>461</v>
      </c>
      <c r="V70" s="283" t="s">
        <v>950</v>
      </c>
      <c r="W70" s="327">
        <f>造成波及!V70+建築波及!V70+設備波及!V70</f>
        <v>0</v>
      </c>
      <c r="X70" s="327">
        <f>造成波及!W70+建築波及!W70+設備波及!W70</f>
        <v>0</v>
      </c>
      <c r="Y70" s="327">
        <f>造成波及!X70+建築波及!X70+設備波及!X70</f>
        <v>0</v>
      </c>
      <c r="Z70" s="327">
        <f>造成波及!Y70+建築波及!Y70+設備波及!Y70</f>
        <v>0</v>
      </c>
      <c r="AA70" s="280">
        <f t="shared" si="15"/>
        <v>5.3899999999999996E-5</v>
      </c>
      <c r="AB70" s="14"/>
      <c r="AC70" s="109">
        <v>65</v>
      </c>
      <c r="AD70" s="328">
        <f t="shared" si="16"/>
        <v>461</v>
      </c>
      <c r="AE70" s="329" t="str">
        <f t="shared" si="17"/>
        <v>電気</v>
      </c>
      <c r="AF70" s="326">
        <f t="shared" si="18"/>
        <v>0</v>
      </c>
      <c r="AG70" s="326">
        <f t="shared" si="19"/>
        <v>0</v>
      </c>
      <c r="AH70" s="326">
        <f t="shared" si="20"/>
        <v>0</v>
      </c>
      <c r="AI70" s="326">
        <f t="shared" si="21"/>
        <v>0</v>
      </c>
      <c r="AR70" s="16"/>
      <c r="BI70" s="109">
        <f t="shared" ref="BI70:BI101" si="56">RANK(BP70,$BP$6:$BP$107,0)</f>
        <v>65</v>
      </c>
      <c r="BJ70" s="307">
        <v>461</v>
      </c>
      <c r="BK70" s="283" t="s">
        <v>950</v>
      </c>
      <c r="BL70" s="327">
        <f>生産波及!T70</f>
        <v>0</v>
      </c>
      <c r="BM70" s="327">
        <f>生産波及!U70</f>
        <v>0</v>
      </c>
      <c r="BN70" s="327">
        <f>生産波及!V70</f>
        <v>0</v>
      </c>
      <c r="BO70" s="327">
        <f>生産波及!W70</f>
        <v>0</v>
      </c>
      <c r="BP70" s="280">
        <f t="shared" si="30"/>
        <v>5.3899999999999996E-5</v>
      </c>
      <c r="BQ70" s="14"/>
      <c r="BR70" s="109">
        <v>65</v>
      </c>
      <c r="BS70" s="328">
        <f t="shared" si="31"/>
        <v>461</v>
      </c>
      <c r="BT70" s="329" t="str">
        <f t="shared" si="32"/>
        <v>電気</v>
      </c>
      <c r="BU70" s="326">
        <f t="shared" si="33"/>
        <v>0</v>
      </c>
      <c r="BV70" s="326">
        <f t="shared" si="34"/>
        <v>0</v>
      </c>
      <c r="BW70" s="326">
        <f t="shared" si="35"/>
        <v>0</v>
      </c>
      <c r="BX70" s="326">
        <f t="shared" si="36"/>
        <v>0</v>
      </c>
    </row>
    <row r="71" spans="2:76">
      <c r="B71" s="277">
        <v>46</v>
      </c>
      <c r="C71" s="16"/>
      <c r="T71" s="109">
        <f t="shared" si="55"/>
        <v>66</v>
      </c>
      <c r="U71" s="307">
        <v>462</v>
      </c>
      <c r="V71" s="283" t="s">
        <v>951</v>
      </c>
      <c r="W71" s="327">
        <f>造成波及!V71+建築波及!V71+設備波及!V71</f>
        <v>0</v>
      </c>
      <c r="X71" s="327">
        <f>造成波及!W71+建築波及!W71+設備波及!W71</f>
        <v>0</v>
      </c>
      <c r="Y71" s="327">
        <f>造成波及!X71+建築波及!X71+設備波及!X71</f>
        <v>0</v>
      </c>
      <c r="Z71" s="327">
        <f>造成波及!Y71+建築波及!Y71+設備波及!Y71</f>
        <v>0</v>
      </c>
      <c r="AA71" s="280">
        <f t="shared" ref="AA71:AA107" si="57">Z71+(1000-U71)*0.0000001</f>
        <v>5.38E-5</v>
      </c>
      <c r="AB71" s="14"/>
      <c r="AC71" s="109">
        <v>66</v>
      </c>
      <c r="AD71" s="328">
        <f t="shared" ref="AD71:AD107" si="58">VLOOKUP($AC71,$T$6:$Z$107,2,0)</f>
        <v>462</v>
      </c>
      <c r="AE71" s="329" t="str">
        <f t="shared" ref="AE71:AE107" si="59">VLOOKUP($AC71,$T$6:$Z$107,3,0)</f>
        <v>ガス・熱供給</v>
      </c>
      <c r="AF71" s="326">
        <f t="shared" ref="AF71:AF107" si="60">VLOOKUP($AC71,$T$6:$Z$107,4,0)</f>
        <v>0</v>
      </c>
      <c r="AG71" s="326">
        <f t="shared" ref="AG71:AG107" si="61">VLOOKUP($AC71,$T$6:$Z$107,5,0)</f>
        <v>0</v>
      </c>
      <c r="AH71" s="326">
        <f t="shared" ref="AH71:AH107" si="62">VLOOKUP($AC71,$T$6:$Z$107,6,0)</f>
        <v>0</v>
      </c>
      <c r="AI71" s="326">
        <f t="shared" ref="AI71:AI107" si="63">VLOOKUP($AC71,$T$6:$Z$107,7,0)</f>
        <v>0</v>
      </c>
      <c r="AR71" s="16"/>
      <c r="BI71" s="109">
        <f t="shared" si="56"/>
        <v>66</v>
      </c>
      <c r="BJ71" s="307">
        <v>462</v>
      </c>
      <c r="BK71" s="283" t="s">
        <v>951</v>
      </c>
      <c r="BL71" s="327">
        <f>生産波及!T71</f>
        <v>0</v>
      </c>
      <c r="BM71" s="327">
        <f>生産波及!U71</f>
        <v>0</v>
      </c>
      <c r="BN71" s="327">
        <f>生産波及!V71</f>
        <v>0</v>
      </c>
      <c r="BO71" s="327">
        <f>生産波及!W71</f>
        <v>0</v>
      </c>
      <c r="BP71" s="280">
        <f t="shared" ref="BP71:BP107" si="64">BO71+(1000-BJ71)*0.0000001</f>
        <v>5.38E-5</v>
      </c>
      <c r="BQ71" s="14"/>
      <c r="BR71" s="109">
        <v>66</v>
      </c>
      <c r="BS71" s="328">
        <f t="shared" ref="BS71:BS107" si="65">VLOOKUP($BR71,$BI$6:$BO$107,2,0)</f>
        <v>462</v>
      </c>
      <c r="BT71" s="329" t="str">
        <f t="shared" ref="BT71:BT107" si="66">VLOOKUP($BR71,$BI$6:$BO$107,3,0)</f>
        <v>ガス・熱供給</v>
      </c>
      <c r="BU71" s="326">
        <f t="shared" ref="BU71:BU107" si="67">VLOOKUP($BR71,$BI$6:$BO$107,4,0)</f>
        <v>0</v>
      </c>
      <c r="BV71" s="326">
        <f t="shared" ref="BV71:BV107" si="68">VLOOKUP($BR71,$BI$6:$BO$107,5,0)</f>
        <v>0</v>
      </c>
      <c r="BW71" s="326">
        <f t="shared" ref="BW71:BW107" si="69">VLOOKUP($BR71,$BI$6:$BO$107,6,0)</f>
        <v>0</v>
      </c>
      <c r="BX71" s="326">
        <f t="shared" ref="BX71:BX107" si="70">VLOOKUP($BR71,$BI$6:$BO$107,7,0)</f>
        <v>0</v>
      </c>
    </row>
    <row r="72" spans="2:76">
      <c r="B72" s="277">
        <v>47</v>
      </c>
      <c r="C72" s="16"/>
      <c r="T72" s="109">
        <f t="shared" si="55"/>
        <v>67</v>
      </c>
      <c r="U72" s="307">
        <v>471</v>
      </c>
      <c r="V72" s="283" t="s">
        <v>952</v>
      </c>
      <c r="W72" s="327">
        <f>造成波及!V72+建築波及!V72+設備波及!V72</f>
        <v>0</v>
      </c>
      <c r="X72" s="327">
        <f>造成波及!W72+建築波及!W72+設備波及!W72</f>
        <v>0</v>
      </c>
      <c r="Y72" s="327">
        <f>造成波及!X72+建築波及!X72+設備波及!X72</f>
        <v>0</v>
      </c>
      <c r="Z72" s="327">
        <f>造成波及!Y72+建築波及!Y72+設備波及!Y72</f>
        <v>0</v>
      </c>
      <c r="AA72" s="280">
        <f t="shared" si="57"/>
        <v>5.2899999999999998E-5</v>
      </c>
      <c r="AB72" s="14"/>
      <c r="AC72" s="109">
        <v>67</v>
      </c>
      <c r="AD72" s="328">
        <f t="shared" si="58"/>
        <v>471</v>
      </c>
      <c r="AE72" s="329" t="str">
        <f t="shared" si="59"/>
        <v>水道</v>
      </c>
      <c r="AF72" s="326">
        <f t="shared" si="60"/>
        <v>0</v>
      </c>
      <c r="AG72" s="326">
        <f t="shared" si="61"/>
        <v>0</v>
      </c>
      <c r="AH72" s="326">
        <f t="shared" si="62"/>
        <v>0</v>
      </c>
      <c r="AI72" s="326">
        <f t="shared" si="63"/>
        <v>0</v>
      </c>
      <c r="AR72" s="16"/>
      <c r="BI72" s="109">
        <f t="shared" si="56"/>
        <v>67</v>
      </c>
      <c r="BJ72" s="307">
        <v>471</v>
      </c>
      <c r="BK72" s="283" t="s">
        <v>952</v>
      </c>
      <c r="BL72" s="327">
        <f>生産波及!T72</f>
        <v>0</v>
      </c>
      <c r="BM72" s="327">
        <f>生産波及!U72</f>
        <v>0</v>
      </c>
      <c r="BN72" s="327">
        <f>生産波及!V72</f>
        <v>0</v>
      </c>
      <c r="BO72" s="327">
        <f>生産波及!W72</f>
        <v>0</v>
      </c>
      <c r="BP72" s="280">
        <f t="shared" si="64"/>
        <v>5.2899999999999998E-5</v>
      </c>
      <c r="BQ72" s="14"/>
      <c r="BR72" s="109">
        <v>67</v>
      </c>
      <c r="BS72" s="328">
        <f t="shared" si="65"/>
        <v>471</v>
      </c>
      <c r="BT72" s="329" t="str">
        <f t="shared" si="66"/>
        <v>水道</v>
      </c>
      <c r="BU72" s="326">
        <f t="shared" si="67"/>
        <v>0</v>
      </c>
      <c r="BV72" s="326">
        <f t="shared" si="68"/>
        <v>0</v>
      </c>
      <c r="BW72" s="326">
        <f t="shared" si="69"/>
        <v>0</v>
      </c>
      <c r="BX72" s="326">
        <f t="shared" si="70"/>
        <v>0</v>
      </c>
    </row>
    <row r="73" spans="2:76">
      <c r="B73" s="277">
        <v>48</v>
      </c>
      <c r="C73" s="16"/>
      <c r="T73" s="109">
        <f t="shared" si="55"/>
        <v>68</v>
      </c>
      <c r="U73" s="307">
        <v>481</v>
      </c>
      <c r="V73" s="283" t="s">
        <v>953</v>
      </c>
      <c r="W73" s="327">
        <f>造成波及!V73+建築波及!V73+設備波及!V73</f>
        <v>0</v>
      </c>
      <c r="X73" s="327">
        <f>造成波及!W73+建築波及!W73+設備波及!W73</f>
        <v>0</v>
      </c>
      <c r="Y73" s="327">
        <f>造成波及!X73+建築波及!X73+設備波及!X73</f>
        <v>0</v>
      </c>
      <c r="Z73" s="327">
        <f>造成波及!Y73+建築波及!Y73+設備波及!Y73</f>
        <v>0</v>
      </c>
      <c r="AA73" s="280">
        <f t="shared" si="57"/>
        <v>5.1899999999999994E-5</v>
      </c>
      <c r="AB73" s="14"/>
      <c r="AC73" s="109">
        <v>68</v>
      </c>
      <c r="AD73" s="328">
        <f t="shared" si="58"/>
        <v>481</v>
      </c>
      <c r="AE73" s="329" t="str">
        <f t="shared" si="59"/>
        <v>廃棄物処理</v>
      </c>
      <c r="AF73" s="326">
        <f t="shared" si="60"/>
        <v>0</v>
      </c>
      <c r="AG73" s="326">
        <f t="shared" si="61"/>
        <v>0</v>
      </c>
      <c r="AH73" s="326">
        <f t="shared" si="62"/>
        <v>0</v>
      </c>
      <c r="AI73" s="326">
        <f t="shared" si="63"/>
        <v>0</v>
      </c>
      <c r="AR73" s="16"/>
      <c r="BI73" s="109">
        <f t="shared" si="56"/>
        <v>68</v>
      </c>
      <c r="BJ73" s="307">
        <v>481</v>
      </c>
      <c r="BK73" s="283" t="s">
        <v>953</v>
      </c>
      <c r="BL73" s="327">
        <f>生産波及!T73</f>
        <v>0</v>
      </c>
      <c r="BM73" s="327">
        <f>生産波及!U73</f>
        <v>0</v>
      </c>
      <c r="BN73" s="327">
        <f>生産波及!V73</f>
        <v>0</v>
      </c>
      <c r="BO73" s="327">
        <f>生産波及!W73</f>
        <v>0</v>
      </c>
      <c r="BP73" s="280">
        <f t="shared" si="64"/>
        <v>5.1899999999999994E-5</v>
      </c>
      <c r="BQ73" s="14"/>
      <c r="BR73" s="109">
        <v>68</v>
      </c>
      <c r="BS73" s="328">
        <f t="shared" si="65"/>
        <v>481</v>
      </c>
      <c r="BT73" s="329" t="str">
        <f t="shared" si="66"/>
        <v>廃棄物処理</v>
      </c>
      <c r="BU73" s="326">
        <f t="shared" si="67"/>
        <v>0</v>
      </c>
      <c r="BV73" s="326">
        <f t="shared" si="68"/>
        <v>0</v>
      </c>
      <c r="BW73" s="326">
        <f t="shared" si="69"/>
        <v>0</v>
      </c>
      <c r="BX73" s="326">
        <f t="shared" si="70"/>
        <v>0</v>
      </c>
    </row>
    <row r="74" spans="2:76">
      <c r="B74" s="277">
        <v>51</v>
      </c>
      <c r="C74" s="16"/>
      <c r="T74" s="109">
        <f t="shared" si="55"/>
        <v>69</v>
      </c>
      <c r="U74" s="307">
        <v>511</v>
      </c>
      <c r="V74" s="283" t="s">
        <v>954</v>
      </c>
      <c r="W74" s="327">
        <f>造成波及!V74+建築波及!V74+設備波及!V74</f>
        <v>0</v>
      </c>
      <c r="X74" s="327">
        <f>造成波及!W74+建築波及!W74+設備波及!W74</f>
        <v>0</v>
      </c>
      <c r="Y74" s="327">
        <f>造成波及!X74+建築波及!X74+設備波及!X74</f>
        <v>0</v>
      </c>
      <c r="Z74" s="327">
        <f>造成波及!Y74+建築波及!Y74+設備波及!Y74</f>
        <v>0</v>
      </c>
      <c r="AA74" s="280">
        <f t="shared" si="57"/>
        <v>4.8899999999999996E-5</v>
      </c>
      <c r="AB74" s="14"/>
      <c r="AC74" s="109">
        <v>69</v>
      </c>
      <c r="AD74" s="328">
        <f t="shared" si="58"/>
        <v>511</v>
      </c>
      <c r="AE74" s="329" t="str">
        <f t="shared" si="59"/>
        <v>商業</v>
      </c>
      <c r="AF74" s="326">
        <f t="shared" si="60"/>
        <v>0</v>
      </c>
      <c r="AG74" s="326">
        <f t="shared" si="61"/>
        <v>0</v>
      </c>
      <c r="AH74" s="326">
        <f t="shared" si="62"/>
        <v>0</v>
      </c>
      <c r="AI74" s="326">
        <f t="shared" si="63"/>
        <v>0</v>
      </c>
      <c r="AR74" s="16"/>
      <c r="BI74" s="109">
        <f t="shared" si="56"/>
        <v>69</v>
      </c>
      <c r="BJ74" s="307">
        <v>511</v>
      </c>
      <c r="BK74" s="283" t="s">
        <v>954</v>
      </c>
      <c r="BL74" s="327">
        <f>生産波及!T74</f>
        <v>0</v>
      </c>
      <c r="BM74" s="327">
        <f>生産波及!U74</f>
        <v>0</v>
      </c>
      <c r="BN74" s="327">
        <f>生産波及!V74</f>
        <v>0</v>
      </c>
      <c r="BO74" s="327">
        <f>生産波及!W74</f>
        <v>0</v>
      </c>
      <c r="BP74" s="280">
        <f t="shared" si="64"/>
        <v>4.8899999999999996E-5</v>
      </c>
      <c r="BQ74" s="14"/>
      <c r="BR74" s="109">
        <v>69</v>
      </c>
      <c r="BS74" s="328">
        <f t="shared" si="65"/>
        <v>511</v>
      </c>
      <c r="BT74" s="329" t="str">
        <f t="shared" si="66"/>
        <v>商業</v>
      </c>
      <c r="BU74" s="326">
        <f t="shared" si="67"/>
        <v>0</v>
      </c>
      <c r="BV74" s="326">
        <f t="shared" si="68"/>
        <v>0</v>
      </c>
      <c r="BW74" s="326">
        <f t="shared" si="69"/>
        <v>0</v>
      </c>
      <c r="BX74" s="326">
        <f t="shared" si="70"/>
        <v>0</v>
      </c>
    </row>
    <row r="75" spans="2:76">
      <c r="B75" s="277">
        <v>53</v>
      </c>
      <c r="C75" s="16"/>
      <c r="T75" s="109">
        <f t="shared" si="55"/>
        <v>70</v>
      </c>
      <c r="U75" s="307">
        <v>531</v>
      </c>
      <c r="V75" s="283" t="s">
        <v>955</v>
      </c>
      <c r="W75" s="327">
        <f>造成波及!V75+建築波及!V75+設備波及!V75</f>
        <v>0</v>
      </c>
      <c r="X75" s="327">
        <f>造成波及!W75+建築波及!W75+設備波及!W75</f>
        <v>0</v>
      </c>
      <c r="Y75" s="327">
        <f>造成波及!X75+建築波及!X75+設備波及!X75</f>
        <v>0</v>
      </c>
      <c r="Z75" s="327">
        <f>造成波及!Y75+建築波及!Y75+設備波及!Y75</f>
        <v>0</v>
      </c>
      <c r="AA75" s="280">
        <f t="shared" si="57"/>
        <v>4.6899999999999995E-5</v>
      </c>
      <c r="AB75" s="14"/>
      <c r="AC75" s="109">
        <v>70</v>
      </c>
      <c r="AD75" s="328">
        <f t="shared" si="58"/>
        <v>531</v>
      </c>
      <c r="AE75" s="329" t="str">
        <f t="shared" si="59"/>
        <v>金融・保険</v>
      </c>
      <c r="AF75" s="326">
        <f t="shared" si="60"/>
        <v>0</v>
      </c>
      <c r="AG75" s="326">
        <f t="shared" si="61"/>
        <v>0</v>
      </c>
      <c r="AH75" s="326">
        <f t="shared" si="62"/>
        <v>0</v>
      </c>
      <c r="AI75" s="326">
        <f t="shared" si="63"/>
        <v>0</v>
      </c>
      <c r="AR75" s="16"/>
      <c r="BI75" s="109">
        <f t="shared" si="56"/>
        <v>70</v>
      </c>
      <c r="BJ75" s="307">
        <v>531</v>
      </c>
      <c r="BK75" s="283" t="s">
        <v>955</v>
      </c>
      <c r="BL75" s="327">
        <f>生産波及!T75</f>
        <v>0</v>
      </c>
      <c r="BM75" s="327">
        <f>生産波及!U75</f>
        <v>0</v>
      </c>
      <c r="BN75" s="327">
        <f>生産波及!V75</f>
        <v>0</v>
      </c>
      <c r="BO75" s="327">
        <f>生産波及!W75</f>
        <v>0</v>
      </c>
      <c r="BP75" s="280">
        <f t="shared" si="64"/>
        <v>4.6899999999999995E-5</v>
      </c>
      <c r="BQ75" s="14"/>
      <c r="BR75" s="109">
        <v>70</v>
      </c>
      <c r="BS75" s="328">
        <f t="shared" si="65"/>
        <v>531</v>
      </c>
      <c r="BT75" s="329" t="str">
        <f t="shared" si="66"/>
        <v>金融・保険</v>
      </c>
      <c r="BU75" s="326">
        <f t="shared" si="67"/>
        <v>0</v>
      </c>
      <c r="BV75" s="326">
        <f t="shared" si="68"/>
        <v>0</v>
      </c>
      <c r="BW75" s="326">
        <f t="shared" si="69"/>
        <v>0</v>
      </c>
      <c r="BX75" s="326">
        <f t="shared" si="70"/>
        <v>0</v>
      </c>
    </row>
    <row r="76" spans="2:76">
      <c r="B76" s="277">
        <v>55</v>
      </c>
      <c r="C76" s="16"/>
      <c r="T76" s="109">
        <f t="shared" si="55"/>
        <v>71</v>
      </c>
      <c r="U76" s="307">
        <v>551</v>
      </c>
      <c r="V76" s="283" t="s">
        <v>570</v>
      </c>
      <c r="W76" s="327">
        <f>造成波及!V76+建築波及!V76+設備波及!V76</f>
        <v>0</v>
      </c>
      <c r="X76" s="327">
        <f>造成波及!W76+建築波及!W76+設備波及!W76</f>
        <v>0</v>
      </c>
      <c r="Y76" s="327">
        <f>造成波及!X76+建築波及!X76+設備波及!X76</f>
        <v>0</v>
      </c>
      <c r="Z76" s="327">
        <f>造成波及!Y76+建築波及!Y76+設備波及!Y76</f>
        <v>0</v>
      </c>
      <c r="AA76" s="280">
        <f t="shared" si="57"/>
        <v>4.49E-5</v>
      </c>
      <c r="AB76" s="14"/>
      <c r="AC76" s="109">
        <v>71</v>
      </c>
      <c r="AD76" s="328">
        <f t="shared" si="58"/>
        <v>551</v>
      </c>
      <c r="AE76" s="329" t="str">
        <f t="shared" si="59"/>
        <v>不動産仲介及び賃貸</v>
      </c>
      <c r="AF76" s="326">
        <f t="shared" si="60"/>
        <v>0</v>
      </c>
      <c r="AG76" s="326">
        <f t="shared" si="61"/>
        <v>0</v>
      </c>
      <c r="AH76" s="326">
        <f t="shared" si="62"/>
        <v>0</v>
      </c>
      <c r="AI76" s="326">
        <f t="shared" si="63"/>
        <v>0</v>
      </c>
      <c r="AR76" s="16"/>
      <c r="BI76" s="109">
        <f t="shared" si="56"/>
        <v>71</v>
      </c>
      <c r="BJ76" s="307">
        <v>551</v>
      </c>
      <c r="BK76" s="283" t="s">
        <v>570</v>
      </c>
      <c r="BL76" s="327">
        <f>生産波及!T76</f>
        <v>0</v>
      </c>
      <c r="BM76" s="327">
        <f>生産波及!U76</f>
        <v>0</v>
      </c>
      <c r="BN76" s="327">
        <f>生産波及!V76</f>
        <v>0</v>
      </c>
      <c r="BO76" s="327">
        <f>生産波及!W76</f>
        <v>0</v>
      </c>
      <c r="BP76" s="280">
        <f t="shared" si="64"/>
        <v>4.49E-5</v>
      </c>
      <c r="BQ76" s="14"/>
      <c r="BR76" s="109">
        <v>71</v>
      </c>
      <c r="BS76" s="328">
        <f t="shared" si="65"/>
        <v>551</v>
      </c>
      <c r="BT76" s="329" t="str">
        <f t="shared" si="66"/>
        <v>不動産仲介及び賃貸</v>
      </c>
      <c r="BU76" s="326">
        <f t="shared" si="67"/>
        <v>0</v>
      </c>
      <c r="BV76" s="326">
        <f t="shared" si="68"/>
        <v>0</v>
      </c>
      <c r="BW76" s="326">
        <f t="shared" si="69"/>
        <v>0</v>
      </c>
      <c r="BX76" s="326">
        <f t="shared" si="70"/>
        <v>0</v>
      </c>
    </row>
    <row r="77" spans="2:76">
      <c r="B77" s="277">
        <v>55</v>
      </c>
      <c r="C77" s="16"/>
      <c r="T77" s="109">
        <f t="shared" si="55"/>
        <v>72</v>
      </c>
      <c r="U77" s="307">
        <v>552</v>
      </c>
      <c r="V77" s="283" t="s">
        <v>572</v>
      </c>
      <c r="W77" s="327">
        <f>造成波及!V77+建築波及!V77+設備波及!V77</f>
        <v>0</v>
      </c>
      <c r="X77" s="327">
        <f>造成波及!W77+建築波及!W77+設備波及!W77</f>
        <v>0</v>
      </c>
      <c r="Y77" s="327">
        <f>造成波及!X77+建築波及!X77+設備波及!X77</f>
        <v>0</v>
      </c>
      <c r="Z77" s="327">
        <f>造成波及!Y77+建築波及!Y77+設備波及!Y77</f>
        <v>0</v>
      </c>
      <c r="AA77" s="280">
        <f t="shared" si="57"/>
        <v>4.4799999999999998E-5</v>
      </c>
      <c r="AB77" s="14"/>
      <c r="AC77" s="109">
        <v>72</v>
      </c>
      <c r="AD77" s="328">
        <f t="shared" si="58"/>
        <v>552</v>
      </c>
      <c r="AE77" s="329" t="str">
        <f t="shared" si="59"/>
        <v>住宅賃貸料</v>
      </c>
      <c r="AF77" s="326">
        <f t="shared" si="60"/>
        <v>0</v>
      </c>
      <c r="AG77" s="326">
        <f t="shared" si="61"/>
        <v>0</v>
      </c>
      <c r="AH77" s="326">
        <f t="shared" si="62"/>
        <v>0</v>
      </c>
      <c r="AI77" s="326">
        <f t="shared" si="63"/>
        <v>0</v>
      </c>
      <c r="AR77" s="16"/>
      <c r="BI77" s="109">
        <f t="shared" si="56"/>
        <v>72</v>
      </c>
      <c r="BJ77" s="307">
        <v>552</v>
      </c>
      <c r="BK77" s="283" t="s">
        <v>572</v>
      </c>
      <c r="BL77" s="327">
        <f>生産波及!T77</f>
        <v>0</v>
      </c>
      <c r="BM77" s="327">
        <f>生産波及!U77</f>
        <v>0</v>
      </c>
      <c r="BN77" s="327">
        <f>生産波及!V77</f>
        <v>0</v>
      </c>
      <c r="BO77" s="327">
        <f>生産波及!W77</f>
        <v>0</v>
      </c>
      <c r="BP77" s="280">
        <f t="shared" si="64"/>
        <v>4.4799999999999998E-5</v>
      </c>
      <c r="BQ77" s="14"/>
      <c r="BR77" s="109">
        <v>72</v>
      </c>
      <c r="BS77" s="328">
        <f t="shared" si="65"/>
        <v>552</v>
      </c>
      <c r="BT77" s="329" t="str">
        <f t="shared" si="66"/>
        <v>住宅賃貸料</v>
      </c>
      <c r="BU77" s="326">
        <f t="shared" si="67"/>
        <v>0</v>
      </c>
      <c r="BV77" s="326">
        <f t="shared" si="68"/>
        <v>0</v>
      </c>
      <c r="BW77" s="326">
        <f t="shared" si="69"/>
        <v>0</v>
      </c>
      <c r="BX77" s="326">
        <f t="shared" si="70"/>
        <v>0</v>
      </c>
    </row>
    <row r="78" spans="2:76">
      <c r="B78" s="288">
        <v>70</v>
      </c>
      <c r="C78" s="16"/>
      <c r="T78" s="109">
        <f t="shared" si="55"/>
        <v>73</v>
      </c>
      <c r="U78" s="321">
        <v>571</v>
      </c>
      <c r="V78" s="322" t="s">
        <v>956</v>
      </c>
      <c r="W78" s="323">
        <f>造成波及!V79+建築波及!V79+設備波及!V79</f>
        <v>0</v>
      </c>
      <c r="X78" s="323">
        <f>造成波及!W79+建築波及!W79+設備波及!W79</f>
        <v>0</v>
      </c>
      <c r="Y78" s="323">
        <f>造成波及!X79+建築波及!X79+設備波及!X79</f>
        <v>0</v>
      </c>
      <c r="Z78" s="323">
        <f>造成波及!Y79+建築波及!Y79+設備波及!Y79</f>
        <v>0</v>
      </c>
      <c r="AA78" s="280">
        <f t="shared" si="57"/>
        <v>4.2899999999999999E-5</v>
      </c>
      <c r="AB78" s="14"/>
      <c r="AC78" s="109">
        <v>73</v>
      </c>
      <c r="AD78" s="328">
        <f t="shared" si="58"/>
        <v>571</v>
      </c>
      <c r="AE78" s="329" t="str">
        <f t="shared" si="59"/>
        <v>鉄道輸送</v>
      </c>
      <c r="AF78" s="326">
        <f t="shared" si="60"/>
        <v>0</v>
      </c>
      <c r="AG78" s="326">
        <f t="shared" si="61"/>
        <v>0</v>
      </c>
      <c r="AH78" s="326">
        <f t="shared" si="62"/>
        <v>0</v>
      </c>
      <c r="AI78" s="326">
        <f t="shared" si="63"/>
        <v>0</v>
      </c>
      <c r="AR78" s="16"/>
      <c r="BI78" s="109">
        <f t="shared" si="56"/>
        <v>73</v>
      </c>
      <c r="BJ78" s="321">
        <v>571</v>
      </c>
      <c r="BK78" s="322" t="s">
        <v>956</v>
      </c>
      <c r="BL78" s="323">
        <f>生産波及!T79</f>
        <v>0</v>
      </c>
      <c r="BM78" s="323">
        <f>生産波及!U79</f>
        <v>0</v>
      </c>
      <c r="BN78" s="323">
        <f>生産波及!V79</f>
        <v>0</v>
      </c>
      <c r="BO78" s="323">
        <f>生産波及!W79</f>
        <v>0</v>
      </c>
      <c r="BP78" s="280">
        <f t="shared" si="64"/>
        <v>4.2899999999999999E-5</v>
      </c>
      <c r="BQ78" s="14"/>
      <c r="BR78" s="109">
        <v>73</v>
      </c>
      <c r="BS78" s="328">
        <f t="shared" si="65"/>
        <v>571</v>
      </c>
      <c r="BT78" s="329" t="str">
        <f t="shared" si="66"/>
        <v>鉄道輸送</v>
      </c>
      <c r="BU78" s="326">
        <f t="shared" si="67"/>
        <v>0</v>
      </c>
      <c r="BV78" s="326">
        <f t="shared" si="68"/>
        <v>0</v>
      </c>
      <c r="BW78" s="326">
        <f t="shared" si="69"/>
        <v>0</v>
      </c>
      <c r="BX78" s="326">
        <f t="shared" si="70"/>
        <v>0</v>
      </c>
    </row>
    <row r="79" spans="2:76">
      <c r="B79" s="277">
        <v>57</v>
      </c>
      <c r="C79" s="16"/>
      <c r="T79" s="109">
        <f t="shared" si="55"/>
        <v>74</v>
      </c>
      <c r="U79" s="307">
        <v>572</v>
      </c>
      <c r="V79" s="283" t="s">
        <v>957</v>
      </c>
      <c r="W79" s="327">
        <f>造成波及!V80+建築波及!V80+設備波及!V80</f>
        <v>0</v>
      </c>
      <c r="X79" s="327">
        <f>造成波及!W80+建築波及!W80+設備波及!W80</f>
        <v>0</v>
      </c>
      <c r="Y79" s="327">
        <f>造成波及!X80+建築波及!X80+設備波及!X80</f>
        <v>0</v>
      </c>
      <c r="Z79" s="327">
        <f>造成波及!Y80+建築波及!Y80+設備波及!Y80</f>
        <v>0</v>
      </c>
      <c r="AA79" s="280">
        <f t="shared" si="57"/>
        <v>4.2799999999999997E-5</v>
      </c>
      <c r="AB79" s="14"/>
      <c r="AC79" s="109">
        <v>74</v>
      </c>
      <c r="AD79" s="328">
        <f t="shared" si="58"/>
        <v>572</v>
      </c>
      <c r="AE79" s="329" t="str">
        <f t="shared" si="59"/>
        <v>道路輸送（自家輸送を除く。）</v>
      </c>
      <c r="AF79" s="326">
        <f t="shared" si="60"/>
        <v>0</v>
      </c>
      <c r="AG79" s="326">
        <f t="shared" si="61"/>
        <v>0</v>
      </c>
      <c r="AH79" s="326">
        <f t="shared" si="62"/>
        <v>0</v>
      </c>
      <c r="AI79" s="326">
        <f t="shared" si="63"/>
        <v>0</v>
      </c>
      <c r="AR79" s="16"/>
      <c r="BI79" s="109">
        <f t="shared" si="56"/>
        <v>74</v>
      </c>
      <c r="BJ79" s="307">
        <v>572</v>
      </c>
      <c r="BK79" s="283" t="s">
        <v>957</v>
      </c>
      <c r="BL79" s="327">
        <f>生産波及!T80</f>
        <v>0</v>
      </c>
      <c r="BM79" s="327">
        <f>生産波及!U80</f>
        <v>0</v>
      </c>
      <c r="BN79" s="327">
        <f>生産波及!V80</f>
        <v>0</v>
      </c>
      <c r="BO79" s="327">
        <f>生産波及!W80</f>
        <v>0</v>
      </c>
      <c r="BP79" s="280">
        <f t="shared" si="64"/>
        <v>4.2799999999999997E-5</v>
      </c>
      <c r="BQ79" s="14"/>
      <c r="BR79" s="109">
        <v>74</v>
      </c>
      <c r="BS79" s="328">
        <f t="shared" si="65"/>
        <v>572</v>
      </c>
      <c r="BT79" s="329" t="str">
        <f t="shared" si="66"/>
        <v>道路輸送（自家輸送を除く。）</v>
      </c>
      <c r="BU79" s="326">
        <f t="shared" si="67"/>
        <v>0</v>
      </c>
      <c r="BV79" s="326">
        <f t="shared" si="68"/>
        <v>0</v>
      </c>
      <c r="BW79" s="326">
        <f t="shared" si="69"/>
        <v>0</v>
      </c>
      <c r="BX79" s="326">
        <f t="shared" si="70"/>
        <v>0</v>
      </c>
    </row>
    <row r="80" spans="2:76">
      <c r="B80" s="277">
        <v>57</v>
      </c>
      <c r="C80" s="16"/>
      <c r="T80" s="109">
        <f t="shared" si="55"/>
        <v>75</v>
      </c>
      <c r="U80" s="321">
        <v>574</v>
      </c>
      <c r="V80" s="322" t="s">
        <v>959</v>
      </c>
      <c r="W80" s="323">
        <f>造成波及!V82+建築波及!V82+設備波及!V82</f>
        <v>0</v>
      </c>
      <c r="X80" s="323">
        <f>造成波及!W82+建築波及!W82+設備波及!W82</f>
        <v>0</v>
      </c>
      <c r="Y80" s="323">
        <f>造成波及!X82+建築波及!X82+設備波及!X82</f>
        <v>0</v>
      </c>
      <c r="Z80" s="323">
        <f>造成波及!Y82+建築波及!Y82+設備波及!Y82</f>
        <v>0</v>
      </c>
      <c r="AA80" s="280">
        <f t="shared" si="57"/>
        <v>4.2599999999999999E-5</v>
      </c>
      <c r="AB80" s="14"/>
      <c r="AC80" s="109">
        <v>75</v>
      </c>
      <c r="AD80" s="328">
        <f t="shared" si="58"/>
        <v>574</v>
      </c>
      <c r="AE80" s="329" t="str">
        <f t="shared" si="59"/>
        <v>水運・航空輸送</v>
      </c>
      <c r="AF80" s="326">
        <f t="shared" si="60"/>
        <v>0</v>
      </c>
      <c r="AG80" s="326">
        <f t="shared" si="61"/>
        <v>0</v>
      </c>
      <c r="AH80" s="326">
        <f t="shared" si="62"/>
        <v>0</v>
      </c>
      <c r="AI80" s="326">
        <f t="shared" si="63"/>
        <v>0</v>
      </c>
      <c r="AR80" s="16"/>
      <c r="BI80" s="109">
        <f t="shared" si="56"/>
        <v>75</v>
      </c>
      <c r="BJ80" s="321">
        <v>574</v>
      </c>
      <c r="BK80" s="322" t="s">
        <v>959</v>
      </c>
      <c r="BL80" s="323">
        <f>生産波及!T82</f>
        <v>0</v>
      </c>
      <c r="BM80" s="323">
        <f>生産波及!U82</f>
        <v>0</v>
      </c>
      <c r="BN80" s="323">
        <f>生産波及!V82</f>
        <v>0</v>
      </c>
      <c r="BO80" s="323">
        <f>生産波及!W82</f>
        <v>0</v>
      </c>
      <c r="BP80" s="280">
        <f t="shared" si="64"/>
        <v>4.2599999999999999E-5</v>
      </c>
      <c r="BQ80" s="14"/>
      <c r="BR80" s="109">
        <v>75</v>
      </c>
      <c r="BS80" s="328">
        <f t="shared" si="65"/>
        <v>574</v>
      </c>
      <c r="BT80" s="329" t="str">
        <f t="shared" si="66"/>
        <v>水運・航空輸送</v>
      </c>
      <c r="BU80" s="326">
        <f t="shared" si="67"/>
        <v>0</v>
      </c>
      <c r="BV80" s="326">
        <f t="shared" si="68"/>
        <v>0</v>
      </c>
      <c r="BW80" s="326">
        <f t="shared" si="69"/>
        <v>0</v>
      </c>
      <c r="BX80" s="326">
        <f t="shared" si="70"/>
        <v>0</v>
      </c>
    </row>
    <row r="81" spans="2:83">
      <c r="B81" s="288">
        <v>71</v>
      </c>
      <c r="C81" s="16"/>
      <c r="T81" s="109">
        <f t="shared" si="55"/>
        <v>76</v>
      </c>
      <c r="U81" s="307">
        <v>576</v>
      </c>
      <c r="V81" s="283" t="s">
        <v>960</v>
      </c>
      <c r="W81" s="327">
        <f>造成波及!V83+建築波及!V83+設備波及!V83</f>
        <v>0</v>
      </c>
      <c r="X81" s="327">
        <f>造成波及!W83+建築波及!W83+設備波及!W83</f>
        <v>0</v>
      </c>
      <c r="Y81" s="327">
        <f>造成波及!X83+建築波及!X83+設備波及!X83</f>
        <v>0</v>
      </c>
      <c r="Z81" s="327">
        <f>造成波及!Y83+建築波及!Y83+設備波及!Y83</f>
        <v>0</v>
      </c>
      <c r="AA81" s="280">
        <f t="shared" si="57"/>
        <v>4.2400000000000001E-5</v>
      </c>
      <c r="AB81" s="14"/>
      <c r="AC81" s="109">
        <v>76</v>
      </c>
      <c r="AD81" s="328">
        <f t="shared" si="58"/>
        <v>576</v>
      </c>
      <c r="AE81" s="329" t="str">
        <f t="shared" si="59"/>
        <v>貨物利用運送</v>
      </c>
      <c r="AF81" s="326">
        <f t="shared" si="60"/>
        <v>0</v>
      </c>
      <c r="AG81" s="326">
        <f t="shared" si="61"/>
        <v>0</v>
      </c>
      <c r="AH81" s="326">
        <f t="shared" si="62"/>
        <v>0</v>
      </c>
      <c r="AI81" s="326">
        <f t="shared" si="63"/>
        <v>0</v>
      </c>
      <c r="AR81" s="16"/>
      <c r="BI81" s="109">
        <f t="shared" si="56"/>
        <v>76</v>
      </c>
      <c r="BJ81" s="307">
        <v>576</v>
      </c>
      <c r="BK81" s="283" t="s">
        <v>960</v>
      </c>
      <c r="BL81" s="327">
        <f>生産波及!T83</f>
        <v>0</v>
      </c>
      <c r="BM81" s="327">
        <f>生産波及!U83</f>
        <v>0</v>
      </c>
      <c r="BN81" s="327">
        <f>生産波及!V83</f>
        <v>0</v>
      </c>
      <c r="BO81" s="327">
        <f>生産波及!W83</f>
        <v>0</v>
      </c>
      <c r="BP81" s="280">
        <f t="shared" si="64"/>
        <v>4.2400000000000001E-5</v>
      </c>
      <c r="BQ81" s="14"/>
      <c r="BR81" s="109">
        <v>76</v>
      </c>
      <c r="BS81" s="328">
        <f t="shared" si="65"/>
        <v>576</v>
      </c>
      <c r="BT81" s="329" t="str">
        <f t="shared" si="66"/>
        <v>貨物利用運送</v>
      </c>
      <c r="BU81" s="326">
        <f t="shared" si="67"/>
        <v>0</v>
      </c>
      <c r="BV81" s="326">
        <f t="shared" si="68"/>
        <v>0</v>
      </c>
      <c r="BW81" s="326">
        <f t="shared" si="69"/>
        <v>0</v>
      </c>
      <c r="BX81" s="326">
        <f t="shared" si="70"/>
        <v>0</v>
      </c>
    </row>
    <row r="82" spans="2:83">
      <c r="B82" s="277">
        <v>57</v>
      </c>
      <c r="C82" s="16"/>
      <c r="T82" s="109">
        <f t="shared" si="55"/>
        <v>77</v>
      </c>
      <c r="U82" s="307">
        <v>577</v>
      </c>
      <c r="V82" s="283" t="s">
        <v>961</v>
      </c>
      <c r="W82" s="327">
        <f>造成波及!V84+建築波及!V84+設備波及!V84</f>
        <v>0</v>
      </c>
      <c r="X82" s="327">
        <f>造成波及!W84+建築波及!W84+設備波及!W84</f>
        <v>0</v>
      </c>
      <c r="Y82" s="327">
        <f>造成波及!X84+建築波及!X84+設備波及!X84</f>
        <v>0</v>
      </c>
      <c r="Z82" s="327">
        <f>造成波及!Y84+建築波及!Y84+設備波及!Y84</f>
        <v>0</v>
      </c>
      <c r="AA82" s="280">
        <f t="shared" si="57"/>
        <v>4.2299999999999998E-5</v>
      </c>
      <c r="AB82" s="14"/>
      <c r="AC82" s="109">
        <v>77</v>
      </c>
      <c r="AD82" s="328">
        <f t="shared" si="58"/>
        <v>577</v>
      </c>
      <c r="AE82" s="329" t="str">
        <f t="shared" si="59"/>
        <v>倉庫</v>
      </c>
      <c r="AF82" s="326">
        <f t="shared" si="60"/>
        <v>0</v>
      </c>
      <c r="AG82" s="326">
        <f t="shared" si="61"/>
        <v>0</v>
      </c>
      <c r="AH82" s="326">
        <f t="shared" si="62"/>
        <v>0</v>
      </c>
      <c r="AI82" s="326">
        <f t="shared" si="63"/>
        <v>0</v>
      </c>
      <c r="AR82" s="16"/>
      <c r="BI82" s="109">
        <f t="shared" si="56"/>
        <v>77</v>
      </c>
      <c r="BJ82" s="307">
        <v>577</v>
      </c>
      <c r="BK82" s="283" t="s">
        <v>961</v>
      </c>
      <c r="BL82" s="327">
        <f>生産波及!T84</f>
        <v>0</v>
      </c>
      <c r="BM82" s="327">
        <f>生産波及!U84</f>
        <v>0</v>
      </c>
      <c r="BN82" s="327">
        <f>生産波及!V84</f>
        <v>0</v>
      </c>
      <c r="BO82" s="327">
        <f>生産波及!W84</f>
        <v>0</v>
      </c>
      <c r="BP82" s="280">
        <f t="shared" si="64"/>
        <v>4.2299999999999998E-5</v>
      </c>
      <c r="BQ82" s="14"/>
      <c r="BR82" s="109">
        <v>77</v>
      </c>
      <c r="BS82" s="328">
        <f t="shared" si="65"/>
        <v>577</v>
      </c>
      <c r="BT82" s="329" t="str">
        <f t="shared" si="66"/>
        <v>倉庫</v>
      </c>
      <c r="BU82" s="326">
        <f t="shared" si="67"/>
        <v>0</v>
      </c>
      <c r="BV82" s="326">
        <f t="shared" si="68"/>
        <v>0</v>
      </c>
      <c r="BW82" s="326">
        <f t="shared" si="69"/>
        <v>0</v>
      </c>
      <c r="BX82" s="326">
        <f t="shared" si="70"/>
        <v>0</v>
      </c>
    </row>
    <row r="83" spans="2:83">
      <c r="B83" s="277">
        <v>57</v>
      </c>
      <c r="C83" s="16"/>
      <c r="T83" s="109">
        <f t="shared" si="55"/>
        <v>78</v>
      </c>
      <c r="U83" s="307">
        <v>578</v>
      </c>
      <c r="V83" s="283" t="s">
        <v>962</v>
      </c>
      <c r="W83" s="327">
        <f>造成波及!V85+建築波及!V85+設備波及!V85</f>
        <v>0</v>
      </c>
      <c r="X83" s="327">
        <f>造成波及!W85+建築波及!W85+設備波及!W85</f>
        <v>0</v>
      </c>
      <c r="Y83" s="327">
        <f>造成波及!X85+建築波及!X85+設備波及!X85</f>
        <v>0</v>
      </c>
      <c r="Z83" s="327">
        <f>造成波及!Y85+建築波及!Y85+設備波及!Y85</f>
        <v>0</v>
      </c>
      <c r="AA83" s="280">
        <f t="shared" si="57"/>
        <v>4.2199999999999996E-5</v>
      </c>
      <c r="AB83" s="14"/>
      <c r="AC83" s="109">
        <v>78</v>
      </c>
      <c r="AD83" s="328">
        <f t="shared" si="58"/>
        <v>578</v>
      </c>
      <c r="AE83" s="329" t="str">
        <f t="shared" si="59"/>
        <v>運輸附帯サービス</v>
      </c>
      <c r="AF83" s="326">
        <f t="shared" si="60"/>
        <v>0</v>
      </c>
      <c r="AG83" s="326">
        <f t="shared" si="61"/>
        <v>0</v>
      </c>
      <c r="AH83" s="326">
        <f t="shared" si="62"/>
        <v>0</v>
      </c>
      <c r="AI83" s="326">
        <f t="shared" si="63"/>
        <v>0</v>
      </c>
      <c r="AR83" s="16"/>
      <c r="BI83" s="109">
        <f t="shared" si="56"/>
        <v>78</v>
      </c>
      <c r="BJ83" s="307">
        <v>578</v>
      </c>
      <c r="BK83" s="283" t="s">
        <v>962</v>
      </c>
      <c r="BL83" s="327">
        <f>生産波及!T85</f>
        <v>0</v>
      </c>
      <c r="BM83" s="327">
        <f>生産波及!U85</f>
        <v>0</v>
      </c>
      <c r="BN83" s="327">
        <f>生産波及!V85</f>
        <v>0</v>
      </c>
      <c r="BO83" s="327">
        <f>生産波及!W85</f>
        <v>0</v>
      </c>
      <c r="BP83" s="280">
        <f t="shared" si="64"/>
        <v>4.2199999999999996E-5</v>
      </c>
      <c r="BQ83" s="14"/>
      <c r="BR83" s="109">
        <v>78</v>
      </c>
      <c r="BS83" s="328">
        <f t="shared" si="65"/>
        <v>578</v>
      </c>
      <c r="BT83" s="329" t="str">
        <f t="shared" si="66"/>
        <v>運輸附帯サービス</v>
      </c>
      <c r="BU83" s="326">
        <f t="shared" si="67"/>
        <v>0</v>
      </c>
      <c r="BV83" s="326">
        <f t="shared" si="68"/>
        <v>0</v>
      </c>
      <c r="BW83" s="326">
        <f t="shared" si="69"/>
        <v>0</v>
      </c>
      <c r="BX83" s="326">
        <f t="shared" si="70"/>
        <v>0</v>
      </c>
    </row>
    <row r="84" spans="2:83">
      <c r="B84" s="277">
        <v>57</v>
      </c>
      <c r="C84" s="16"/>
      <c r="T84" s="109">
        <f t="shared" si="55"/>
        <v>79</v>
      </c>
      <c r="U84" s="307">
        <v>579</v>
      </c>
      <c r="V84" s="283" t="s">
        <v>963</v>
      </c>
      <c r="W84" s="327">
        <f>造成波及!V86+建築波及!V86+設備波及!V86</f>
        <v>0</v>
      </c>
      <c r="X84" s="327">
        <f>造成波及!W86+建築波及!W86+設備波及!W86</f>
        <v>0</v>
      </c>
      <c r="Y84" s="327">
        <f>造成波及!X86+建築波及!X86+設備波及!X86</f>
        <v>0</v>
      </c>
      <c r="Z84" s="327">
        <f>造成波及!Y86+建築波及!Y86+設備波及!Y86</f>
        <v>0</v>
      </c>
      <c r="AA84" s="280">
        <f t="shared" si="57"/>
        <v>4.21E-5</v>
      </c>
      <c r="AB84" s="14"/>
      <c r="AC84" s="109">
        <v>79</v>
      </c>
      <c r="AD84" s="328">
        <f t="shared" si="58"/>
        <v>579</v>
      </c>
      <c r="AE84" s="329" t="str">
        <f t="shared" si="59"/>
        <v>郵便・信書便</v>
      </c>
      <c r="AF84" s="326">
        <f t="shared" si="60"/>
        <v>0</v>
      </c>
      <c r="AG84" s="326">
        <f t="shared" si="61"/>
        <v>0</v>
      </c>
      <c r="AH84" s="326">
        <f t="shared" si="62"/>
        <v>0</v>
      </c>
      <c r="AI84" s="326">
        <f t="shared" si="63"/>
        <v>0</v>
      </c>
      <c r="AR84" s="16"/>
      <c r="BI84" s="109">
        <f t="shared" si="56"/>
        <v>79</v>
      </c>
      <c r="BJ84" s="307">
        <v>579</v>
      </c>
      <c r="BK84" s="283" t="s">
        <v>963</v>
      </c>
      <c r="BL84" s="327">
        <f>生産波及!T86</f>
        <v>0</v>
      </c>
      <c r="BM84" s="327">
        <f>生産波及!U86</f>
        <v>0</v>
      </c>
      <c r="BN84" s="327">
        <f>生産波及!V86</f>
        <v>0</v>
      </c>
      <c r="BO84" s="327">
        <f>生産波及!W86</f>
        <v>0</v>
      </c>
      <c r="BP84" s="280">
        <f t="shared" si="64"/>
        <v>4.21E-5</v>
      </c>
      <c r="BQ84" s="14"/>
      <c r="BR84" s="109">
        <v>79</v>
      </c>
      <c r="BS84" s="328">
        <f t="shared" si="65"/>
        <v>579</v>
      </c>
      <c r="BT84" s="329" t="str">
        <f t="shared" si="66"/>
        <v>郵便・信書便</v>
      </c>
      <c r="BU84" s="326">
        <f t="shared" si="67"/>
        <v>0</v>
      </c>
      <c r="BV84" s="326">
        <f t="shared" si="68"/>
        <v>0</v>
      </c>
      <c r="BW84" s="326">
        <f t="shared" si="69"/>
        <v>0</v>
      </c>
      <c r="BX84" s="326">
        <f t="shared" si="70"/>
        <v>0</v>
      </c>
    </row>
    <row r="85" spans="2:83">
      <c r="B85" s="277">
        <v>57</v>
      </c>
      <c r="C85" s="16"/>
      <c r="T85" s="109">
        <f t="shared" si="55"/>
        <v>80</v>
      </c>
      <c r="U85" s="307">
        <v>591</v>
      </c>
      <c r="V85" s="283" t="s">
        <v>964</v>
      </c>
      <c r="W85" s="327">
        <f>造成波及!V87+建築波及!V87+設備波及!V87</f>
        <v>0</v>
      </c>
      <c r="X85" s="327">
        <f>造成波及!W87+建築波及!W87+設備波及!W87</f>
        <v>0</v>
      </c>
      <c r="Y85" s="327">
        <f>造成波及!X87+建築波及!X87+設備波及!X87</f>
        <v>0</v>
      </c>
      <c r="Z85" s="327">
        <f>造成波及!Y87+建築波及!Y87+設備波及!Y87</f>
        <v>0</v>
      </c>
      <c r="AA85" s="280">
        <f t="shared" si="57"/>
        <v>4.0899999999999998E-5</v>
      </c>
      <c r="AB85" s="14"/>
      <c r="AC85" s="109">
        <v>80</v>
      </c>
      <c r="AD85" s="328">
        <f t="shared" si="58"/>
        <v>591</v>
      </c>
      <c r="AE85" s="329" t="str">
        <f t="shared" si="59"/>
        <v>通信</v>
      </c>
      <c r="AF85" s="326">
        <f t="shared" si="60"/>
        <v>0</v>
      </c>
      <c r="AG85" s="326">
        <f t="shared" si="61"/>
        <v>0</v>
      </c>
      <c r="AH85" s="326">
        <f t="shared" si="62"/>
        <v>0</v>
      </c>
      <c r="AI85" s="326">
        <f t="shared" si="63"/>
        <v>0</v>
      </c>
      <c r="AR85" s="16"/>
      <c r="BI85" s="109">
        <f t="shared" si="56"/>
        <v>80</v>
      </c>
      <c r="BJ85" s="307">
        <v>591</v>
      </c>
      <c r="BK85" s="283" t="s">
        <v>964</v>
      </c>
      <c r="BL85" s="327">
        <f>生産波及!T87</f>
        <v>0</v>
      </c>
      <c r="BM85" s="327">
        <f>生産波及!U87</f>
        <v>0</v>
      </c>
      <c r="BN85" s="327">
        <f>生産波及!V87</f>
        <v>0</v>
      </c>
      <c r="BO85" s="327">
        <f>生産波及!W87</f>
        <v>0</v>
      </c>
      <c r="BP85" s="280">
        <f t="shared" si="64"/>
        <v>4.0899999999999998E-5</v>
      </c>
      <c r="BQ85" s="14"/>
      <c r="BR85" s="109">
        <v>80</v>
      </c>
      <c r="BS85" s="328">
        <f t="shared" si="65"/>
        <v>591</v>
      </c>
      <c r="BT85" s="329" t="str">
        <f t="shared" si="66"/>
        <v>通信</v>
      </c>
      <c r="BU85" s="326">
        <f t="shared" si="67"/>
        <v>0</v>
      </c>
      <c r="BV85" s="326">
        <f t="shared" si="68"/>
        <v>0</v>
      </c>
      <c r="BW85" s="326">
        <f t="shared" si="69"/>
        <v>0</v>
      </c>
      <c r="BX85" s="326">
        <f t="shared" si="70"/>
        <v>0</v>
      </c>
    </row>
    <row r="86" spans="2:83">
      <c r="B86" s="277">
        <v>57</v>
      </c>
      <c r="C86" s="16"/>
      <c r="T86" s="109">
        <f t="shared" si="55"/>
        <v>81</v>
      </c>
      <c r="U86" s="307">
        <v>592</v>
      </c>
      <c r="V86" s="283" t="s">
        <v>965</v>
      </c>
      <c r="W86" s="327">
        <f>造成波及!V88+建築波及!V88+設備波及!V88</f>
        <v>0</v>
      </c>
      <c r="X86" s="327">
        <f>造成波及!W88+建築波及!W88+設備波及!W88</f>
        <v>0</v>
      </c>
      <c r="Y86" s="327">
        <f>造成波及!X88+建築波及!X88+設備波及!X88</f>
        <v>0</v>
      </c>
      <c r="Z86" s="327">
        <f>造成波及!Y88+建築波及!Y88+設備波及!Y88</f>
        <v>0</v>
      </c>
      <c r="AA86" s="280">
        <f t="shared" si="57"/>
        <v>4.0799999999999996E-5</v>
      </c>
      <c r="AB86" s="14"/>
      <c r="AC86" s="109">
        <v>81</v>
      </c>
      <c r="AD86" s="328">
        <f t="shared" si="58"/>
        <v>592</v>
      </c>
      <c r="AE86" s="329" t="str">
        <f t="shared" si="59"/>
        <v>放送</v>
      </c>
      <c r="AF86" s="326">
        <f t="shared" si="60"/>
        <v>0</v>
      </c>
      <c r="AG86" s="326">
        <f t="shared" si="61"/>
        <v>0</v>
      </c>
      <c r="AH86" s="326">
        <f t="shared" si="62"/>
        <v>0</v>
      </c>
      <c r="AI86" s="326">
        <f t="shared" si="63"/>
        <v>0</v>
      </c>
      <c r="AR86" s="16"/>
      <c r="BI86" s="109">
        <f t="shared" si="56"/>
        <v>81</v>
      </c>
      <c r="BJ86" s="307">
        <v>592</v>
      </c>
      <c r="BK86" s="283" t="s">
        <v>965</v>
      </c>
      <c r="BL86" s="327">
        <f>生産波及!T88</f>
        <v>0</v>
      </c>
      <c r="BM86" s="327">
        <f>生産波及!U88</f>
        <v>0</v>
      </c>
      <c r="BN86" s="327">
        <f>生産波及!V88</f>
        <v>0</v>
      </c>
      <c r="BO86" s="327">
        <f>生産波及!W88</f>
        <v>0</v>
      </c>
      <c r="BP86" s="280">
        <f t="shared" si="64"/>
        <v>4.0799999999999996E-5</v>
      </c>
      <c r="BQ86" s="14"/>
      <c r="BR86" s="109">
        <v>81</v>
      </c>
      <c r="BS86" s="328">
        <f t="shared" si="65"/>
        <v>592</v>
      </c>
      <c r="BT86" s="329" t="str">
        <f t="shared" si="66"/>
        <v>放送</v>
      </c>
      <c r="BU86" s="326">
        <f t="shared" si="67"/>
        <v>0</v>
      </c>
      <c r="BV86" s="326">
        <f t="shared" si="68"/>
        <v>0</v>
      </c>
      <c r="BW86" s="326">
        <f t="shared" si="69"/>
        <v>0</v>
      </c>
      <c r="BX86" s="326">
        <f t="shared" si="70"/>
        <v>0</v>
      </c>
    </row>
    <row r="87" spans="2:83">
      <c r="B87" s="277">
        <v>59</v>
      </c>
      <c r="C87" s="16"/>
      <c r="T87" s="109">
        <f t="shared" si="55"/>
        <v>82</v>
      </c>
      <c r="U87" s="307">
        <v>593</v>
      </c>
      <c r="V87" s="283" t="s">
        <v>966</v>
      </c>
      <c r="W87" s="327">
        <f>造成波及!V89+建築波及!V89+設備波及!V89</f>
        <v>0</v>
      </c>
      <c r="X87" s="327">
        <f>造成波及!W89+建築波及!W89+設備波及!W89</f>
        <v>0</v>
      </c>
      <c r="Y87" s="327">
        <f>造成波及!X89+建築波及!X89+設備波及!X89</f>
        <v>0</v>
      </c>
      <c r="Z87" s="327">
        <f>造成波及!Y89+建築波及!Y89+設備波及!Y89</f>
        <v>0</v>
      </c>
      <c r="AA87" s="280">
        <f t="shared" si="57"/>
        <v>4.07E-5</v>
      </c>
      <c r="AB87" s="14"/>
      <c r="AC87" s="109">
        <v>82</v>
      </c>
      <c r="AD87" s="328">
        <f t="shared" si="58"/>
        <v>593</v>
      </c>
      <c r="AE87" s="329" t="str">
        <f t="shared" si="59"/>
        <v>情報サービス</v>
      </c>
      <c r="AF87" s="326">
        <f t="shared" si="60"/>
        <v>0</v>
      </c>
      <c r="AG87" s="326">
        <f t="shared" si="61"/>
        <v>0</v>
      </c>
      <c r="AH87" s="326">
        <f t="shared" si="62"/>
        <v>0</v>
      </c>
      <c r="AI87" s="326">
        <f t="shared" si="63"/>
        <v>0</v>
      </c>
      <c r="AR87" s="16"/>
      <c r="BI87" s="109">
        <f t="shared" si="56"/>
        <v>82</v>
      </c>
      <c r="BJ87" s="307">
        <v>593</v>
      </c>
      <c r="BK87" s="283" t="s">
        <v>966</v>
      </c>
      <c r="BL87" s="327">
        <f>生産波及!T89</f>
        <v>0</v>
      </c>
      <c r="BM87" s="327">
        <f>生産波及!U89</f>
        <v>0</v>
      </c>
      <c r="BN87" s="327">
        <f>生産波及!V89</f>
        <v>0</v>
      </c>
      <c r="BO87" s="327">
        <f>生産波及!W89</f>
        <v>0</v>
      </c>
      <c r="BP87" s="280">
        <f t="shared" si="64"/>
        <v>4.07E-5</v>
      </c>
      <c r="BQ87" s="14"/>
      <c r="BR87" s="109">
        <v>82</v>
      </c>
      <c r="BS87" s="328">
        <f t="shared" si="65"/>
        <v>593</v>
      </c>
      <c r="BT87" s="329" t="str">
        <f t="shared" si="66"/>
        <v>情報サービス</v>
      </c>
      <c r="BU87" s="326">
        <f t="shared" si="67"/>
        <v>0</v>
      </c>
      <c r="BV87" s="326">
        <f t="shared" si="68"/>
        <v>0</v>
      </c>
      <c r="BW87" s="326">
        <f t="shared" si="69"/>
        <v>0</v>
      </c>
      <c r="BX87" s="326">
        <f t="shared" si="70"/>
        <v>0</v>
      </c>
    </row>
    <row r="88" spans="2:83">
      <c r="B88" s="277">
        <v>59</v>
      </c>
      <c r="C88" s="16"/>
      <c r="T88" s="109">
        <f t="shared" si="55"/>
        <v>83</v>
      </c>
      <c r="U88" s="307">
        <v>594</v>
      </c>
      <c r="V88" s="283" t="s">
        <v>967</v>
      </c>
      <c r="W88" s="327">
        <f>造成波及!V90+建築波及!V90+設備波及!V90</f>
        <v>0</v>
      </c>
      <c r="X88" s="327">
        <f>造成波及!W90+建築波及!W90+設備波及!W90</f>
        <v>0</v>
      </c>
      <c r="Y88" s="327">
        <f>造成波及!X90+建築波及!X90+設備波及!X90</f>
        <v>0</v>
      </c>
      <c r="Z88" s="327">
        <f>造成波及!Y90+建築波及!Y90+設備波及!Y90</f>
        <v>0</v>
      </c>
      <c r="AA88" s="280">
        <f t="shared" si="57"/>
        <v>4.0599999999999998E-5</v>
      </c>
      <c r="AB88" s="14"/>
      <c r="AC88" s="109">
        <v>83</v>
      </c>
      <c r="AD88" s="328">
        <f t="shared" si="58"/>
        <v>594</v>
      </c>
      <c r="AE88" s="329" t="str">
        <f t="shared" si="59"/>
        <v>インターネット附随サービス</v>
      </c>
      <c r="AF88" s="326">
        <f t="shared" si="60"/>
        <v>0</v>
      </c>
      <c r="AG88" s="326">
        <f t="shared" si="61"/>
        <v>0</v>
      </c>
      <c r="AH88" s="326">
        <f t="shared" si="62"/>
        <v>0</v>
      </c>
      <c r="AI88" s="326">
        <f t="shared" si="63"/>
        <v>0</v>
      </c>
      <c r="AR88" s="16"/>
      <c r="BI88" s="109">
        <f t="shared" si="56"/>
        <v>83</v>
      </c>
      <c r="BJ88" s="307">
        <v>594</v>
      </c>
      <c r="BK88" s="283" t="s">
        <v>967</v>
      </c>
      <c r="BL88" s="327">
        <f>生産波及!T90</f>
        <v>0</v>
      </c>
      <c r="BM88" s="327">
        <f>生産波及!U90</f>
        <v>0</v>
      </c>
      <c r="BN88" s="327">
        <f>生産波及!V90</f>
        <v>0</v>
      </c>
      <c r="BO88" s="327">
        <f>生産波及!W90</f>
        <v>0</v>
      </c>
      <c r="BP88" s="280">
        <f t="shared" si="64"/>
        <v>4.0599999999999998E-5</v>
      </c>
      <c r="BQ88" s="14"/>
      <c r="BR88" s="109">
        <v>83</v>
      </c>
      <c r="BS88" s="328">
        <f t="shared" si="65"/>
        <v>594</v>
      </c>
      <c r="BT88" s="329" t="str">
        <f t="shared" si="66"/>
        <v>インターネット附随サービス</v>
      </c>
      <c r="BU88" s="326">
        <f t="shared" si="67"/>
        <v>0</v>
      </c>
      <c r="BV88" s="326">
        <f t="shared" si="68"/>
        <v>0</v>
      </c>
      <c r="BW88" s="326">
        <f t="shared" si="69"/>
        <v>0</v>
      </c>
      <c r="BX88" s="326">
        <f t="shared" si="70"/>
        <v>0</v>
      </c>
    </row>
    <row r="89" spans="2:83">
      <c r="B89" s="277">
        <v>59</v>
      </c>
      <c r="C89" s="16"/>
      <c r="T89" s="109">
        <f t="shared" si="55"/>
        <v>84</v>
      </c>
      <c r="U89" s="307">
        <v>595</v>
      </c>
      <c r="V89" s="283" t="s">
        <v>968</v>
      </c>
      <c r="W89" s="327">
        <f>造成波及!V91+建築波及!V91+設備波及!V91</f>
        <v>0</v>
      </c>
      <c r="X89" s="327">
        <f>造成波及!W91+建築波及!W91+設備波及!W91</f>
        <v>0</v>
      </c>
      <c r="Y89" s="327">
        <f>造成波及!X91+建築波及!X91+設備波及!X91</f>
        <v>0</v>
      </c>
      <c r="Z89" s="327">
        <f>造成波及!Y91+建築波及!Y91+設備波及!Y91</f>
        <v>0</v>
      </c>
      <c r="AA89" s="280">
        <f t="shared" si="57"/>
        <v>4.0499999999999995E-5</v>
      </c>
      <c r="AB89" s="14"/>
      <c r="AC89" s="109">
        <v>84</v>
      </c>
      <c r="AD89" s="328">
        <f t="shared" si="58"/>
        <v>595</v>
      </c>
      <c r="AE89" s="329" t="str">
        <f t="shared" si="59"/>
        <v>映像・音声・文字情報制作</v>
      </c>
      <c r="AF89" s="326">
        <f t="shared" si="60"/>
        <v>0</v>
      </c>
      <c r="AG89" s="326">
        <f t="shared" si="61"/>
        <v>0</v>
      </c>
      <c r="AH89" s="326">
        <f t="shared" si="62"/>
        <v>0</v>
      </c>
      <c r="AI89" s="326">
        <f t="shared" si="63"/>
        <v>0</v>
      </c>
      <c r="AR89" s="16"/>
      <c r="BI89" s="109">
        <f t="shared" si="56"/>
        <v>84</v>
      </c>
      <c r="BJ89" s="307">
        <v>595</v>
      </c>
      <c r="BK89" s="283" t="s">
        <v>968</v>
      </c>
      <c r="BL89" s="327">
        <f>生産波及!T91</f>
        <v>0</v>
      </c>
      <c r="BM89" s="327">
        <f>生産波及!U91</f>
        <v>0</v>
      </c>
      <c r="BN89" s="327">
        <f>生産波及!V91</f>
        <v>0</v>
      </c>
      <c r="BO89" s="327">
        <f>生産波及!W91</f>
        <v>0</v>
      </c>
      <c r="BP89" s="280">
        <f t="shared" si="64"/>
        <v>4.0499999999999995E-5</v>
      </c>
      <c r="BQ89" s="14"/>
      <c r="BR89" s="109">
        <v>84</v>
      </c>
      <c r="BS89" s="328">
        <f t="shared" si="65"/>
        <v>595</v>
      </c>
      <c r="BT89" s="329" t="str">
        <f t="shared" si="66"/>
        <v>映像・音声・文字情報制作</v>
      </c>
      <c r="BU89" s="326">
        <f t="shared" si="67"/>
        <v>0</v>
      </c>
      <c r="BV89" s="326">
        <f t="shared" si="68"/>
        <v>0</v>
      </c>
      <c r="BW89" s="326">
        <f t="shared" si="69"/>
        <v>0</v>
      </c>
      <c r="BX89" s="326">
        <f t="shared" si="70"/>
        <v>0</v>
      </c>
    </row>
    <row r="90" spans="2:83">
      <c r="B90" s="277">
        <v>59</v>
      </c>
      <c r="C90" s="16"/>
      <c r="T90" s="109">
        <f t="shared" si="55"/>
        <v>85</v>
      </c>
      <c r="U90" s="307">
        <v>611</v>
      </c>
      <c r="V90" s="283" t="s">
        <v>969</v>
      </c>
      <c r="W90" s="327">
        <f>造成波及!V92+建築波及!V92+設備波及!V92</f>
        <v>0</v>
      </c>
      <c r="X90" s="327">
        <f>造成波及!W92+建築波及!W92+設備波及!W92</f>
        <v>0</v>
      </c>
      <c r="Y90" s="327">
        <f>造成波及!X92+建築波及!X92+設備波及!X92</f>
        <v>0</v>
      </c>
      <c r="Z90" s="327">
        <f>造成波及!Y92+建築波及!Y92+設備波及!Y92</f>
        <v>0</v>
      </c>
      <c r="AA90" s="280">
        <f t="shared" si="57"/>
        <v>3.8899999999999997E-5</v>
      </c>
      <c r="AB90" s="14"/>
      <c r="AC90" s="109">
        <v>85</v>
      </c>
      <c r="AD90" s="328">
        <f t="shared" si="58"/>
        <v>611</v>
      </c>
      <c r="AE90" s="329" t="str">
        <f t="shared" si="59"/>
        <v>公務</v>
      </c>
      <c r="AF90" s="326">
        <f t="shared" si="60"/>
        <v>0</v>
      </c>
      <c r="AG90" s="326">
        <f t="shared" si="61"/>
        <v>0</v>
      </c>
      <c r="AH90" s="326">
        <f t="shared" si="62"/>
        <v>0</v>
      </c>
      <c r="AI90" s="326">
        <f t="shared" si="63"/>
        <v>0</v>
      </c>
      <c r="AR90" s="16"/>
      <c r="BI90" s="109">
        <f t="shared" si="56"/>
        <v>85</v>
      </c>
      <c r="BJ90" s="307">
        <v>611</v>
      </c>
      <c r="BK90" s="283" t="s">
        <v>969</v>
      </c>
      <c r="BL90" s="327">
        <f>生産波及!T92</f>
        <v>0</v>
      </c>
      <c r="BM90" s="327">
        <f>生産波及!U92</f>
        <v>0</v>
      </c>
      <c r="BN90" s="327">
        <f>生産波及!V92</f>
        <v>0</v>
      </c>
      <c r="BO90" s="327">
        <f>生産波及!W92</f>
        <v>0</v>
      </c>
      <c r="BP90" s="280">
        <f t="shared" si="64"/>
        <v>3.8899999999999997E-5</v>
      </c>
      <c r="BQ90" s="14"/>
      <c r="BR90" s="109">
        <v>85</v>
      </c>
      <c r="BS90" s="328">
        <f t="shared" si="65"/>
        <v>611</v>
      </c>
      <c r="BT90" s="329" t="str">
        <f t="shared" si="66"/>
        <v>公務</v>
      </c>
      <c r="BU90" s="326">
        <f t="shared" si="67"/>
        <v>0</v>
      </c>
      <c r="BV90" s="326">
        <f t="shared" si="68"/>
        <v>0</v>
      </c>
      <c r="BW90" s="326">
        <f t="shared" si="69"/>
        <v>0</v>
      </c>
      <c r="BX90" s="326">
        <f t="shared" si="70"/>
        <v>0</v>
      </c>
    </row>
    <row r="91" spans="2:83">
      <c r="B91" s="277">
        <v>59</v>
      </c>
      <c r="C91" s="16"/>
      <c r="T91" s="109">
        <f t="shared" si="55"/>
        <v>86</v>
      </c>
      <c r="U91" s="307">
        <v>631</v>
      </c>
      <c r="V91" s="283" t="s">
        <v>970</v>
      </c>
      <c r="W91" s="327">
        <f>造成波及!V93+建築波及!V93+設備波及!V93</f>
        <v>0</v>
      </c>
      <c r="X91" s="327">
        <f>造成波及!W93+建築波及!W93+設備波及!W93</f>
        <v>0</v>
      </c>
      <c r="Y91" s="327">
        <f>造成波及!X93+建築波及!X93+設備波及!X93</f>
        <v>0</v>
      </c>
      <c r="Z91" s="327">
        <f>造成波及!Y93+建築波及!Y93+設備波及!Y93</f>
        <v>0</v>
      </c>
      <c r="AA91" s="280">
        <f t="shared" si="57"/>
        <v>3.6899999999999996E-5</v>
      </c>
      <c r="AB91" s="14"/>
      <c r="AC91" s="109">
        <v>86</v>
      </c>
      <c r="AD91" s="328">
        <f t="shared" si="58"/>
        <v>631</v>
      </c>
      <c r="AE91" s="329" t="str">
        <f t="shared" si="59"/>
        <v>教育</v>
      </c>
      <c r="AF91" s="326">
        <f t="shared" si="60"/>
        <v>0</v>
      </c>
      <c r="AG91" s="326">
        <f t="shared" si="61"/>
        <v>0</v>
      </c>
      <c r="AH91" s="326">
        <f t="shared" si="62"/>
        <v>0</v>
      </c>
      <c r="AI91" s="326">
        <f t="shared" si="63"/>
        <v>0</v>
      </c>
      <c r="AR91" s="16"/>
      <c r="BI91" s="109">
        <f t="shared" si="56"/>
        <v>86</v>
      </c>
      <c r="BJ91" s="307">
        <v>631</v>
      </c>
      <c r="BK91" s="283" t="s">
        <v>970</v>
      </c>
      <c r="BL91" s="327">
        <f>生産波及!T93</f>
        <v>0</v>
      </c>
      <c r="BM91" s="327">
        <f>生産波及!U93</f>
        <v>0</v>
      </c>
      <c r="BN91" s="327">
        <f>生産波及!V93</f>
        <v>0</v>
      </c>
      <c r="BO91" s="327">
        <f>生産波及!W93</f>
        <v>0</v>
      </c>
      <c r="BP91" s="280">
        <f t="shared" si="64"/>
        <v>3.6899999999999996E-5</v>
      </c>
      <c r="BQ91" s="14"/>
      <c r="BR91" s="109">
        <v>86</v>
      </c>
      <c r="BS91" s="328">
        <f t="shared" si="65"/>
        <v>631</v>
      </c>
      <c r="BT91" s="329" t="str">
        <f t="shared" si="66"/>
        <v>教育</v>
      </c>
      <c r="BU91" s="326">
        <f t="shared" si="67"/>
        <v>0</v>
      </c>
      <c r="BV91" s="326">
        <f t="shared" si="68"/>
        <v>0</v>
      </c>
      <c r="BW91" s="326">
        <f t="shared" si="69"/>
        <v>0</v>
      </c>
      <c r="BX91" s="326">
        <f t="shared" si="70"/>
        <v>0</v>
      </c>
    </row>
    <row r="92" spans="2:83">
      <c r="B92" s="277">
        <v>61</v>
      </c>
      <c r="C92" s="16"/>
      <c r="T92" s="109">
        <f t="shared" si="55"/>
        <v>87</v>
      </c>
      <c r="U92" s="307">
        <v>632</v>
      </c>
      <c r="V92" s="283" t="s">
        <v>971</v>
      </c>
      <c r="W92" s="327">
        <f>造成波及!V94+建築波及!V94+設備波及!V94</f>
        <v>0</v>
      </c>
      <c r="X92" s="327">
        <f>造成波及!W94+建築波及!W94+設備波及!W94</f>
        <v>0</v>
      </c>
      <c r="Y92" s="327">
        <f>造成波及!X94+建築波及!X94+設備波及!X94</f>
        <v>0</v>
      </c>
      <c r="Z92" s="327">
        <f>造成波及!Y94+建築波及!Y94+設備波及!Y94</f>
        <v>0</v>
      </c>
      <c r="AA92" s="280">
        <f t="shared" si="57"/>
        <v>3.68E-5</v>
      </c>
      <c r="AB92" s="14"/>
      <c r="AC92" s="109">
        <v>87</v>
      </c>
      <c r="AD92" s="328">
        <f t="shared" si="58"/>
        <v>632</v>
      </c>
      <c r="AE92" s="329" t="str">
        <f t="shared" si="59"/>
        <v>研究</v>
      </c>
      <c r="AF92" s="326">
        <f t="shared" si="60"/>
        <v>0</v>
      </c>
      <c r="AG92" s="326">
        <f t="shared" si="61"/>
        <v>0</v>
      </c>
      <c r="AH92" s="326">
        <f t="shared" si="62"/>
        <v>0</v>
      </c>
      <c r="AI92" s="326">
        <f t="shared" si="63"/>
        <v>0</v>
      </c>
      <c r="AR92" s="16"/>
      <c r="BI92" s="109">
        <f t="shared" si="56"/>
        <v>87</v>
      </c>
      <c r="BJ92" s="307">
        <v>632</v>
      </c>
      <c r="BK92" s="283" t="s">
        <v>971</v>
      </c>
      <c r="BL92" s="327">
        <f>生産波及!T94</f>
        <v>0</v>
      </c>
      <c r="BM92" s="327">
        <f>生産波及!U94</f>
        <v>0</v>
      </c>
      <c r="BN92" s="327">
        <f>生産波及!V94</f>
        <v>0</v>
      </c>
      <c r="BO92" s="327">
        <f>生産波及!W94</f>
        <v>0</v>
      </c>
      <c r="BP92" s="280">
        <f t="shared" si="64"/>
        <v>3.68E-5</v>
      </c>
      <c r="BQ92" s="14"/>
      <c r="BR92" s="109">
        <v>87</v>
      </c>
      <c r="BS92" s="328">
        <f t="shared" si="65"/>
        <v>632</v>
      </c>
      <c r="BT92" s="329" t="str">
        <f t="shared" si="66"/>
        <v>研究</v>
      </c>
      <c r="BU92" s="326">
        <f t="shared" si="67"/>
        <v>0</v>
      </c>
      <c r="BV92" s="326">
        <f t="shared" si="68"/>
        <v>0</v>
      </c>
      <c r="BW92" s="326">
        <f t="shared" si="69"/>
        <v>0</v>
      </c>
      <c r="BX92" s="326">
        <f t="shared" si="70"/>
        <v>0</v>
      </c>
    </row>
    <row r="93" spans="2:83">
      <c r="B93" s="277">
        <v>63</v>
      </c>
      <c r="C93" s="16"/>
      <c r="T93" s="109">
        <f t="shared" si="55"/>
        <v>88</v>
      </c>
      <c r="U93" s="307">
        <v>641</v>
      </c>
      <c r="V93" s="283" t="s">
        <v>972</v>
      </c>
      <c r="W93" s="327">
        <f>造成波及!V95+建築波及!V95+設備波及!V95</f>
        <v>0</v>
      </c>
      <c r="X93" s="327">
        <f>造成波及!W95+建築波及!W95+設備波及!W95</f>
        <v>0</v>
      </c>
      <c r="Y93" s="327">
        <f>造成波及!X95+建築波及!X95+設備波及!X95</f>
        <v>0</v>
      </c>
      <c r="Z93" s="327">
        <f>造成波及!Y95+建築波及!Y95+設備波及!Y95</f>
        <v>0</v>
      </c>
      <c r="AA93" s="280">
        <f t="shared" si="57"/>
        <v>3.5899999999999998E-5</v>
      </c>
      <c r="AB93" s="14"/>
      <c r="AC93" s="109">
        <v>88</v>
      </c>
      <c r="AD93" s="328">
        <f t="shared" si="58"/>
        <v>641</v>
      </c>
      <c r="AE93" s="329" t="str">
        <f t="shared" si="59"/>
        <v>医療</v>
      </c>
      <c r="AF93" s="326">
        <f t="shared" si="60"/>
        <v>0</v>
      </c>
      <c r="AG93" s="326">
        <f t="shared" si="61"/>
        <v>0</v>
      </c>
      <c r="AH93" s="326">
        <f t="shared" si="62"/>
        <v>0</v>
      </c>
      <c r="AI93" s="326">
        <f t="shared" si="63"/>
        <v>0</v>
      </c>
      <c r="AR93" s="16"/>
      <c r="BI93" s="109">
        <f t="shared" si="56"/>
        <v>88</v>
      </c>
      <c r="BJ93" s="307">
        <v>641</v>
      </c>
      <c r="BK93" s="283" t="s">
        <v>972</v>
      </c>
      <c r="BL93" s="327">
        <f>生産波及!T95</f>
        <v>0</v>
      </c>
      <c r="BM93" s="327">
        <f>生産波及!U95</f>
        <v>0</v>
      </c>
      <c r="BN93" s="327">
        <f>生産波及!V95</f>
        <v>0</v>
      </c>
      <c r="BO93" s="327">
        <f>生産波及!W95</f>
        <v>0</v>
      </c>
      <c r="BP93" s="280">
        <f t="shared" si="64"/>
        <v>3.5899999999999998E-5</v>
      </c>
      <c r="BQ93" s="14"/>
      <c r="BR93" s="109">
        <v>88</v>
      </c>
      <c r="BS93" s="328">
        <f t="shared" si="65"/>
        <v>641</v>
      </c>
      <c r="BT93" s="329" t="str">
        <f t="shared" si="66"/>
        <v>医療</v>
      </c>
      <c r="BU93" s="326">
        <f t="shared" si="67"/>
        <v>0</v>
      </c>
      <c r="BV93" s="326">
        <f t="shared" si="68"/>
        <v>0</v>
      </c>
      <c r="BW93" s="326">
        <f t="shared" si="69"/>
        <v>0</v>
      </c>
      <c r="BX93" s="326">
        <f t="shared" si="70"/>
        <v>0</v>
      </c>
    </row>
    <row r="94" spans="2:83">
      <c r="B94" s="277">
        <v>63</v>
      </c>
      <c r="C94" s="16"/>
      <c r="T94" s="109">
        <f t="shared" si="55"/>
        <v>89</v>
      </c>
      <c r="U94" s="307">
        <v>642</v>
      </c>
      <c r="V94" s="283" t="s">
        <v>973</v>
      </c>
      <c r="W94" s="327">
        <f>造成波及!V96+建築波及!V96+設備波及!V96</f>
        <v>0</v>
      </c>
      <c r="X94" s="327">
        <f>造成波及!W96+建築波及!W96+設備波及!W96</f>
        <v>0</v>
      </c>
      <c r="Y94" s="327">
        <f>造成波及!X96+建築波及!X96+設備波及!X96</f>
        <v>0</v>
      </c>
      <c r="Z94" s="327">
        <f>造成波及!Y96+建築波及!Y96+設備波及!Y96</f>
        <v>0</v>
      </c>
      <c r="AA94" s="280">
        <f t="shared" si="57"/>
        <v>3.5799999999999996E-5</v>
      </c>
      <c r="AB94" s="14"/>
      <c r="AC94" s="109">
        <v>89</v>
      </c>
      <c r="AD94" s="328">
        <f t="shared" si="58"/>
        <v>642</v>
      </c>
      <c r="AE94" s="329" t="str">
        <f t="shared" si="59"/>
        <v>保健衛生</v>
      </c>
      <c r="AF94" s="326">
        <f t="shared" si="60"/>
        <v>0</v>
      </c>
      <c r="AG94" s="326">
        <f t="shared" si="61"/>
        <v>0</v>
      </c>
      <c r="AH94" s="326">
        <f t="shared" si="62"/>
        <v>0</v>
      </c>
      <c r="AI94" s="326">
        <f t="shared" si="63"/>
        <v>0</v>
      </c>
      <c r="AR94" s="16"/>
      <c r="BI94" s="109">
        <f t="shared" si="56"/>
        <v>89</v>
      </c>
      <c r="BJ94" s="307">
        <v>642</v>
      </c>
      <c r="BK94" s="283" t="s">
        <v>973</v>
      </c>
      <c r="BL94" s="327">
        <f>生産波及!T96</f>
        <v>0</v>
      </c>
      <c r="BM94" s="327">
        <f>生産波及!U96</f>
        <v>0</v>
      </c>
      <c r="BN94" s="327">
        <f>生産波及!V96</f>
        <v>0</v>
      </c>
      <c r="BO94" s="327">
        <f>生産波及!W96</f>
        <v>0</v>
      </c>
      <c r="BP94" s="280">
        <f t="shared" si="64"/>
        <v>3.5799999999999996E-5</v>
      </c>
      <c r="BQ94" s="14"/>
      <c r="BR94" s="109">
        <v>89</v>
      </c>
      <c r="BS94" s="328">
        <f t="shared" si="65"/>
        <v>642</v>
      </c>
      <c r="BT94" s="329" t="str">
        <f t="shared" si="66"/>
        <v>保健衛生</v>
      </c>
      <c r="BU94" s="326">
        <f t="shared" si="67"/>
        <v>0</v>
      </c>
      <c r="BV94" s="326">
        <f t="shared" si="68"/>
        <v>0</v>
      </c>
      <c r="BW94" s="326">
        <f t="shared" si="69"/>
        <v>0</v>
      </c>
      <c r="BX94" s="326">
        <f t="shared" si="70"/>
        <v>0</v>
      </c>
    </row>
    <row r="95" spans="2:83">
      <c r="B95" s="277">
        <v>64</v>
      </c>
      <c r="C95" s="16"/>
      <c r="T95" s="109">
        <f t="shared" si="55"/>
        <v>90</v>
      </c>
      <c r="U95" s="307">
        <v>643</v>
      </c>
      <c r="V95" s="283" t="s">
        <v>974</v>
      </c>
      <c r="W95" s="327">
        <f>造成波及!V97+建築波及!V97+設備波及!V97</f>
        <v>0</v>
      </c>
      <c r="X95" s="327">
        <f>造成波及!W97+建築波及!W97+設備波及!W97</f>
        <v>0</v>
      </c>
      <c r="Y95" s="327">
        <f>造成波及!X97+建築波及!X97+設備波及!X97</f>
        <v>0</v>
      </c>
      <c r="Z95" s="327">
        <f>造成波及!Y97+建築波及!Y97+設備波及!Y97</f>
        <v>0</v>
      </c>
      <c r="AA95" s="280">
        <f t="shared" si="57"/>
        <v>3.57E-5</v>
      </c>
      <c r="AB95" s="14"/>
      <c r="AC95" s="109">
        <v>90</v>
      </c>
      <c r="AD95" s="328">
        <f t="shared" si="58"/>
        <v>643</v>
      </c>
      <c r="AE95" s="329" t="str">
        <f t="shared" si="59"/>
        <v>社会保険・社会福祉</v>
      </c>
      <c r="AF95" s="326">
        <f t="shared" si="60"/>
        <v>0</v>
      </c>
      <c r="AG95" s="326">
        <f t="shared" si="61"/>
        <v>0</v>
      </c>
      <c r="AH95" s="326">
        <f t="shared" si="62"/>
        <v>0</v>
      </c>
      <c r="AI95" s="326">
        <f t="shared" si="63"/>
        <v>0</v>
      </c>
      <c r="AL95" s="7"/>
      <c r="AM95" s="7"/>
      <c r="AN95" s="7"/>
      <c r="AO95" s="7"/>
      <c r="AP95" s="7"/>
      <c r="AR95" s="16"/>
      <c r="BI95" s="109">
        <f t="shared" si="56"/>
        <v>90</v>
      </c>
      <c r="BJ95" s="307">
        <v>643</v>
      </c>
      <c r="BK95" s="283" t="s">
        <v>974</v>
      </c>
      <c r="BL95" s="327">
        <f>生産波及!T97</f>
        <v>0</v>
      </c>
      <c r="BM95" s="327">
        <f>生産波及!U97</f>
        <v>0</v>
      </c>
      <c r="BN95" s="327">
        <f>生産波及!V97</f>
        <v>0</v>
      </c>
      <c r="BO95" s="327">
        <f>生産波及!W97</f>
        <v>0</v>
      </c>
      <c r="BP95" s="280">
        <f t="shared" si="64"/>
        <v>3.57E-5</v>
      </c>
      <c r="BQ95" s="14"/>
      <c r="BR95" s="109">
        <v>90</v>
      </c>
      <c r="BS95" s="328">
        <f t="shared" si="65"/>
        <v>643</v>
      </c>
      <c r="BT95" s="329" t="str">
        <f t="shared" si="66"/>
        <v>社会保険・社会福祉</v>
      </c>
      <c r="BU95" s="326">
        <f t="shared" si="67"/>
        <v>0</v>
      </c>
      <c r="BV95" s="326">
        <f t="shared" si="68"/>
        <v>0</v>
      </c>
      <c r="BW95" s="326">
        <f t="shared" si="69"/>
        <v>0</v>
      </c>
      <c r="BX95" s="326">
        <f t="shared" si="70"/>
        <v>0</v>
      </c>
      <c r="CA95" s="7"/>
      <c r="CB95" s="7"/>
      <c r="CC95" s="7"/>
      <c r="CD95" s="7"/>
      <c r="CE95" s="7"/>
    </row>
    <row r="96" spans="2:83">
      <c r="B96" s="277">
        <v>64</v>
      </c>
      <c r="C96" s="16"/>
      <c r="T96" s="109">
        <f t="shared" si="55"/>
        <v>91</v>
      </c>
      <c r="U96" s="307">
        <v>644</v>
      </c>
      <c r="V96" s="283" t="s">
        <v>621</v>
      </c>
      <c r="W96" s="327">
        <f>造成波及!V98+建築波及!V98+設備波及!V98</f>
        <v>0</v>
      </c>
      <c r="X96" s="327">
        <f>造成波及!W98+建築波及!W98+設備波及!W98</f>
        <v>0</v>
      </c>
      <c r="Y96" s="327">
        <f>造成波及!X98+建築波及!X98+設備波及!X98</f>
        <v>0</v>
      </c>
      <c r="Z96" s="327">
        <f>造成波及!Y98+建築波及!Y98+設備波及!Y98</f>
        <v>0</v>
      </c>
      <c r="AA96" s="280">
        <f t="shared" si="57"/>
        <v>3.5599999999999998E-5</v>
      </c>
      <c r="AB96" s="14"/>
      <c r="AC96" s="109">
        <v>91</v>
      </c>
      <c r="AD96" s="328">
        <f t="shared" si="58"/>
        <v>644</v>
      </c>
      <c r="AE96" s="329" t="str">
        <f t="shared" si="59"/>
        <v>介護</v>
      </c>
      <c r="AF96" s="326">
        <f t="shared" si="60"/>
        <v>0</v>
      </c>
      <c r="AG96" s="326">
        <f t="shared" si="61"/>
        <v>0</v>
      </c>
      <c r="AH96" s="326">
        <f t="shared" si="62"/>
        <v>0</v>
      </c>
      <c r="AI96" s="326">
        <f t="shared" si="63"/>
        <v>0</v>
      </c>
      <c r="AL96" s="7"/>
      <c r="AM96" s="7"/>
      <c r="AN96" s="7"/>
      <c r="AO96" s="7"/>
      <c r="AP96" s="7"/>
      <c r="AR96" s="16"/>
      <c r="BI96" s="109">
        <f t="shared" si="56"/>
        <v>91</v>
      </c>
      <c r="BJ96" s="307">
        <v>644</v>
      </c>
      <c r="BK96" s="283" t="s">
        <v>621</v>
      </c>
      <c r="BL96" s="327">
        <f>生産波及!T98</f>
        <v>0</v>
      </c>
      <c r="BM96" s="327">
        <f>生産波及!U98</f>
        <v>0</v>
      </c>
      <c r="BN96" s="327">
        <f>生産波及!V98</f>
        <v>0</v>
      </c>
      <c r="BO96" s="327">
        <f>生産波及!W98</f>
        <v>0</v>
      </c>
      <c r="BP96" s="280">
        <f t="shared" si="64"/>
        <v>3.5599999999999998E-5</v>
      </c>
      <c r="BQ96" s="14"/>
      <c r="BR96" s="109">
        <v>91</v>
      </c>
      <c r="BS96" s="328">
        <f t="shared" si="65"/>
        <v>644</v>
      </c>
      <c r="BT96" s="329" t="str">
        <f t="shared" si="66"/>
        <v>介護</v>
      </c>
      <c r="BU96" s="326">
        <f t="shared" si="67"/>
        <v>0</v>
      </c>
      <c r="BV96" s="326">
        <f t="shared" si="68"/>
        <v>0</v>
      </c>
      <c r="BW96" s="326">
        <f t="shared" si="69"/>
        <v>0</v>
      </c>
      <c r="BX96" s="326">
        <f t="shared" si="70"/>
        <v>0</v>
      </c>
      <c r="CA96" s="7"/>
      <c r="CB96" s="7"/>
      <c r="CC96" s="7"/>
      <c r="CD96" s="7"/>
      <c r="CE96" s="7"/>
    </row>
    <row r="97" spans="2:76">
      <c r="B97" s="277">
        <v>64</v>
      </c>
      <c r="C97" s="16"/>
      <c r="T97" s="109">
        <f t="shared" si="55"/>
        <v>92</v>
      </c>
      <c r="U97" s="307">
        <v>659</v>
      </c>
      <c r="V97" s="283" t="s">
        <v>90</v>
      </c>
      <c r="W97" s="327">
        <f>造成波及!V99+建築波及!V99+設備波及!V99</f>
        <v>0</v>
      </c>
      <c r="X97" s="327">
        <f>造成波及!W99+建築波及!W99+設備波及!W99</f>
        <v>0</v>
      </c>
      <c r="Y97" s="327">
        <f>造成波及!X99+建築波及!X99+設備波及!X99</f>
        <v>0</v>
      </c>
      <c r="Z97" s="327">
        <f>造成波及!Y99+建築波及!Y99+設備波及!Y99</f>
        <v>0</v>
      </c>
      <c r="AA97" s="280">
        <f t="shared" si="57"/>
        <v>3.4099999999999995E-5</v>
      </c>
      <c r="AB97" s="14"/>
      <c r="AC97" s="109">
        <v>92</v>
      </c>
      <c r="AD97" s="328">
        <f t="shared" si="58"/>
        <v>659</v>
      </c>
      <c r="AE97" s="329" t="str">
        <f t="shared" si="59"/>
        <v>他に分類されない会員制団体</v>
      </c>
      <c r="AF97" s="326">
        <f t="shared" si="60"/>
        <v>0</v>
      </c>
      <c r="AG97" s="326">
        <f t="shared" si="61"/>
        <v>0</v>
      </c>
      <c r="AH97" s="326">
        <f t="shared" si="62"/>
        <v>0</v>
      </c>
      <c r="AI97" s="326">
        <f t="shared" si="63"/>
        <v>0</v>
      </c>
      <c r="AR97" s="16"/>
      <c r="BI97" s="109">
        <f t="shared" si="56"/>
        <v>92</v>
      </c>
      <c r="BJ97" s="307">
        <v>659</v>
      </c>
      <c r="BK97" s="283" t="s">
        <v>90</v>
      </c>
      <c r="BL97" s="327">
        <f>生産波及!T99</f>
        <v>0</v>
      </c>
      <c r="BM97" s="327">
        <f>生産波及!U99</f>
        <v>0</v>
      </c>
      <c r="BN97" s="327">
        <f>生産波及!V99</f>
        <v>0</v>
      </c>
      <c r="BO97" s="327">
        <f>生産波及!W99</f>
        <v>0</v>
      </c>
      <c r="BP97" s="280">
        <f t="shared" si="64"/>
        <v>3.4099999999999995E-5</v>
      </c>
      <c r="BQ97" s="14"/>
      <c r="BR97" s="109">
        <v>92</v>
      </c>
      <c r="BS97" s="328">
        <f t="shared" si="65"/>
        <v>659</v>
      </c>
      <c r="BT97" s="329" t="str">
        <f t="shared" si="66"/>
        <v>他に分類されない会員制団体</v>
      </c>
      <c r="BU97" s="326">
        <f t="shared" si="67"/>
        <v>0</v>
      </c>
      <c r="BV97" s="326">
        <f t="shared" si="68"/>
        <v>0</v>
      </c>
      <c r="BW97" s="326">
        <f t="shared" si="69"/>
        <v>0</v>
      </c>
      <c r="BX97" s="326">
        <f t="shared" si="70"/>
        <v>0</v>
      </c>
    </row>
    <row r="98" spans="2:76">
      <c r="B98" s="277">
        <v>64</v>
      </c>
      <c r="C98" s="16"/>
      <c r="T98" s="109">
        <f t="shared" si="55"/>
        <v>93</v>
      </c>
      <c r="U98" s="307">
        <v>661</v>
      </c>
      <c r="V98" s="283" t="s">
        <v>975</v>
      </c>
      <c r="W98" s="327">
        <f>造成波及!V100+建築波及!V100+設備波及!V100</f>
        <v>0</v>
      </c>
      <c r="X98" s="327">
        <f>造成波及!W100+建築波及!W100+設備波及!W100</f>
        <v>0</v>
      </c>
      <c r="Y98" s="327">
        <f>造成波及!X100+建築波及!X100+設備波及!X100</f>
        <v>0</v>
      </c>
      <c r="Z98" s="327">
        <f>造成波及!Y100+建築波及!Y100+設備波及!Y100</f>
        <v>0</v>
      </c>
      <c r="AA98" s="280">
        <f t="shared" si="57"/>
        <v>3.3899999999999997E-5</v>
      </c>
      <c r="AB98" s="14"/>
      <c r="AC98" s="109">
        <v>93</v>
      </c>
      <c r="AD98" s="328">
        <f t="shared" si="58"/>
        <v>661</v>
      </c>
      <c r="AE98" s="329" t="str">
        <f t="shared" si="59"/>
        <v>物品賃貸サービス</v>
      </c>
      <c r="AF98" s="326">
        <f t="shared" si="60"/>
        <v>0</v>
      </c>
      <c r="AG98" s="326">
        <f t="shared" si="61"/>
        <v>0</v>
      </c>
      <c r="AH98" s="326">
        <f t="shared" si="62"/>
        <v>0</v>
      </c>
      <c r="AI98" s="326">
        <f t="shared" si="63"/>
        <v>0</v>
      </c>
      <c r="AR98" s="16"/>
      <c r="BI98" s="109">
        <f t="shared" si="56"/>
        <v>93</v>
      </c>
      <c r="BJ98" s="307">
        <v>661</v>
      </c>
      <c r="BK98" s="283" t="s">
        <v>975</v>
      </c>
      <c r="BL98" s="327">
        <f>生産波及!T100</f>
        <v>0</v>
      </c>
      <c r="BM98" s="327">
        <f>生産波及!U100</f>
        <v>0</v>
      </c>
      <c r="BN98" s="327">
        <f>生産波及!V100</f>
        <v>0</v>
      </c>
      <c r="BO98" s="327">
        <f>生産波及!W100</f>
        <v>0</v>
      </c>
      <c r="BP98" s="280">
        <f t="shared" si="64"/>
        <v>3.3899999999999997E-5</v>
      </c>
      <c r="BQ98" s="14"/>
      <c r="BR98" s="109">
        <v>93</v>
      </c>
      <c r="BS98" s="328">
        <f t="shared" si="65"/>
        <v>661</v>
      </c>
      <c r="BT98" s="329" t="str">
        <f t="shared" si="66"/>
        <v>物品賃貸サービス</v>
      </c>
      <c r="BU98" s="326">
        <f t="shared" si="67"/>
        <v>0</v>
      </c>
      <c r="BV98" s="326">
        <f t="shared" si="68"/>
        <v>0</v>
      </c>
      <c r="BW98" s="326">
        <f t="shared" si="69"/>
        <v>0</v>
      </c>
      <c r="BX98" s="326">
        <f t="shared" si="70"/>
        <v>0</v>
      </c>
    </row>
    <row r="99" spans="2:76">
      <c r="B99" s="277">
        <v>65</v>
      </c>
      <c r="C99" s="16"/>
      <c r="T99" s="109">
        <f t="shared" si="55"/>
        <v>94</v>
      </c>
      <c r="U99" s="307">
        <v>662</v>
      </c>
      <c r="V99" s="283" t="s">
        <v>976</v>
      </c>
      <c r="W99" s="327">
        <f>造成波及!V101+建築波及!V101+設備波及!V101</f>
        <v>0</v>
      </c>
      <c r="X99" s="327">
        <f>造成波及!W101+建築波及!W101+設備波及!W101</f>
        <v>0</v>
      </c>
      <c r="Y99" s="327">
        <f>造成波及!X101+建築波及!X101+設備波及!X101</f>
        <v>0</v>
      </c>
      <c r="Z99" s="327">
        <f>造成波及!Y101+建築波及!Y101+設備波及!Y101</f>
        <v>0</v>
      </c>
      <c r="AA99" s="280">
        <f t="shared" si="57"/>
        <v>3.3800000000000002E-5</v>
      </c>
      <c r="AB99" s="14"/>
      <c r="AC99" s="109">
        <v>94</v>
      </c>
      <c r="AD99" s="328">
        <f t="shared" si="58"/>
        <v>662</v>
      </c>
      <c r="AE99" s="329" t="str">
        <f t="shared" si="59"/>
        <v>広告</v>
      </c>
      <c r="AF99" s="326">
        <f t="shared" si="60"/>
        <v>0</v>
      </c>
      <c r="AG99" s="326">
        <f t="shared" si="61"/>
        <v>0</v>
      </c>
      <c r="AH99" s="326">
        <f t="shared" si="62"/>
        <v>0</v>
      </c>
      <c r="AI99" s="326">
        <f t="shared" si="63"/>
        <v>0</v>
      </c>
      <c r="AR99" s="16"/>
      <c r="BI99" s="109">
        <f t="shared" si="56"/>
        <v>94</v>
      </c>
      <c r="BJ99" s="307">
        <v>662</v>
      </c>
      <c r="BK99" s="283" t="s">
        <v>976</v>
      </c>
      <c r="BL99" s="327">
        <f>生産波及!T101</f>
        <v>0</v>
      </c>
      <c r="BM99" s="327">
        <f>生産波及!U101</f>
        <v>0</v>
      </c>
      <c r="BN99" s="327">
        <f>生産波及!V101</f>
        <v>0</v>
      </c>
      <c r="BO99" s="327">
        <f>生産波及!W101</f>
        <v>0</v>
      </c>
      <c r="BP99" s="280">
        <f t="shared" si="64"/>
        <v>3.3800000000000002E-5</v>
      </c>
      <c r="BQ99" s="14"/>
      <c r="BR99" s="109">
        <v>94</v>
      </c>
      <c r="BS99" s="328">
        <f t="shared" si="65"/>
        <v>662</v>
      </c>
      <c r="BT99" s="329" t="str">
        <f t="shared" si="66"/>
        <v>広告</v>
      </c>
      <c r="BU99" s="326">
        <f t="shared" si="67"/>
        <v>0</v>
      </c>
      <c r="BV99" s="326">
        <f t="shared" si="68"/>
        <v>0</v>
      </c>
      <c r="BW99" s="326">
        <f t="shared" si="69"/>
        <v>0</v>
      </c>
      <c r="BX99" s="326">
        <f t="shared" si="70"/>
        <v>0</v>
      </c>
    </row>
    <row r="100" spans="2:76">
      <c r="B100" s="277">
        <v>66</v>
      </c>
      <c r="C100" s="16"/>
      <c r="T100" s="109">
        <f t="shared" si="55"/>
        <v>95</v>
      </c>
      <c r="U100" s="307">
        <v>663</v>
      </c>
      <c r="V100" s="283" t="s">
        <v>977</v>
      </c>
      <c r="W100" s="327">
        <f>造成波及!V102+建築波及!V102+設備波及!V102</f>
        <v>0</v>
      </c>
      <c r="X100" s="327">
        <f>造成波及!W102+建築波及!W102+設備波及!W102</f>
        <v>0</v>
      </c>
      <c r="Y100" s="327">
        <f>造成波及!X102+建築波及!X102+設備波及!X102</f>
        <v>0</v>
      </c>
      <c r="Z100" s="327">
        <f>造成波及!Y102+建築波及!Y102+設備波及!Y102</f>
        <v>0</v>
      </c>
      <c r="AA100" s="280">
        <f t="shared" si="57"/>
        <v>3.3699999999999999E-5</v>
      </c>
      <c r="AB100" s="14"/>
      <c r="AC100" s="109">
        <v>95</v>
      </c>
      <c r="AD100" s="328">
        <f t="shared" si="58"/>
        <v>663</v>
      </c>
      <c r="AE100" s="329" t="str">
        <f t="shared" si="59"/>
        <v>自動車整備・機械修理</v>
      </c>
      <c r="AF100" s="326">
        <f t="shared" si="60"/>
        <v>0</v>
      </c>
      <c r="AG100" s="326">
        <f t="shared" si="61"/>
        <v>0</v>
      </c>
      <c r="AH100" s="326">
        <f t="shared" si="62"/>
        <v>0</v>
      </c>
      <c r="AI100" s="326">
        <f t="shared" si="63"/>
        <v>0</v>
      </c>
      <c r="AR100" s="16"/>
      <c r="BI100" s="109">
        <f t="shared" si="56"/>
        <v>95</v>
      </c>
      <c r="BJ100" s="307">
        <v>663</v>
      </c>
      <c r="BK100" s="283" t="s">
        <v>977</v>
      </c>
      <c r="BL100" s="327">
        <f>生産波及!T102</f>
        <v>0</v>
      </c>
      <c r="BM100" s="327">
        <f>生産波及!U102</f>
        <v>0</v>
      </c>
      <c r="BN100" s="327">
        <f>生産波及!V102</f>
        <v>0</v>
      </c>
      <c r="BO100" s="327">
        <f>生産波及!W102</f>
        <v>0</v>
      </c>
      <c r="BP100" s="280">
        <f t="shared" si="64"/>
        <v>3.3699999999999999E-5</v>
      </c>
      <c r="BQ100" s="14"/>
      <c r="BR100" s="109">
        <v>95</v>
      </c>
      <c r="BS100" s="328">
        <f t="shared" si="65"/>
        <v>663</v>
      </c>
      <c r="BT100" s="329" t="str">
        <f t="shared" si="66"/>
        <v>自動車整備・機械修理</v>
      </c>
      <c r="BU100" s="326">
        <f t="shared" si="67"/>
        <v>0</v>
      </c>
      <c r="BV100" s="326">
        <f t="shared" si="68"/>
        <v>0</v>
      </c>
      <c r="BW100" s="326">
        <f t="shared" si="69"/>
        <v>0</v>
      </c>
      <c r="BX100" s="326">
        <f t="shared" si="70"/>
        <v>0</v>
      </c>
    </row>
    <row r="101" spans="2:76">
      <c r="B101" s="277">
        <v>66</v>
      </c>
      <c r="C101" s="16"/>
      <c r="T101" s="109">
        <f t="shared" si="55"/>
        <v>96</v>
      </c>
      <c r="U101" s="307">
        <v>669</v>
      </c>
      <c r="V101" s="285" t="s">
        <v>978</v>
      </c>
      <c r="W101" s="327">
        <f>造成波及!V103+建築波及!V103+設備波及!V103</f>
        <v>0</v>
      </c>
      <c r="X101" s="327">
        <f>造成波及!W103+建築波及!W103+設備波及!W103</f>
        <v>0</v>
      </c>
      <c r="Y101" s="327">
        <f>造成波及!X103+建築波及!X103+設備波及!X103</f>
        <v>0</v>
      </c>
      <c r="Z101" s="327">
        <f>造成波及!Y103+建築波及!Y103+設備波及!Y103</f>
        <v>0</v>
      </c>
      <c r="AA101" s="280">
        <f t="shared" si="57"/>
        <v>3.3099999999999998E-5</v>
      </c>
      <c r="AB101" s="14"/>
      <c r="AC101" s="109">
        <v>96</v>
      </c>
      <c r="AD101" s="328">
        <f t="shared" si="58"/>
        <v>669</v>
      </c>
      <c r="AE101" s="329" t="str">
        <f t="shared" si="59"/>
        <v>その他の対事業所サービス</v>
      </c>
      <c r="AF101" s="326">
        <f t="shared" si="60"/>
        <v>0</v>
      </c>
      <c r="AG101" s="326">
        <f t="shared" si="61"/>
        <v>0</v>
      </c>
      <c r="AH101" s="326">
        <f t="shared" si="62"/>
        <v>0</v>
      </c>
      <c r="AI101" s="326">
        <f t="shared" si="63"/>
        <v>0</v>
      </c>
      <c r="AR101" s="16"/>
      <c r="BI101" s="109">
        <f t="shared" si="56"/>
        <v>96</v>
      </c>
      <c r="BJ101" s="307">
        <v>669</v>
      </c>
      <c r="BK101" s="285" t="s">
        <v>978</v>
      </c>
      <c r="BL101" s="327">
        <f>生産波及!T103</f>
        <v>0</v>
      </c>
      <c r="BM101" s="327">
        <f>生産波及!U103</f>
        <v>0</v>
      </c>
      <c r="BN101" s="327">
        <f>生産波及!V103</f>
        <v>0</v>
      </c>
      <c r="BO101" s="327">
        <f>生産波及!W103</f>
        <v>0</v>
      </c>
      <c r="BP101" s="280">
        <f t="shared" si="64"/>
        <v>3.3099999999999998E-5</v>
      </c>
      <c r="BQ101" s="14"/>
      <c r="BR101" s="109">
        <v>96</v>
      </c>
      <c r="BS101" s="328">
        <f t="shared" si="65"/>
        <v>669</v>
      </c>
      <c r="BT101" s="329" t="str">
        <f t="shared" si="66"/>
        <v>その他の対事業所サービス</v>
      </c>
      <c r="BU101" s="326">
        <f t="shared" si="67"/>
        <v>0</v>
      </c>
      <c r="BV101" s="326">
        <f t="shared" si="68"/>
        <v>0</v>
      </c>
      <c r="BW101" s="326">
        <f t="shared" si="69"/>
        <v>0</v>
      </c>
      <c r="BX101" s="326">
        <f t="shared" si="70"/>
        <v>0</v>
      </c>
    </row>
    <row r="102" spans="2:76">
      <c r="B102" s="277">
        <v>66</v>
      </c>
      <c r="C102" s="16"/>
      <c r="T102" s="109">
        <f t="shared" ref="T102:T107" si="71">RANK(AA102,$AA$6:$AA$107,0)</f>
        <v>97</v>
      </c>
      <c r="U102" s="307">
        <v>671</v>
      </c>
      <c r="V102" s="283" t="s">
        <v>979</v>
      </c>
      <c r="W102" s="327">
        <f>造成波及!V104+建築波及!V104+設備波及!V104</f>
        <v>0</v>
      </c>
      <c r="X102" s="327">
        <f>造成波及!W104+建築波及!W104+設備波及!W104</f>
        <v>0</v>
      </c>
      <c r="Y102" s="327">
        <f>造成波及!X104+建築波及!X104+設備波及!X104</f>
        <v>0</v>
      </c>
      <c r="Z102" s="327">
        <f>造成波及!Y104+建築波及!Y104+設備波及!Y104</f>
        <v>0</v>
      </c>
      <c r="AA102" s="280">
        <f t="shared" si="57"/>
        <v>3.29E-5</v>
      </c>
      <c r="AB102" s="14"/>
      <c r="AC102" s="109">
        <v>97</v>
      </c>
      <c r="AD102" s="328">
        <f t="shared" si="58"/>
        <v>671</v>
      </c>
      <c r="AE102" s="329" t="str">
        <f t="shared" si="59"/>
        <v>宿泊業</v>
      </c>
      <c r="AF102" s="326">
        <f t="shared" si="60"/>
        <v>0</v>
      </c>
      <c r="AG102" s="326">
        <f t="shared" si="61"/>
        <v>0</v>
      </c>
      <c r="AH102" s="326">
        <f t="shared" si="62"/>
        <v>0</v>
      </c>
      <c r="AI102" s="326">
        <f t="shared" si="63"/>
        <v>0</v>
      </c>
      <c r="AR102" s="16"/>
      <c r="BI102" s="109">
        <f t="shared" ref="BI102:BI107" si="72">RANK(BP102,$BP$6:$BP$107,0)</f>
        <v>97</v>
      </c>
      <c r="BJ102" s="307">
        <v>671</v>
      </c>
      <c r="BK102" s="283" t="s">
        <v>979</v>
      </c>
      <c r="BL102" s="327">
        <f>生産波及!T104</f>
        <v>0</v>
      </c>
      <c r="BM102" s="327">
        <f>生産波及!U104</f>
        <v>0</v>
      </c>
      <c r="BN102" s="327">
        <f>生産波及!V104</f>
        <v>0</v>
      </c>
      <c r="BO102" s="327">
        <f>生産波及!W104</f>
        <v>0</v>
      </c>
      <c r="BP102" s="280">
        <f t="shared" si="64"/>
        <v>3.29E-5</v>
      </c>
      <c r="BQ102" s="14"/>
      <c r="BR102" s="109">
        <v>97</v>
      </c>
      <c r="BS102" s="328">
        <f t="shared" si="65"/>
        <v>671</v>
      </c>
      <c r="BT102" s="329" t="str">
        <f t="shared" si="66"/>
        <v>宿泊業</v>
      </c>
      <c r="BU102" s="326">
        <f t="shared" si="67"/>
        <v>0</v>
      </c>
      <c r="BV102" s="326">
        <f t="shared" si="68"/>
        <v>0</v>
      </c>
      <c r="BW102" s="326">
        <f t="shared" si="69"/>
        <v>0</v>
      </c>
      <c r="BX102" s="326">
        <f t="shared" si="70"/>
        <v>0</v>
      </c>
    </row>
    <row r="103" spans="2:76">
      <c r="B103" s="277">
        <v>66</v>
      </c>
      <c r="C103" s="16"/>
      <c r="T103" s="109">
        <f t="shared" si="71"/>
        <v>98</v>
      </c>
      <c r="U103" s="307">
        <v>672</v>
      </c>
      <c r="V103" s="283" t="s">
        <v>980</v>
      </c>
      <c r="W103" s="327">
        <f>造成波及!V105+建築波及!V105+設備波及!V105</f>
        <v>0</v>
      </c>
      <c r="X103" s="327">
        <f>造成波及!W105+建築波及!W105+設備波及!W105</f>
        <v>0</v>
      </c>
      <c r="Y103" s="327">
        <f>造成波及!X105+建築波及!X105+設備波及!X105</f>
        <v>0</v>
      </c>
      <c r="Z103" s="327">
        <f>造成波及!Y105+建築波及!Y105+設備波及!Y105</f>
        <v>0</v>
      </c>
      <c r="AA103" s="280">
        <f t="shared" si="57"/>
        <v>3.2799999999999998E-5</v>
      </c>
      <c r="AB103" s="14"/>
      <c r="AC103" s="109">
        <v>98</v>
      </c>
      <c r="AD103" s="328">
        <f t="shared" si="58"/>
        <v>672</v>
      </c>
      <c r="AE103" s="329" t="str">
        <f t="shared" si="59"/>
        <v>飲食サービス</v>
      </c>
      <c r="AF103" s="326">
        <f t="shared" si="60"/>
        <v>0</v>
      </c>
      <c r="AG103" s="326">
        <f t="shared" si="61"/>
        <v>0</v>
      </c>
      <c r="AH103" s="326">
        <f t="shared" si="62"/>
        <v>0</v>
      </c>
      <c r="AI103" s="326">
        <f t="shared" si="63"/>
        <v>0</v>
      </c>
      <c r="AR103" s="16"/>
      <c r="BI103" s="109">
        <f t="shared" si="72"/>
        <v>98</v>
      </c>
      <c r="BJ103" s="307">
        <v>672</v>
      </c>
      <c r="BK103" s="283" t="s">
        <v>980</v>
      </c>
      <c r="BL103" s="327">
        <f>生産波及!T105</f>
        <v>0</v>
      </c>
      <c r="BM103" s="327">
        <f>生産波及!U105</f>
        <v>0</v>
      </c>
      <c r="BN103" s="327">
        <f>生産波及!V105</f>
        <v>0</v>
      </c>
      <c r="BO103" s="327">
        <f>生産波及!W105</f>
        <v>0</v>
      </c>
      <c r="BP103" s="280">
        <f t="shared" si="64"/>
        <v>3.2799999999999998E-5</v>
      </c>
      <c r="BQ103" s="14"/>
      <c r="BR103" s="109">
        <v>98</v>
      </c>
      <c r="BS103" s="328">
        <f t="shared" si="65"/>
        <v>672</v>
      </c>
      <c r="BT103" s="329" t="str">
        <f t="shared" si="66"/>
        <v>飲食サービス</v>
      </c>
      <c r="BU103" s="326">
        <f t="shared" si="67"/>
        <v>0</v>
      </c>
      <c r="BV103" s="326">
        <f t="shared" si="68"/>
        <v>0</v>
      </c>
      <c r="BW103" s="326">
        <f t="shared" si="69"/>
        <v>0</v>
      </c>
      <c r="BX103" s="326">
        <f t="shared" si="70"/>
        <v>0</v>
      </c>
    </row>
    <row r="104" spans="2:76">
      <c r="B104" s="277">
        <v>67</v>
      </c>
      <c r="C104" s="16"/>
      <c r="T104" s="109">
        <f t="shared" si="71"/>
        <v>99</v>
      </c>
      <c r="U104" s="307">
        <v>673</v>
      </c>
      <c r="V104" s="283" t="s">
        <v>641</v>
      </c>
      <c r="W104" s="327">
        <f>造成波及!V106+建築波及!V106+設備波及!V106</f>
        <v>0</v>
      </c>
      <c r="X104" s="327">
        <f>造成波及!W106+建築波及!W106+設備波及!W106</f>
        <v>0</v>
      </c>
      <c r="Y104" s="327">
        <f>造成波及!X106+建築波及!X106+設備波及!X106</f>
        <v>0</v>
      </c>
      <c r="Z104" s="327">
        <f>造成波及!Y106+建築波及!Y106+設備波及!Y106</f>
        <v>0</v>
      </c>
      <c r="AA104" s="280">
        <f t="shared" si="57"/>
        <v>3.2699999999999995E-5</v>
      </c>
      <c r="AB104" s="14"/>
      <c r="AC104" s="109">
        <v>99</v>
      </c>
      <c r="AD104" s="328">
        <f t="shared" si="58"/>
        <v>673</v>
      </c>
      <c r="AE104" s="329" t="str">
        <f t="shared" si="59"/>
        <v>洗濯・理容・美容・浴場業</v>
      </c>
      <c r="AF104" s="326">
        <f t="shared" si="60"/>
        <v>0</v>
      </c>
      <c r="AG104" s="326">
        <f t="shared" si="61"/>
        <v>0</v>
      </c>
      <c r="AH104" s="326">
        <f t="shared" si="62"/>
        <v>0</v>
      </c>
      <c r="AI104" s="326">
        <f t="shared" si="63"/>
        <v>0</v>
      </c>
      <c r="AR104" s="16"/>
      <c r="BI104" s="109">
        <f t="shared" si="72"/>
        <v>99</v>
      </c>
      <c r="BJ104" s="307">
        <v>673</v>
      </c>
      <c r="BK104" s="283" t="s">
        <v>641</v>
      </c>
      <c r="BL104" s="327">
        <f>生産波及!T106</f>
        <v>0</v>
      </c>
      <c r="BM104" s="327">
        <f>生産波及!U106</f>
        <v>0</v>
      </c>
      <c r="BN104" s="327">
        <f>生産波及!V106</f>
        <v>0</v>
      </c>
      <c r="BO104" s="327">
        <f>生産波及!W106</f>
        <v>0</v>
      </c>
      <c r="BP104" s="280">
        <f t="shared" si="64"/>
        <v>3.2699999999999995E-5</v>
      </c>
      <c r="BQ104" s="14"/>
      <c r="BR104" s="109">
        <v>99</v>
      </c>
      <c r="BS104" s="328">
        <f t="shared" si="65"/>
        <v>673</v>
      </c>
      <c r="BT104" s="329" t="str">
        <f t="shared" si="66"/>
        <v>洗濯・理容・美容・浴場業</v>
      </c>
      <c r="BU104" s="326">
        <f t="shared" si="67"/>
        <v>0</v>
      </c>
      <c r="BV104" s="326">
        <f t="shared" si="68"/>
        <v>0</v>
      </c>
      <c r="BW104" s="326">
        <f t="shared" si="69"/>
        <v>0</v>
      </c>
      <c r="BX104" s="326">
        <f t="shared" si="70"/>
        <v>0</v>
      </c>
    </row>
    <row r="105" spans="2:76">
      <c r="B105" s="277">
        <v>67</v>
      </c>
      <c r="C105" s="16"/>
      <c r="T105" s="109">
        <f t="shared" si="71"/>
        <v>100</v>
      </c>
      <c r="U105" s="307">
        <v>674</v>
      </c>
      <c r="V105" s="283" t="s">
        <v>981</v>
      </c>
      <c r="W105" s="327">
        <f>造成波及!V107+建築波及!V107+設備波及!V107</f>
        <v>0</v>
      </c>
      <c r="X105" s="327">
        <f>造成波及!W107+建築波及!W107+設備波及!W107</f>
        <v>0</v>
      </c>
      <c r="Y105" s="327">
        <f>造成波及!X107+建築波及!X107+設備波及!X107</f>
        <v>0</v>
      </c>
      <c r="Z105" s="327">
        <f>造成波及!Y107+建築波及!Y107+設備波及!Y107</f>
        <v>0</v>
      </c>
      <c r="AA105" s="280">
        <f t="shared" si="57"/>
        <v>3.26E-5</v>
      </c>
      <c r="AB105" s="14"/>
      <c r="AC105" s="109">
        <v>100</v>
      </c>
      <c r="AD105" s="328">
        <f t="shared" si="58"/>
        <v>674</v>
      </c>
      <c r="AE105" s="329" t="str">
        <f t="shared" si="59"/>
        <v>娯楽サービス</v>
      </c>
      <c r="AF105" s="326">
        <f t="shared" si="60"/>
        <v>0</v>
      </c>
      <c r="AG105" s="326">
        <f t="shared" si="61"/>
        <v>0</v>
      </c>
      <c r="AH105" s="326">
        <f t="shared" si="62"/>
        <v>0</v>
      </c>
      <c r="AI105" s="326">
        <f t="shared" si="63"/>
        <v>0</v>
      </c>
      <c r="AR105" s="16"/>
      <c r="BI105" s="109">
        <f t="shared" si="72"/>
        <v>100</v>
      </c>
      <c r="BJ105" s="307">
        <v>674</v>
      </c>
      <c r="BK105" s="283" t="s">
        <v>981</v>
      </c>
      <c r="BL105" s="327">
        <f>生産波及!T107</f>
        <v>0</v>
      </c>
      <c r="BM105" s="327">
        <f>生産波及!U107</f>
        <v>0</v>
      </c>
      <c r="BN105" s="327">
        <f>生産波及!V107</f>
        <v>0</v>
      </c>
      <c r="BO105" s="327">
        <f>生産波及!W107</f>
        <v>0</v>
      </c>
      <c r="BP105" s="280">
        <f t="shared" si="64"/>
        <v>3.26E-5</v>
      </c>
      <c r="BQ105" s="14"/>
      <c r="BR105" s="109">
        <v>100</v>
      </c>
      <c r="BS105" s="328">
        <f t="shared" si="65"/>
        <v>674</v>
      </c>
      <c r="BT105" s="329" t="str">
        <f t="shared" si="66"/>
        <v>娯楽サービス</v>
      </c>
      <c r="BU105" s="326">
        <f t="shared" si="67"/>
        <v>0</v>
      </c>
      <c r="BV105" s="326">
        <f t="shared" si="68"/>
        <v>0</v>
      </c>
      <c r="BW105" s="326">
        <f t="shared" si="69"/>
        <v>0</v>
      </c>
      <c r="BX105" s="326">
        <f t="shared" si="70"/>
        <v>0</v>
      </c>
    </row>
    <row r="106" spans="2:76">
      <c r="B106" s="277">
        <v>67</v>
      </c>
      <c r="C106" s="16"/>
      <c r="T106" s="109">
        <f t="shared" si="71"/>
        <v>101</v>
      </c>
      <c r="U106" s="307">
        <v>675</v>
      </c>
      <c r="V106" s="283" t="s">
        <v>982</v>
      </c>
      <c r="W106" s="327">
        <f>造成波及!V108+建築波及!V108+設備波及!V108</f>
        <v>0</v>
      </c>
      <c r="X106" s="327">
        <f>造成波及!W108+建築波及!W108+設備波及!W108</f>
        <v>0</v>
      </c>
      <c r="Y106" s="327">
        <f>造成波及!X108+建築波及!X108+設備波及!X108</f>
        <v>0</v>
      </c>
      <c r="Z106" s="327">
        <f>造成波及!Y108+建築波及!Y108+設備波及!Y108</f>
        <v>0</v>
      </c>
      <c r="AA106" s="280">
        <f t="shared" si="57"/>
        <v>3.2499999999999997E-5</v>
      </c>
      <c r="AB106" s="14"/>
      <c r="AC106" s="109">
        <v>101</v>
      </c>
      <c r="AD106" s="328">
        <f t="shared" si="58"/>
        <v>675</v>
      </c>
      <c r="AE106" s="329" t="str">
        <f t="shared" si="59"/>
        <v>獣医業</v>
      </c>
      <c r="AF106" s="326">
        <f t="shared" si="60"/>
        <v>0</v>
      </c>
      <c r="AG106" s="326">
        <f t="shared" si="61"/>
        <v>0</v>
      </c>
      <c r="AH106" s="326">
        <f t="shared" si="62"/>
        <v>0</v>
      </c>
      <c r="AI106" s="326">
        <f t="shared" si="63"/>
        <v>0</v>
      </c>
      <c r="AR106" s="16"/>
      <c r="BI106" s="109">
        <f t="shared" si="72"/>
        <v>101</v>
      </c>
      <c r="BJ106" s="307">
        <v>675</v>
      </c>
      <c r="BK106" s="283" t="s">
        <v>982</v>
      </c>
      <c r="BL106" s="327">
        <f>生産波及!T108</f>
        <v>0</v>
      </c>
      <c r="BM106" s="327">
        <f>生産波及!U108</f>
        <v>0</v>
      </c>
      <c r="BN106" s="327">
        <f>生産波及!V108</f>
        <v>0</v>
      </c>
      <c r="BO106" s="327">
        <f>生産波及!W108</f>
        <v>0</v>
      </c>
      <c r="BP106" s="280">
        <f t="shared" si="64"/>
        <v>3.2499999999999997E-5</v>
      </c>
      <c r="BQ106" s="14"/>
      <c r="BR106" s="109">
        <v>101</v>
      </c>
      <c r="BS106" s="328">
        <f t="shared" si="65"/>
        <v>675</v>
      </c>
      <c r="BT106" s="329" t="str">
        <f t="shared" si="66"/>
        <v>獣医業</v>
      </c>
      <c r="BU106" s="326">
        <f t="shared" si="67"/>
        <v>0</v>
      </c>
      <c r="BV106" s="326">
        <f t="shared" si="68"/>
        <v>0</v>
      </c>
      <c r="BW106" s="326">
        <f t="shared" si="69"/>
        <v>0</v>
      </c>
      <c r="BX106" s="326">
        <f t="shared" si="70"/>
        <v>0</v>
      </c>
    </row>
    <row r="107" spans="2:76">
      <c r="B107" s="277">
        <v>67</v>
      </c>
      <c r="C107" s="16"/>
      <c r="T107" s="311">
        <f t="shared" si="71"/>
        <v>102</v>
      </c>
      <c r="U107" s="307">
        <v>679</v>
      </c>
      <c r="V107" s="285" t="s">
        <v>645</v>
      </c>
      <c r="W107" s="327">
        <f>造成波及!V109+建築波及!V109+設備波及!V109</f>
        <v>0</v>
      </c>
      <c r="X107" s="327">
        <f>造成波及!W109+建築波及!W109+設備波及!W109</f>
        <v>0</v>
      </c>
      <c r="Y107" s="327">
        <f>造成波及!X109+建築波及!X109+設備波及!X109</f>
        <v>0</v>
      </c>
      <c r="Z107" s="327">
        <f>造成波及!Y109+建築波及!Y109+設備波及!Y109</f>
        <v>0</v>
      </c>
      <c r="AA107" s="280">
        <f t="shared" si="57"/>
        <v>3.2100000000000001E-5</v>
      </c>
      <c r="AB107" s="14"/>
      <c r="AC107" s="109">
        <v>102</v>
      </c>
      <c r="AD107" s="328">
        <f t="shared" si="58"/>
        <v>679</v>
      </c>
      <c r="AE107" s="329" t="str">
        <f t="shared" si="59"/>
        <v>その他の対個人サービス</v>
      </c>
      <c r="AF107" s="326">
        <f t="shared" si="60"/>
        <v>0</v>
      </c>
      <c r="AG107" s="326">
        <f t="shared" si="61"/>
        <v>0</v>
      </c>
      <c r="AH107" s="326">
        <f t="shared" si="62"/>
        <v>0</v>
      </c>
      <c r="AI107" s="326">
        <f t="shared" si="63"/>
        <v>0</v>
      </c>
      <c r="AR107" s="16"/>
      <c r="BI107" s="311">
        <f t="shared" si="72"/>
        <v>102</v>
      </c>
      <c r="BJ107" s="307">
        <v>679</v>
      </c>
      <c r="BK107" s="285" t="s">
        <v>645</v>
      </c>
      <c r="BL107" s="327">
        <f>生産波及!T109</f>
        <v>0</v>
      </c>
      <c r="BM107" s="327">
        <f>生産波及!U109</f>
        <v>0</v>
      </c>
      <c r="BN107" s="327">
        <f>生産波及!V109</f>
        <v>0</v>
      </c>
      <c r="BO107" s="327">
        <f>生産波及!W109</f>
        <v>0</v>
      </c>
      <c r="BP107" s="280">
        <f t="shared" si="64"/>
        <v>3.2100000000000001E-5</v>
      </c>
      <c r="BQ107" s="14"/>
      <c r="BR107" s="109">
        <v>102</v>
      </c>
      <c r="BS107" s="328">
        <f t="shared" si="65"/>
        <v>679</v>
      </c>
      <c r="BT107" s="329" t="str">
        <f t="shared" si="66"/>
        <v>その他の対個人サービス</v>
      </c>
      <c r="BU107" s="326">
        <f t="shared" si="67"/>
        <v>0</v>
      </c>
      <c r="BV107" s="326">
        <f t="shared" si="68"/>
        <v>0</v>
      </c>
      <c r="BW107" s="326">
        <f t="shared" si="69"/>
        <v>0</v>
      </c>
      <c r="BX107" s="326">
        <f t="shared" si="70"/>
        <v>0</v>
      </c>
    </row>
    <row r="108" spans="2:76">
      <c r="B108" s="277">
        <v>67</v>
      </c>
      <c r="C108" s="16"/>
      <c r="T108" s="300"/>
      <c r="U108" s="307">
        <v>681</v>
      </c>
      <c r="V108" s="283" t="s">
        <v>1026</v>
      </c>
      <c r="W108" s="327">
        <f>造成波及!V110+建築波及!V110+設備波及!V110</f>
        <v>0</v>
      </c>
      <c r="X108" s="325">
        <f>造成波及!W110+建築波及!W110+設備波及!W110</f>
        <v>0</v>
      </c>
      <c r="Y108" s="325">
        <f>造成波及!X110+建築波及!X110+設備波及!X110</f>
        <v>0</v>
      </c>
      <c r="Z108" s="206">
        <f>造成波及!Y110+建築波及!Y110+設備波及!Y110</f>
        <v>0</v>
      </c>
      <c r="AB108" s="11"/>
      <c r="AC108" s="291"/>
      <c r="AD108" s="307">
        <v>681</v>
      </c>
      <c r="AE108" s="283" t="s">
        <v>100</v>
      </c>
      <c r="AF108" s="466">
        <f>W108</f>
        <v>0</v>
      </c>
      <c r="AG108" s="466">
        <f t="shared" ref="AG108:AG111" si="73">X108</f>
        <v>0</v>
      </c>
      <c r="AH108" s="466">
        <f t="shared" ref="AH108:AH111" si="74">Y108</f>
        <v>0</v>
      </c>
      <c r="AI108" s="466">
        <f t="shared" ref="AI108:AI111" si="75">Z108</f>
        <v>0</v>
      </c>
      <c r="AR108" s="16"/>
      <c r="BI108" s="300"/>
      <c r="BJ108" s="307">
        <v>681</v>
      </c>
      <c r="BK108" s="283" t="s">
        <v>1026</v>
      </c>
      <c r="BL108" s="327">
        <f>生産波及!T110</f>
        <v>0</v>
      </c>
      <c r="BM108" s="327">
        <f>生産波及!U110</f>
        <v>0</v>
      </c>
      <c r="BN108" s="327">
        <f>生産波及!V110</f>
        <v>0</v>
      </c>
      <c r="BO108" s="327">
        <f>生産波及!W110</f>
        <v>0</v>
      </c>
      <c r="BP108" s="280"/>
      <c r="BQ108" s="11"/>
      <c r="BR108" s="291"/>
      <c r="BS108" s="307">
        <v>681</v>
      </c>
      <c r="BT108" s="283" t="s">
        <v>100</v>
      </c>
      <c r="BU108" s="332">
        <f>BL108</f>
        <v>0</v>
      </c>
      <c r="BV108" s="332">
        <f t="shared" ref="BV108:BV111" si="76">BM108</f>
        <v>0</v>
      </c>
      <c r="BW108" s="332">
        <f t="shared" ref="BW108:BW111" si="77">BN108</f>
        <v>0</v>
      </c>
      <c r="BX108" s="332">
        <f t="shared" ref="BX108:BX111" si="78">BO108</f>
        <v>0</v>
      </c>
    </row>
    <row r="109" spans="2:76">
      <c r="B109" s="277">
        <v>67</v>
      </c>
      <c r="C109" s="16"/>
      <c r="T109" s="16"/>
      <c r="U109" s="312">
        <v>691</v>
      </c>
      <c r="V109" s="298" t="s">
        <v>1027</v>
      </c>
      <c r="W109" s="327">
        <f>造成波及!V111+建築波及!V111+設備波及!V111</f>
        <v>0</v>
      </c>
      <c r="X109" s="325">
        <f>造成波及!W111+建築波及!W111+設備波及!W111</f>
        <v>0</v>
      </c>
      <c r="Y109" s="325">
        <f>造成波及!X111+建築波及!X111+設備波及!X111</f>
        <v>0</v>
      </c>
      <c r="Z109" s="206">
        <f>造成波及!Y111+建築波及!Y111+設備波及!Y111</f>
        <v>0</v>
      </c>
      <c r="AD109" s="312">
        <v>691</v>
      </c>
      <c r="AE109" s="298" t="s">
        <v>101</v>
      </c>
      <c r="AF109" s="466">
        <f t="shared" ref="AF109:AF111" si="79">W109</f>
        <v>0</v>
      </c>
      <c r="AG109" s="466">
        <f t="shared" si="73"/>
        <v>0</v>
      </c>
      <c r="AH109" s="466">
        <f t="shared" si="74"/>
        <v>0</v>
      </c>
      <c r="AI109" s="466">
        <f t="shared" si="75"/>
        <v>0</v>
      </c>
      <c r="AR109" s="16"/>
      <c r="BI109" s="16"/>
      <c r="BJ109" s="312">
        <v>691</v>
      </c>
      <c r="BK109" s="298" t="s">
        <v>1027</v>
      </c>
      <c r="BL109" s="327">
        <f>生産波及!T111</f>
        <v>0</v>
      </c>
      <c r="BM109" s="327">
        <f>生産波及!U111</f>
        <v>0</v>
      </c>
      <c r="BN109" s="327">
        <f>生産波及!V111</f>
        <v>0</v>
      </c>
      <c r="BO109" s="327">
        <f>生産波及!W111</f>
        <v>0</v>
      </c>
      <c r="BP109" s="280"/>
      <c r="BS109" s="312">
        <v>691</v>
      </c>
      <c r="BT109" s="298" t="s">
        <v>101</v>
      </c>
      <c r="BU109" s="332">
        <f t="shared" ref="BU109:BU111" si="80">BL109</f>
        <v>0</v>
      </c>
      <c r="BV109" s="332">
        <f t="shared" si="76"/>
        <v>0</v>
      </c>
      <c r="BW109" s="332">
        <f t="shared" si="77"/>
        <v>0</v>
      </c>
      <c r="BX109" s="332">
        <f t="shared" si="78"/>
        <v>0</v>
      </c>
    </row>
    <row r="110" spans="2:76">
      <c r="B110" s="277">
        <v>68</v>
      </c>
      <c r="C110" s="16"/>
      <c r="T110" s="16"/>
      <c r="U110" s="307">
        <v>553</v>
      </c>
      <c r="V110" s="322" t="s">
        <v>1028</v>
      </c>
      <c r="W110" s="323">
        <f>造成波及!V78+建築波及!V78+設備波及!V78</f>
        <v>0</v>
      </c>
      <c r="X110" s="323">
        <f>造成波及!W78+建築波及!W78+設備波及!W78</f>
        <v>0</v>
      </c>
      <c r="Y110" s="323">
        <f>造成波及!X78+建築波及!X78+設備波及!X78</f>
        <v>0</v>
      </c>
      <c r="Z110" s="323">
        <f>造成波及!Y78+建築波及!Y78+設備波及!Y78</f>
        <v>0</v>
      </c>
      <c r="AD110" s="307">
        <v>553</v>
      </c>
      <c r="AE110" s="283" t="s">
        <v>71</v>
      </c>
      <c r="AF110" s="467">
        <f t="shared" si="79"/>
        <v>0</v>
      </c>
      <c r="AG110" s="467">
        <f t="shared" si="73"/>
        <v>0</v>
      </c>
      <c r="AH110" s="467">
        <f t="shared" si="74"/>
        <v>0</v>
      </c>
      <c r="AI110" s="467">
        <f t="shared" si="75"/>
        <v>0</v>
      </c>
      <c r="AR110" s="16"/>
      <c r="BI110" s="16"/>
      <c r="BJ110" s="307">
        <v>553</v>
      </c>
      <c r="BK110" s="322" t="s">
        <v>1028</v>
      </c>
      <c r="BL110" s="323">
        <f>生産波及!T78</f>
        <v>0</v>
      </c>
      <c r="BM110" s="323">
        <f>生産波及!U78</f>
        <v>0</v>
      </c>
      <c r="BN110" s="323">
        <f>生産波及!V78</f>
        <v>0</v>
      </c>
      <c r="BO110" s="323">
        <f>生産波及!W78</f>
        <v>0</v>
      </c>
      <c r="BP110" s="280"/>
      <c r="BS110" s="307">
        <v>553</v>
      </c>
      <c r="BT110" s="283" t="s">
        <v>71</v>
      </c>
      <c r="BU110" s="332">
        <f t="shared" si="80"/>
        <v>0</v>
      </c>
      <c r="BV110" s="332">
        <f t="shared" si="76"/>
        <v>0</v>
      </c>
      <c r="BW110" s="332">
        <f t="shared" si="77"/>
        <v>0</v>
      </c>
      <c r="BX110" s="332">
        <f t="shared" si="78"/>
        <v>0</v>
      </c>
    </row>
    <row r="111" spans="2:76">
      <c r="B111" s="313">
        <v>69</v>
      </c>
      <c r="C111" s="16"/>
      <c r="T111" s="16"/>
      <c r="U111" s="314">
        <v>573</v>
      </c>
      <c r="V111" s="324" t="s">
        <v>1029</v>
      </c>
      <c r="W111" s="323">
        <f>造成波及!V81+建築波及!V81+設備波及!V81</f>
        <v>0</v>
      </c>
      <c r="X111" s="323">
        <f>造成波及!W81+建築波及!W81+設備波及!W81</f>
        <v>0</v>
      </c>
      <c r="Y111" s="323">
        <f>造成波及!X81+建築波及!X81+設備波及!X81</f>
        <v>0</v>
      </c>
      <c r="Z111" s="323">
        <f>造成波及!Y81+建築波及!Y81+設備波及!Y81</f>
        <v>0</v>
      </c>
      <c r="AD111" s="314">
        <v>573</v>
      </c>
      <c r="AE111" s="315" t="s">
        <v>74</v>
      </c>
      <c r="AF111" s="468">
        <f t="shared" si="79"/>
        <v>0</v>
      </c>
      <c r="AG111" s="468">
        <f t="shared" si="73"/>
        <v>0</v>
      </c>
      <c r="AH111" s="468">
        <f t="shared" si="74"/>
        <v>0</v>
      </c>
      <c r="AI111" s="468">
        <f t="shared" si="75"/>
        <v>0</v>
      </c>
      <c r="AR111" s="16"/>
      <c r="BI111" s="16"/>
      <c r="BJ111" s="314">
        <v>573</v>
      </c>
      <c r="BK111" s="324" t="s">
        <v>1029</v>
      </c>
      <c r="BL111" s="323">
        <f>生産波及!T81</f>
        <v>0</v>
      </c>
      <c r="BM111" s="323">
        <f>生産波及!U81</f>
        <v>0</v>
      </c>
      <c r="BN111" s="323">
        <f>生産波及!V81</f>
        <v>0</v>
      </c>
      <c r="BO111" s="323">
        <f>生産波及!W81</f>
        <v>0</v>
      </c>
      <c r="BP111" s="280"/>
      <c r="BS111" s="314">
        <v>573</v>
      </c>
      <c r="BT111" s="315" t="s">
        <v>74</v>
      </c>
      <c r="BU111" s="332">
        <f t="shared" si="80"/>
        <v>0</v>
      </c>
      <c r="BV111" s="332">
        <f t="shared" si="76"/>
        <v>0</v>
      </c>
      <c r="BW111" s="332">
        <f t="shared" si="77"/>
        <v>0</v>
      </c>
      <c r="BX111" s="332">
        <f t="shared" si="78"/>
        <v>0</v>
      </c>
    </row>
    <row r="112" spans="2:76">
      <c r="B112" s="316"/>
      <c r="C112" s="16"/>
      <c r="T112" s="16"/>
      <c r="U112" s="317"/>
      <c r="V112" s="305" t="s">
        <v>818</v>
      </c>
      <c r="W112" s="124">
        <f>SUM(W6:W111)</f>
        <v>0</v>
      </c>
      <c r="X112" s="124">
        <f>SUM(X6:X111)</f>
        <v>0</v>
      </c>
      <c r="Y112" s="124">
        <f>SUM(Y6:Y111)</f>
        <v>0</v>
      </c>
      <c r="Z112" s="124">
        <f>SUM(Z6:Z111)</f>
        <v>0</v>
      </c>
      <c r="AD112" s="304"/>
      <c r="AE112" s="305" t="s">
        <v>765</v>
      </c>
      <c r="AF112" s="124">
        <f>SUM(AF6:AF111)</f>
        <v>0</v>
      </c>
      <c r="AG112" s="124">
        <f>SUM(AG6:AG111)</f>
        <v>0</v>
      </c>
      <c r="AH112" s="124">
        <f>SUM(AH6:AH111)</f>
        <v>0</v>
      </c>
      <c r="AI112" s="124">
        <f>SUM(AI6:AI111)</f>
        <v>0</v>
      </c>
      <c r="AR112" s="16"/>
      <c r="BI112" s="16"/>
      <c r="BJ112" s="317"/>
      <c r="BK112" s="305" t="s">
        <v>818</v>
      </c>
      <c r="BL112" s="124">
        <f>SUM(BL6:BL111)</f>
        <v>0</v>
      </c>
      <c r="BM112" s="124">
        <f>SUM(BM6:BM111)</f>
        <v>0</v>
      </c>
      <c r="BN112" s="124">
        <f>SUM(BN6:BN111)</f>
        <v>0</v>
      </c>
      <c r="BO112" s="124">
        <f>SUM(BO6:BO111)</f>
        <v>0</v>
      </c>
      <c r="BS112" s="304"/>
      <c r="BT112" s="305" t="s">
        <v>765</v>
      </c>
      <c r="BU112" s="124">
        <f>SUM(BU6:BU111)</f>
        <v>0</v>
      </c>
      <c r="BV112" s="124">
        <f>SUM(BV6:BV111)</f>
        <v>0</v>
      </c>
      <c r="BW112" s="124">
        <f>SUM(BW6:BW111)</f>
        <v>0</v>
      </c>
      <c r="BX112" s="124">
        <f>SUM(BX6:BX111)</f>
        <v>0</v>
      </c>
    </row>
    <row r="113" spans="2:77">
      <c r="B113" s="318"/>
      <c r="AD113" s="23"/>
      <c r="AE113" s="9"/>
      <c r="AF113" s="22"/>
      <c r="AG113" s="22"/>
      <c r="AH113" s="22"/>
      <c r="AI113" s="22"/>
      <c r="BS113" s="23"/>
      <c r="BT113" s="9"/>
      <c r="BU113" s="22"/>
      <c r="BV113" s="22"/>
      <c r="BW113" s="22"/>
      <c r="BX113" s="22"/>
    </row>
    <row r="114" spans="2:77">
      <c r="AD114" s="111">
        <v>699</v>
      </c>
      <c r="AE114" s="306" t="s">
        <v>819</v>
      </c>
      <c r="AF114" s="57">
        <f>SUM(AF26:AF111)</f>
        <v>0</v>
      </c>
      <c r="AG114" s="57">
        <f>SUM(AG26:AG111)</f>
        <v>0</v>
      </c>
      <c r="AH114" s="57">
        <f>SUM(AH26:AH111)</f>
        <v>0</v>
      </c>
      <c r="AI114" s="57">
        <f>SUM(AI26:AI111)</f>
        <v>0</v>
      </c>
      <c r="BS114" s="111">
        <v>699</v>
      </c>
      <c r="BT114" s="306" t="s">
        <v>819</v>
      </c>
      <c r="BU114" s="57">
        <f>SUM(BU26:BU111)</f>
        <v>0</v>
      </c>
      <c r="BV114" s="57">
        <f t="shared" ref="BV114:BX114" si="81">SUM(BV26:BV111)</f>
        <v>0</v>
      </c>
      <c r="BW114" s="57">
        <f t="shared" si="81"/>
        <v>0</v>
      </c>
      <c r="BX114" s="57">
        <f t="shared" si="81"/>
        <v>0</v>
      </c>
    </row>
    <row r="124" spans="2:77">
      <c r="S124" s="7"/>
      <c r="U124" s="319"/>
      <c r="V124" s="7"/>
      <c r="AJ124" s="7"/>
      <c r="BH124" s="7"/>
      <c r="BJ124" s="319"/>
      <c r="BK124" s="7"/>
      <c r="BY124" s="7"/>
    </row>
    <row r="125" spans="2:77">
      <c r="S125" s="7"/>
      <c r="U125" s="319"/>
      <c r="V125" s="7"/>
      <c r="AJ125" s="7"/>
      <c r="BH125" s="7"/>
      <c r="BJ125" s="319"/>
      <c r="BK125" s="7"/>
      <c r="BY125" s="7"/>
    </row>
    <row r="126" spans="2:77">
      <c r="B126" s="320"/>
      <c r="D126" s="7"/>
      <c r="E126" s="7"/>
      <c r="F126" s="7"/>
      <c r="G126" s="7"/>
      <c r="H126" s="7"/>
      <c r="I126" s="7"/>
      <c r="J126" s="7"/>
      <c r="K126" s="7"/>
      <c r="N126" s="7"/>
      <c r="O126" s="7"/>
      <c r="P126" s="7"/>
      <c r="Q126" s="7"/>
      <c r="R126" s="7"/>
      <c r="W126" s="7"/>
      <c r="X126" s="7"/>
      <c r="Y126" s="7"/>
      <c r="Z126" s="7"/>
      <c r="AA126" s="7"/>
      <c r="AB126" s="7"/>
      <c r="AS126" s="7"/>
      <c r="AT126" s="7"/>
      <c r="AU126" s="7"/>
      <c r="AV126" s="7"/>
      <c r="AW126" s="7"/>
      <c r="AX126" s="7"/>
      <c r="AY126" s="7"/>
      <c r="AZ126" s="7"/>
      <c r="BC126" s="7"/>
      <c r="BD126" s="7"/>
      <c r="BE126" s="7"/>
      <c r="BF126" s="7"/>
      <c r="BG126" s="7"/>
      <c r="BL126" s="7"/>
      <c r="BM126" s="7"/>
      <c r="BN126" s="7"/>
      <c r="BO126" s="7"/>
      <c r="BP126" s="7"/>
      <c r="BQ126" s="7"/>
    </row>
    <row r="127" spans="2:77">
      <c r="B127" s="320"/>
      <c r="D127" s="7"/>
      <c r="E127" s="7"/>
      <c r="F127" s="7"/>
      <c r="G127" s="7"/>
      <c r="H127" s="7"/>
      <c r="I127" s="7"/>
      <c r="J127" s="7"/>
      <c r="K127" s="7"/>
      <c r="N127" s="7"/>
      <c r="O127" s="7"/>
      <c r="P127" s="7"/>
      <c r="Q127" s="7"/>
      <c r="R127" s="7"/>
      <c r="W127" s="7"/>
      <c r="X127" s="7"/>
      <c r="Y127" s="7"/>
      <c r="Z127" s="7"/>
      <c r="AA127" s="7"/>
      <c r="AB127" s="7"/>
      <c r="AS127" s="7"/>
      <c r="AT127" s="7"/>
      <c r="AU127" s="7"/>
      <c r="AV127" s="7"/>
      <c r="AW127" s="7"/>
      <c r="AX127" s="7"/>
      <c r="AY127" s="7"/>
      <c r="AZ127" s="7"/>
      <c r="BC127" s="7"/>
      <c r="BD127" s="7"/>
      <c r="BE127" s="7"/>
      <c r="BF127" s="7"/>
      <c r="BG127" s="7"/>
      <c r="BL127" s="7"/>
      <c r="BM127" s="7"/>
      <c r="BN127" s="7"/>
      <c r="BO127" s="7"/>
      <c r="BP127" s="7"/>
      <c r="BQ127" s="7"/>
    </row>
    <row r="128" spans="2:77">
      <c r="B128" s="320"/>
    </row>
    <row r="129" spans="2:2">
      <c r="B129" s="320"/>
    </row>
    <row r="130" spans="2:2">
      <c r="B130" s="320"/>
    </row>
    <row r="131" spans="2:2">
      <c r="B131" s="320"/>
    </row>
    <row r="132" spans="2:2">
      <c r="B132" s="320"/>
    </row>
    <row r="133" spans="2:2">
      <c r="B133" s="320"/>
    </row>
    <row r="134" spans="2:2">
      <c r="B134" s="320"/>
    </row>
    <row r="135" spans="2:2">
      <c r="B135" s="320"/>
    </row>
    <row r="136" spans="2:2">
      <c r="B136" s="320"/>
    </row>
    <row r="137" spans="2:2">
      <c r="B137" s="320"/>
    </row>
    <row r="138" spans="2:2">
      <c r="B138" s="320"/>
    </row>
    <row r="139" spans="2:2">
      <c r="B139" s="320"/>
    </row>
    <row r="140" spans="2:2">
      <c r="B140" s="320"/>
    </row>
    <row r="141" spans="2:2">
      <c r="B141" s="320"/>
    </row>
    <row r="142" spans="2:2">
      <c r="B142" s="320"/>
    </row>
    <row r="143" spans="2:2">
      <c r="B143" s="320"/>
    </row>
    <row r="144" spans="2:2">
      <c r="B144" s="320"/>
    </row>
    <row r="145" spans="2:2">
      <c r="B145" s="320"/>
    </row>
    <row r="146" spans="2:2">
      <c r="B146" s="320"/>
    </row>
    <row r="147" spans="2:2">
      <c r="B147" s="320"/>
    </row>
    <row r="148" spans="2:2">
      <c r="B148" s="320"/>
    </row>
    <row r="149" spans="2:2">
      <c r="B149" s="320"/>
    </row>
    <row r="150" spans="2:2">
      <c r="B150" s="320"/>
    </row>
    <row r="151" spans="2:2">
      <c r="B151" s="320"/>
    </row>
    <row r="152" spans="2:2">
      <c r="B152" s="320"/>
    </row>
    <row r="153" spans="2:2">
      <c r="B153" s="320"/>
    </row>
    <row r="154" spans="2:2">
      <c r="B154" s="320"/>
    </row>
    <row r="155" spans="2:2">
      <c r="B155" s="320"/>
    </row>
    <row r="156" spans="2:2">
      <c r="B156" s="320"/>
    </row>
    <row r="157" spans="2:2">
      <c r="B157" s="320"/>
    </row>
    <row r="158" spans="2:2">
      <c r="B158" s="320"/>
    </row>
    <row r="159" spans="2:2">
      <c r="B159" s="320"/>
    </row>
    <row r="160" spans="2:2">
      <c r="B160" s="320"/>
    </row>
    <row r="161" spans="2:2">
      <c r="B161" s="320"/>
    </row>
    <row r="162" spans="2:2">
      <c r="B162" s="320"/>
    </row>
    <row r="163" spans="2:2">
      <c r="B163" s="320"/>
    </row>
    <row r="164" spans="2:2">
      <c r="B164" s="320"/>
    </row>
    <row r="165" spans="2:2">
      <c r="B165" s="320"/>
    </row>
    <row r="166" spans="2:2">
      <c r="B166" s="320"/>
    </row>
    <row r="167" spans="2:2">
      <c r="B167" s="320"/>
    </row>
    <row r="168" spans="2:2">
      <c r="B168" s="320"/>
    </row>
    <row r="169" spans="2:2">
      <c r="B169" s="320"/>
    </row>
    <row r="170" spans="2:2">
      <c r="B170" s="320"/>
    </row>
    <row r="171" spans="2:2">
      <c r="B171" s="320"/>
    </row>
    <row r="172" spans="2:2">
      <c r="B172" s="320"/>
    </row>
    <row r="173" spans="2:2">
      <c r="B173" s="320"/>
    </row>
    <row r="174" spans="2:2">
      <c r="B174" s="320"/>
    </row>
    <row r="175" spans="2:2">
      <c r="B175" s="320"/>
    </row>
    <row r="176" spans="2:2">
      <c r="B176" s="320"/>
    </row>
    <row r="177" spans="2:2">
      <c r="B177" s="320"/>
    </row>
    <row r="178" spans="2:2">
      <c r="B178" s="320"/>
    </row>
    <row r="179" spans="2:2">
      <c r="B179" s="320"/>
    </row>
    <row r="180" spans="2:2">
      <c r="B180" s="320"/>
    </row>
    <row r="181" spans="2:2">
      <c r="B181" s="320"/>
    </row>
    <row r="182" spans="2:2">
      <c r="B182" s="320"/>
    </row>
    <row r="183" spans="2:2">
      <c r="B183" s="320"/>
    </row>
    <row r="184" spans="2:2">
      <c r="B184" s="320"/>
    </row>
    <row r="185" spans="2:2">
      <c r="B185" s="320"/>
    </row>
    <row r="186" spans="2:2">
      <c r="B186" s="320"/>
    </row>
    <row r="187" spans="2:2">
      <c r="B187" s="320"/>
    </row>
    <row r="188" spans="2:2">
      <c r="B188" s="320"/>
    </row>
    <row r="189" spans="2:2">
      <c r="B189" s="320"/>
    </row>
    <row r="190" spans="2:2">
      <c r="B190" s="320"/>
    </row>
    <row r="191" spans="2:2">
      <c r="B191" s="320"/>
    </row>
    <row r="192" spans="2:2">
      <c r="B192" s="320"/>
    </row>
    <row r="193" spans="2:76">
      <c r="B193" s="320"/>
    </row>
    <row r="194" spans="2:76">
      <c r="AE194" s="7"/>
      <c r="AF194" s="7"/>
      <c r="AG194" s="7"/>
      <c r="AH194" s="7"/>
      <c r="AI194" s="7"/>
      <c r="BT194" s="7"/>
      <c r="BU194" s="7"/>
      <c r="BV194" s="7"/>
      <c r="BW194" s="7"/>
      <c r="BX194" s="7"/>
    </row>
    <row r="195" spans="2:76">
      <c r="AE195" s="7"/>
      <c r="AF195" s="7"/>
      <c r="AG195" s="7"/>
      <c r="AH195" s="7"/>
      <c r="AI195" s="7"/>
      <c r="BT195" s="7"/>
      <c r="BU195" s="7"/>
      <c r="BV195" s="7"/>
      <c r="BW195" s="7"/>
      <c r="BX195" s="7"/>
    </row>
  </sheetData>
  <sheetProtection sheet="1" objects="1" scenarios="1"/>
  <mergeCells count="59">
    <mergeCell ref="CB3:CB4"/>
    <mergeCell ref="CC3:CC4"/>
    <mergeCell ref="CD3:CD4"/>
    <mergeCell ref="CE3:CE4"/>
    <mergeCell ref="BU3:BU4"/>
    <mergeCell ref="BV3:BV4"/>
    <mergeCell ref="BW3:BW4"/>
    <mergeCell ref="BX3:BX4"/>
    <mergeCell ref="BZ3:CA5"/>
    <mergeCell ref="BM3:BM4"/>
    <mergeCell ref="BN3:BN4"/>
    <mergeCell ref="BO3:BO4"/>
    <mergeCell ref="BR3:BR5"/>
    <mergeCell ref="BS3:BT5"/>
    <mergeCell ref="BF3:BF4"/>
    <mergeCell ref="BG3:BG4"/>
    <mergeCell ref="BI3:BI5"/>
    <mergeCell ref="BJ3:BK5"/>
    <mergeCell ref="BL3:BL4"/>
    <mergeCell ref="AX3:AX4"/>
    <mergeCell ref="BA3:BA5"/>
    <mergeCell ref="BB3:BC5"/>
    <mergeCell ref="BD3:BD4"/>
    <mergeCell ref="BE3:BE4"/>
    <mergeCell ref="AR3:AR5"/>
    <mergeCell ref="AS3:AT5"/>
    <mergeCell ref="AU3:AU4"/>
    <mergeCell ref="AV3:AV4"/>
    <mergeCell ref="AW3:AW4"/>
    <mergeCell ref="Z3:Z4"/>
    <mergeCell ref="AC3:AC5"/>
    <mergeCell ref="AD3:AE5"/>
    <mergeCell ref="AF3:AF4"/>
    <mergeCell ref="W3:W4"/>
    <mergeCell ref="X3:X4"/>
    <mergeCell ref="Y3:Y4"/>
    <mergeCell ref="U3:V5"/>
    <mergeCell ref="B3:B5"/>
    <mergeCell ref="C3:C5"/>
    <mergeCell ref="D3:E5"/>
    <mergeCell ref="F3:F4"/>
    <mergeCell ref="G3:G4"/>
    <mergeCell ref="I3:I4"/>
    <mergeCell ref="L3:L5"/>
    <mergeCell ref="M3:N5"/>
    <mergeCell ref="H3:H4"/>
    <mergeCell ref="O3:O4"/>
    <mergeCell ref="P3:P4"/>
    <mergeCell ref="Q3:Q4"/>
    <mergeCell ref="R3:R4"/>
    <mergeCell ref="T3:T5"/>
    <mergeCell ref="AO3:AO4"/>
    <mergeCell ref="AP3:AP4"/>
    <mergeCell ref="AG3:AG4"/>
    <mergeCell ref="AH3:AH4"/>
    <mergeCell ref="AI3:AI4"/>
    <mergeCell ref="AK3:AL5"/>
    <mergeCell ref="AM3:AM4"/>
    <mergeCell ref="AN3:AN4"/>
  </mergeCells>
  <phoneticPr fontId="4"/>
  <conditionalFormatting sqref="AK6:AK26">
    <cfRule type="expression" dxfId="6" priority="3">
      <formula>$AK$2=1</formula>
    </cfRule>
  </conditionalFormatting>
  <conditionalFormatting sqref="AK3:AL5">
    <cfRule type="expression" dxfId="5" priority="15">
      <formula>AK2=1</formula>
    </cfRule>
  </conditionalFormatting>
  <conditionalFormatting sqref="AL26">
    <cfRule type="expression" dxfId="4" priority="1">
      <formula>$AK$2=1</formula>
    </cfRule>
  </conditionalFormatting>
  <conditionalFormatting sqref="AM3:AP3 AM5:AP5">
    <cfRule type="expression" dxfId="3" priority="13">
      <formula>$AK$2=1</formula>
    </cfRule>
  </conditionalFormatting>
  <conditionalFormatting sqref="BZ6:BZ26">
    <cfRule type="expression" dxfId="2" priority="2">
      <formula>$AK$2=1</formula>
    </cfRule>
  </conditionalFormatting>
  <conditionalFormatting sqref="BZ3:CA5">
    <cfRule type="expression" dxfId="1" priority="12">
      <formula>AK2=1</formula>
    </cfRule>
  </conditionalFormatting>
  <conditionalFormatting sqref="CB3:CE5">
    <cfRule type="expression" dxfId="0" priority="6">
      <formula>$AK$2=1</formula>
    </cfRule>
  </conditionalFormatting>
  <pageMargins left="0.7" right="0.7" top="0.75" bottom="0.75" header="0.3" footer="0.3"/>
  <pageSetup paperSize="9" orientation="portrait"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1"/>
  </sheetPr>
  <dimension ref="B1:DK428"/>
  <sheetViews>
    <sheetView showRowColHeaders="0" zoomScale="80" zoomScaleNormal="80" workbookViewId="0">
      <pane xSplit="3" ySplit="5" topLeftCell="D6" activePane="bottomRight" state="frozen"/>
      <selection pane="topRight" activeCell="D1" sqref="D1"/>
      <selection pane="bottomLeft" activeCell="A6" sqref="A6"/>
      <selection pane="bottomRight" activeCell="D6" sqref="D6"/>
    </sheetView>
  </sheetViews>
  <sheetFormatPr defaultRowHeight="16.5"/>
  <cols>
    <col min="1" max="1" width="1.6328125" style="14" customWidth="1"/>
    <col min="2" max="2" width="9" style="59"/>
    <col min="3" max="3" width="27.36328125" style="59" customWidth="1"/>
    <col min="4" max="115" width="12.6328125" style="14" customWidth="1"/>
    <col min="116" max="16384" width="8.7265625" style="14"/>
  </cols>
  <sheetData>
    <row r="1" spans="2:115" ht="37.5" customHeight="1">
      <c r="D1" s="60"/>
      <c r="G1" s="60"/>
      <c r="I1" s="60"/>
    </row>
    <row r="2" spans="2:115" ht="13.5" customHeight="1">
      <c r="B2" s="784" t="s">
        <v>897</v>
      </c>
      <c r="C2" s="785"/>
      <c r="D2" s="787" t="s">
        <v>898</v>
      </c>
      <c r="E2" s="789" t="s">
        <v>899</v>
      </c>
      <c r="F2" s="789" t="s">
        <v>900</v>
      </c>
      <c r="G2" s="787" t="s">
        <v>901</v>
      </c>
      <c r="H2" s="790" t="s">
        <v>902</v>
      </c>
      <c r="I2" s="789" t="s">
        <v>903</v>
      </c>
      <c r="J2" s="75" t="s">
        <v>904</v>
      </c>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6"/>
      <c r="AY2" s="76"/>
      <c r="AZ2" s="76"/>
      <c r="BA2" s="76"/>
      <c r="BB2" s="76"/>
      <c r="BC2" s="76"/>
      <c r="BD2" s="76"/>
      <c r="BE2" s="77"/>
      <c r="BF2" s="77"/>
      <c r="BG2" s="77"/>
      <c r="BH2" s="77"/>
      <c r="BI2" s="77"/>
      <c r="BJ2" s="77"/>
      <c r="BK2" s="77"/>
      <c r="BL2" s="77"/>
      <c r="BM2" s="77"/>
      <c r="BN2" s="77"/>
      <c r="BO2" s="77"/>
      <c r="BP2" s="77"/>
      <c r="BQ2" s="77"/>
      <c r="BR2" s="77"/>
      <c r="BS2" s="78"/>
      <c r="BT2" s="77"/>
      <c r="BU2" s="77"/>
      <c r="BV2" s="77"/>
      <c r="BW2" s="77"/>
      <c r="BX2" s="77"/>
      <c r="BY2" s="77"/>
      <c r="BZ2" s="77"/>
      <c r="CA2" s="77"/>
      <c r="CB2" s="77"/>
      <c r="CC2" s="77"/>
      <c r="CD2" s="77"/>
      <c r="CE2" s="77"/>
      <c r="CF2" s="77"/>
      <c r="CG2" s="77"/>
      <c r="CH2" s="77"/>
      <c r="CI2" s="77"/>
      <c r="CJ2" s="77"/>
      <c r="CK2" s="77"/>
      <c r="CL2" s="77"/>
      <c r="CM2" s="77"/>
      <c r="CN2" s="77"/>
      <c r="CO2" s="77"/>
      <c r="CP2" s="77"/>
      <c r="CQ2" s="77"/>
      <c r="CR2" s="77"/>
      <c r="CS2" s="77"/>
      <c r="CT2" s="77"/>
      <c r="CU2" s="77"/>
      <c r="CV2" s="77"/>
      <c r="CW2" s="77"/>
      <c r="CX2" s="77"/>
      <c r="CY2" s="77"/>
      <c r="CZ2" s="77"/>
      <c r="DA2" s="77"/>
      <c r="DB2" s="77"/>
      <c r="DC2" s="77"/>
      <c r="DD2" s="77"/>
      <c r="DE2" s="77"/>
      <c r="DF2" s="77"/>
      <c r="DG2" s="77"/>
      <c r="DH2" s="77"/>
      <c r="DI2" s="77"/>
      <c r="DJ2" s="77"/>
      <c r="DK2" s="77"/>
    </row>
    <row r="3" spans="2:115">
      <c r="B3" s="786"/>
      <c r="C3" s="786"/>
      <c r="D3" s="788"/>
      <c r="E3" s="789"/>
      <c r="F3" s="789"/>
      <c r="G3" s="788"/>
      <c r="H3" s="790"/>
      <c r="I3" s="789"/>
      <c r="J3" s="73">
        <v>11</v>
      </c>
      <c r="K3" s="73">
        <v>12</v>
      </c>
      <c r="L3" s="73">
        <v>13</v>
      </c>
      <c r="M3" s="73">
        <v>15</v>
      </c>
      <c r="N3" s="73">
        <v>17</v>
      </c>
      <c r="O3" s="73">
        <v>61</v>
      </c>
      <c r="P3" s="73">
        <v>62</v>
      </c>
      <c r="Q3" s="73">
        <v>111</v>
      </c>
      <c r="R3" s="73">
        <v>112</v>
      </c>
      <c r="S3" s="73">
        <v>113</v>
      </c>
      <c r="T3" s="73">
        <v>114</v>
      </c>
      <c r="U3" s="73">
        <v>151</v>
      </c>
      <c r="V3" s="73">
        <v>152</v>
      </c>
      <c r="W3" s="73">
        <v>161</v>
      </c>
      <c r="X3" s="73">
        <v>162</v>
      </c>
      <c r="Y3" s="73">
        <v>163</v>
      </c>
      <c r="Z3" s="73">
        <v>164</v>
      </c>
      <c r="AA3" s="73">
        <v>191</v>
      </c>
      <c r="AB3" s="73">
        <v>201</v>
      </c>
      <c r="AC3" s="73">
        <v>202</v>
      </c>
      <c r="AD3" s="73">
        <v>203</v>
      </c>
      <c r="AE3" s="73">
        <v>204</v>
      </c>
      <c r="AF3" s="74">
        <v>205</v>
      </c>
      <c r="AG3" s="74">
        <v>206</v>
      </c>
      <c r="AH3" s="74">
        <v>207</v>
      </c>
      <c r="AI3" s="74">
        <v>208</v>
      </c>
      <c r="AJ3" s="74">
        <v>211</v>
      </c>
      <c r="AK3" s="74">
        <v>212</v>
      </c>
      <c r="AL3" s="74">
        <v>221</v>
      </c>
      <c r="AM3" s="74">
        <v>222</v>
      </c>
      <c r="AN3" s="74">
        <v>231</v>
      </c>
      <c r="AO3" s="74">
        <v>251</v>
      </c>
      <c r="AP3" s="74">
        <v>252</v>
      </c>
      <c r="AQ3" s="74">
        <v>253</v>
      </c>
      <c r="AR3" s="74">
        <v>259</v>
      </c>
      <c r="AS3" s="74">
        <v>261</v>
      </c>
      <c r="AT3" s="74">
        <v>262</v>
      </c>
      <c r="AU3" s="74">
        <v>263</v>
      </c>
      <c r="AV3" s="74">
        <v>269</v>
      </c>
      <c r="AW3" s="74">
        <v>271</v>
      </c>
      <c r="AX3" s="74">
        <v>272</v>
      </c>
      <c r="AY3" s="74">
        <v>281</v>
      </c>
      <c r="AZ3" s="74">
        <v>289</v>
      </c>
      <c r="BA3" s="74">
        <v>291</v>
      </c>
      <c r="BB3" s="74">
        <v>301</v>
      </c>
      <c r="BC3" s="74">
        <v>311</v>
      </c>
      <c r="BD3" s="74">
        <v>321</v>
      </c>
      <c r="BE3" s="74">
        <v>329</v>
      </c>
      <c r="BF3" s="74">
        <v>331</v>
      </c>
      <c r="BG3" s="74">
        <v>332</v>
      </c>
      <c r="BH3" s="74">
        <v>333</v>
      </c>
      <c r="BI3" s="74">
        <v>339</v>
      </c>
      <c r="BJ3" s="74">
        <v>341</v>
      </c>
      <c r="BK3" s="74">
        <v>342</v>
      </c>
      <c r="BL3" s="74">
        <v>352</v>
      </c>
      <c r="BM3" s="74">
        <v>353</v>
      </c>
      <c r="BN3" s="74">
        <v>354</v>
      </c>
      <c r="BO3" s="74">
        <v>359</v>
      </c>
      <c r="BP3" s="74">
        <v>391</v>
      </c>
      <c r="BQ3" s="74">
        <v>392</v>
      </c>
      <c r="BR3" s="74">
        <v>411</v>
      </c>
      <c r="BS3" s="74">
        <v>412</v>
      </c>
      <c r="BT3" s="74">
        <v>413</v>
      </c>
      <c r="BU3" s="74">
        <v>419</v>
      </c>
      <c r="BV3" s="74">
        <v>461</v>
      </c>
      <c r="BW3" s="74">
        <v>462</v>
      </c>
      <c r="BX3" s="74">
        <v>471</v>
      </c>
      <c r="BY3" s="74">
        <v>481</v>
      </c>
      <c r="BZ3" s="74">
        <v>511</v>
      </c>
      <c r="CA3" s="74">
        <v>531</v>
      </c>
      <c r="CB3" s="74">
        <v>551</v>
      </c>
      <c r="CC3" s="74">
        <v>552</v>
      </c>
      <c r="CD3" s="74">
        <v>553</v>
      </c>
      <c r="CE3" s="74">
        <v>571</v>
      </c>
      <c r="CF3" s="74">
        <v>572</v>
      </c>
      <c r="CG3" s="74">
        <v>573</v>
      </c>
      <c r="CH3" s="74">
        <v>574</v>
      </c>
      <c r="CI3" s="74">
        <v>576</v>
      </c>
      <c r="CJ3" s="74">
        <v>577</v>
      </c>
      <c r="CK3" s="74">
        <v>578</v>
      </c>
      <c r="CL3" s="74">
        <v>579</v>
      </c>
      <c r="CM3" s="74">
        <v>591</v>
      </c>
      <c r="CN3" s="74">
        <v>592</v>
      </c>
      <c r="CO3" s="74">
        <v>593</v>
      </c>
      <c r="CP3" s="74">
        <v>594</v>
      </c>
      <c r="CQ3" s="74">
        <v>595</v>
      </c>
      <c r="CR3" s="74">
        <v>611</v>
      </c>
      <c r="CS3" s="74">
        <v>631</v>
      </c>
      <c r="CT3" s="74">
        <v>632</v>
      </c>
      <c r="CU3" s="74">
        <v>641</v>
      </c>
      <c r="CV3" s="74">
        <v>642</v>
      </c>
      <c r="CW3" s="74">
        <v>643</v>
      </c>
      <c r="CX3" s="74">
        <v>644</v>
      </c>
      <c r="CY3" s="74">
        <v>659</v>
      </c>
      <c r="CZ3" s="74">
        <v>661</v>
      </c>
      <c r="DA3" s="74">
        <v>662</v>
      </c>
      <c r="DB3" s="74">
        <v>663</v>
      </c>
      <c r="DC3" s="74">
        <v>669</v>
      </c>
      <c r="DD3" s="74">
        <v>671</v>
      </c>
      <c r="DE3" s="74">
        <v>672</v>
      </c>
      <c r="DF3" s="74">
        <v>673</v>
      </c>
      <c r="DG3" s="74">
        <v>674</v>
      </c>
      <c r="DH3" s="74">
        <v>675</v>
      </c>
      <c r="DI3" s="74">
        <v>679</v>
      </c>
      <c r="DJ3" s="74">
        <v>681</v>
      </c>
      <c r="DK3" s="74">
        <v>691</v>
      </c>
    </row>
    <row r="4" spans="2:115" ht="14" customHeight="1">
      <c r="B4" s="786"/>
      <c r="C4" s="786"/>
      <c r="D4" s="788"/>
      <c r="E4" s="789"/>
      <c r="F4" s="789"/>
      <c r="G4" s="788"/>
      <c r="H4" s="790"/>
      <c r="I4" s="789"/>
      <c r="J4" s="782" t="s">
        <v>7</v>
      </c>
      <c r="K4" s="782" t="s">
        <v>8</v>
      </c>
      <c r="L4" s="782" t="s">
        <v>9</v>
      </c>
      <c r="M4" s="782" t="s">
        <v>10</v>
      </c>
      <c r="N4" s="782" t="s">
        <v>11</v>
      </c>
      <c r="O4" s="782" t="s">
        <v>12</v>
      </c>
      <c r="P4" s="782" t="s">
        <v>13</v>
      </c>
      <c r="Q4" s="782" t="s">
        <v>14</v>
      </c>
      <c r="R4" s="782" t="s">
        <v>15</v>
      </c>
      <c r="S4" s="782" t="s">
        <v>16</v>
      </c>
      <c r="T4" s="782" t="s">
        <v>905</v>
      </c>
      <c r="U4" s="782" t="s">
        <v>17</v>
      </c>
      <c r="V4" s="782" t="s">
        <v>18</v>
      </c>
      <c r="W4" s="782" t="s">
        <v>19</v>
      </c>
      <c r="X4" s="782" t="s">
        <v>20</v>
      </c>
      <c r="Y4" s="782" t="s">
        <v>21</v>
      </c>
      <c r="Z4" s="782" t="s">
        <v>22</v>
      </c>
      <c r="AA4" s="782" t="s">
        <v>23</v>
      </c>
      <c r="AB4" s="782" t="s">
        <v>24</v>
      </c>
      <c r="AC4" s="782" t="s">
        <v>25</v>
      </c>
      <c r="AD4" s="782" t="s">
        <v>906</v>
      </c>
      <c r="AE4" s="782" t="s">
        <v>907</v>
      </c>
      <c r="AF4" s="782" t="s">
        <v>26</v>
      </c>
      <c r="AG4" s="782" t="s">
        <v>27</v>
      </c>
      <c r="AH4" s="782" t="s">
        <v>28</v>
      </c>
      <c r="AI4" s="782" t="s">
        <v>29</v>
      </c>
      <c r="AJ4" s="782" t="s">
        <v>30</v>
      </c>
      <c r="AK4" s="782" t="s">
        <v>31</v>
      </c>
      <c r="AL4" s="782" t="s">
        <v>32</v>
      </c>
      <c r="AM4" s="782" t="s">
        <v>33</v>
      </c>
      <c r="AN4" s="782" t="s">
        <v>908</v>
      </c>
      <c r="AO4" s="782" t="s">
        <v>34</v>
      </c>
      <c r="AP4" s="782" t="s">
        <v>35</v>
      </c>
      <c r="AQ4" s="782" t="s">
        <v>36</v>
      </c>
      <c r="AR4" s="782" t="s">
        <v>37</v>
      </c>
      <c r="AS4" s="782" t="s">
        <v>38</v>
      </c>
      <c r="AT4" s="782" t="s">
        <v>39</v>
      </c>
      <c r="AU4" s="782" t="s">
        <v>909</v>
      </c>
      <c r="AV4" s="782" t="s">
        <v>40</v>
      </c>
      <c r="AW4" s="782" t="s">
        <v>41</v>
      </c>
      <c r="AX4" s="782" t="s">
        <v>42</v>
      </c>
      <c r="AY4" s="782" t="s">
        <v>910</v>
      </c>
      <c r="AZ4" s="782" t="s">
        <v>43</v>
      </c>
      <c r="BA4" s="782" t="s">
        <v>44</v>
      </c>
      <c r="BB4" s="782" t="s">
        <v>45</v>
      </c>
      <c r="BC4" s="782" t="s">
        <v>46</v>
      </c>
      <c r="BD4" s="782" t="s">
        <v>47</v>
      </c>
      <c r="BE4" s="782" t="s">
        <v>48</v>
      </c>
      <c r="BF4" s="782" t="s">
        <v>49</v>
      </c>
      <c r="BG4" s="782" t="s">
        <v>50</v>
      </c>
      <c r="BH4" s="782" t="s">
        <v>51</v>
      </c>
      <c r="BI4" s="782" t="s">
        <v>52</v>
      </c>
      <c r="BJ4" s="782" t="s">
        <v>53</v>
      </c>
      <c r="BK4" s="782" t="s">
        <v>54</v>
      </c>
      <c r="BL4" s="782" t="s">
        <v>911</v>
      </c>
      <c r="BM4" s="782" t="s">
        <v>55</v>
      </c>
      <c r="BN4" s="782" t="s">
        <v>56</v>
      </c>
      <c r="BO4" s="782" t="s">
        <v>57</v>
      </c>
      <c r="BP4" s="782" t="s">
        <v>58</v>
      </c>
      <c r="BQ4" s="782" t="s">
        <v>59</v>
      </c>
      <c r="BR4" s="782" t="s">
        <v>60</v>
      </c>
      <c r="BS4" s="782" t="s">
        <v>61</v>
      </c>
      <c r="BT4" s="782" t="s">
        <v>62</v>
      </c>
      <c r="BU4" s="782" t="s">
        <v>63</v>
      </c>
      <c r="BV4" s="782" t="s">
        <v>912</v>
      </c>
      <c r="BW4" s="782" t="s">
        <v>64</v>
      </c>
      <c r="BX4" s="782" t="s">
        <v>65</v>
      </c>
      <c r="BY4" s="782" t="s">
        <v>66</v>
      </c>
      <c r="BZ4" s="782" t="s">
        <v>67</v>
      </c>
      <c r="CA4" s="782" t="s">
        <v>68</v>
      </c>
      <c r="CB4" s="782" t="s">
        <v>69</v>
      </c>
      <c r="CC4" s="782" t="s">
        <v>70</v>
      </c>
      <c r="CD4" s="782" t="s">
        <v>71</v>
      </c>
      <c r="CE4" s="782" t="s">
        <v>72</v>
      </c>
      <c r="CF4" s="782" t="s">
        <v>73</v>
      </c>
      <c r="CG4" s="782" t="s">
        <v>74</v>
      </c>
      <c r="CH4" s="782" t="s">
        <v>913</v>
      </c>
      <c r="CI4" s="782" t="s">
        <v>75</v>
      </c>
      <c r="CJ4" s="782" t="s">
        <v>76</v>
      </c>
      <c r="CK4" s="782" t="s">
        <v>77</v>
      </c>
      <c r="CL4" s="782" t="s">
        <v>78</v>
      </c>
      <c r="CM4" s="782" t="s">
        <v>79</v>
      </c>
      <c r="CN4" s="782" t="s">
        <v>80</v>
      </c>
      <c r="CO4" s="782" t="s">
        <v>81</v>
      </c>
      <c r="CP4" s="782" t="s">
        <v>82</v>
      </c>
      <c r="CQ4" s="782" t="s">
        <v>83</v>
      </c>
      <c r="CR4" s="782" t="s">
        <v>84</v>
      </c>
      <c r="CS4" s="782" t="s">
        <v>85</v>
      </c>
      <c r="CT4" s="782" t="s">
        <v>914</v>
      </c>
      <c r="CU4" s="782" t="s">
        <v>86</v>
      </c>
      <c r="CV4" s="782" t="s">
        <v>87</v>
      </c>
      <c r="CW4" s="782" t="s">
        <v>88</v>
      </c>
      <c r="CX4" s="782" t="s">
        <v>89</v>
      </c>
      <c r="CY4" s="782" t="s">
        <v>915</v>
      </c>
      <c r="CZ4" s="782" t="s">
        <v>91</v>
      </c>
      <c r="DA4" s="782" t="s">
        <v>92</v>
      </c>
      <c r="DB4" s="782" t="s">
        <v>93</v>
      </c>
      <c r="DC4" s="782" t="s">
        <v>94</v>
      </c>
      <c r="DD4" s="782" t="s">
        <v>95</v>
      </c>
      <c r="DE4" s="782" t="s">
        <v>96</v>
      </c>
      <c r="DF4" s="782" t="s">
        <v>97</v>
      </c>
      <c r="DG4" s="782" t="s">
        <v>98</v>
      </c>
      <c r="DH4" s="782" t="s">
        <v>916</v>
      </c>
      <c r="DI4" s="782" t="s">
        <v>99</v>
      </c>
      <c r="DJ4" s="782" t="s">
        <v>100</v>
      </c>
      <c r="DK4" s="782" t="s">
        <v>101</v>
      </c>
    </row>
    <row r="5" spans="2:115">
      <c r="B5" s="786"/>
      <c r="C5" s="786"/>
      <c r="D5" s="72">
        <v>2020</v>
      </c>
      <c r="E5" s="72">
        <v>2020</v>
      </c>
      <c r="F5" s="72">
        <v>2020</v>
      </c>
      <c r="G5" s="72">
        <v>2020</v>
      </c>
      <c r="H5" s="72">
        <v>2020</v>
      </c>
      <c r="I5" s="72">
        <v>2020</v>
      </c>
      <c r="J5" s="783"/>
      <c r="K5" s="783"/>
      <c r="L5" s="783"/>
      <c r="M5" s="783"/>
      <c r="N5" s="783"/>
      <c r="O5" s="783"/>
      <c r="P5" s="783"/>
      <c r="Q5" s="783"/>
      <c r="R5" s="783"/>
      <c r="S5" s="783"/>
      <c r="T5" s="783"/>
      <c r="U5" s="783"/>
      <c r="V5" s="783"/>
      <c r="W5" s="783"/>
      <c r="X5" s="783"/>
      <c r="Y5" s="783"/>
      <c r="Z5" s="783"/>
      <c r="AA5" s="783"/>
      <c r="AB5" s="783"/>
      <c r="AC5" s="783"/>
      <c r="AD5" s="783"/>
      <c r="AE5" s="783"/>
      <c r="AF5" s="783"/>
      <c r="AG5" s="783"/>
      <c r="AH5" s="783"/>
      <c r="AI5" s="783"/>
      <c r="AJ5" s="783"/>
      <c r="AK5" s="783"/>
      <c r="AL5" s="783"/>
      <c r="AM5" s="783"/>
      <c r="AN5" s="783"/>
      <c r="AO5" s="783"/>
      <c r="AP5" s="783"/>
      <c r="AQ5" s="783"/>
      <c r="AR5" s="783"/>
      <c r="AS5" s="783"/>
      <c r="AT5" s="783"/>
      <c r="AU5" s="783"/>
      <c r="AV5" s="783"/>
      <c r="AW5" s="783"/>
      <c r="AX5" s="783"/>
      <c r="AY5" s="783"/>
      <c r="AZ5" s="783"/>
      <c r="BA5" s="783"/>
      <c r="BB5" s="783"/>
      <c r="BC5" s="783"/>
      <c r="BD5" s="783"/>
      <c r="BE5" s="783"/>
      <c r="BF5" s="783"/>
      <c r="BG5" s="783"/>
      <c r="BH5" s="783"/>
      <c r="BI5" s="783"/>
      <c r="BJ5" s="783"/>
      <c r="BK5" s="783"/>
      <c r="BL5" s="783"/>
      <c r="BM5" s="783"/>
      <c r="BN5" s="783"/>
      <c r="BO5" s="783"/>
      <c r="BP5" s="783"/>
      <c r="BQ5" s="783"/>
      <c r="BR5" s="783"/>
      <c r="BS5" s="783"/>
      <c r="BT5" s="783"/>
      <c r="BU5" s="783"/>
      <c r="BV5" s="783"/>
      <c r="BW5" s="783"/>
      <c r="BX5" s="783"/>
      <c r="BY5" s="783"/>
      <c r="BZ5" s="783"/>
      <c r="CA5" s="783"/>
      <c r="CB5" s="783"/>
      <c r="CC5" s="783"/>
      <c r="CD5" s="783"/>
      <c r="CE5" s="783"/>
      <c r="CF5" s="783"/>
      <c r="CG5" s="783"/>
      <c r="CH5" s="783"/>
      <c r="CI5" s="783"/>
      <c r="CJ5" s="783"/>
      <c r="CK5" s="783"/>
      <c r="CL5" s="783"/>
      <c r="CM5" s="783"/>
      <c r="CN5" s="783"/>
      <c r="CO5" s="783"/>
      <c r="CP5" s="783"/>
      <c r="CQ5" s="783"/>
      <c r="CR5" s="783"/>
      <c r="CS5" s="783"/>
      <c r="CT5" s="783"/>
      <c r="CU5" s="783"/>
      <c r="CV5" s="783"/>
      <c r="CW5" s="783"/>
      <c r="CX5" s="783"/>
      <c r="CY5" s="783"/>
      <c r="CZ5" s="783"/>
      <c r="DA5" s="783"/>
      <c r="DB5" s="783"/>
      <c r="DC5" s="783"/>
      <c r="DD5" s="783"/>
      <c r="DE5" s="783"/>
      <c r="DF5" s="783"/>
      <c r="DG5" s="783"/>
      <c r="DH5" s="783"/>
      <c r="DI5" s="783"/>
      <c r="DJ5" s="783"/>
      <c r="DK5" s="783"/>
    </row>
    <row r="6" spans="2:115">
      <c r="B6" s="61">
        <v>11</v>
      </c>
      <c r="C6" s="62" t="s">
        <v>917</v>
      </c>
      <c r="D6" s="63">
        <v>0.21254767972671762</v>
      </c>
      <c r="E6" s="63">
        <v>0.24439995784209703</v>
      </c>
      <c r="F6" s="63">
        <v>0.12985718646313035</v>
      </c>
      <c r="G6" s="63">
        <v>1.0450641314735356E-2</v>
      </c>
      <c r="H6" s="63">
        <v>0.34713215067873593</v>
      </c>
      <c r="I6" s="63">
        <v>0.11875026129391436</v>
      </c>
      <c r="J6" s="63">
        <v>1.0069624594543929</v>
      </c>
      <c r="K6" s="63">
        <v>2.3699098154520568E-2</v>
      </c>
      <c r="L6" s="63">
        <v>2.8546319448049537E-3</v>
      </c>
      <c r="M6" s="63">
        <v>6.2493791190868344E-4</v>
      </c>
      <c r="N6" s="63">
        <v>2.4649179709947196E-3</v>
      </c>
      <c r="O6" s="63">
        <v>1.5702590634823114E-6</v>
      </c>
      <c r="P6" s="63">
        <v>5.6026002773557983E-6</v>
      </c>
      <c r="Q6" s="63">
        <v>1.6637553264548008E-2</v>
      </c>
      <c r="R6" s="63">
        <v>8.5542032576865368E-3</v>
      </c>
      <c r="S6" s="63">
        <v>3.930571084209801E-2</v>
      </c>
      <c r="T6" s="63">
        <v>0</v>
      </c>
      <c r="U6" s="63">
        <v>2.6620677522578686E-3</v>
      </c>
      <c r="V6" s="63">
        <v>5.6593169747869566E-4</v>
      </c>
      <c r="W6" s="63">
        <v>2.3934636284197417E-5</v>
      </c>
      <c r="X6" s="63">
        <v>7.6118703201249296E-6</v>
      </c>
      <c r="Y6" s="63">
        <v>3.2509551948197693E-4</v>
      </c>
      <c r="Z6" s="63">
        <v>3.6408346570022098E-5</v>
      </c>
      <c r="AA6" s="63">
        <v>1.4138836337959749E-5</v>
      </c>
      <c r="AB6" s="63">
        <v>1.6414962978095122E-5</v>
      </c>
      <c r="AC6" s="63">
        <v>5.8468491736667005E-6</v>
      </c>
      <c r="AD6" s="63">
        <v>0</v>
      </c>
      <c r="AE6" s="63">
        <v>6.338330911422277E-5</v>
      </c>
      <c r="AF6" s="63">
        <v>1.0143923011306601E-5</v>
      </c>
      <c r="AG6" s="63">
        <v>5.3468459618261652E-4</v>
      </c>
      <c r="AH6" s="63">
        <v>7.4497037302332053E-4</v>
      </c>
      <c r="AI6" s="63">
        <v>1.1206805841989854E-4</v>
      </c>
      <c r="AJ6" s="63">
        <v>1.3806337693897224E-6</v>
      </c>
      <c r="AK6" s="63">
        <v>3.997456969359089E-6</v>
      </c>
      <c r="AL6" s="63">
        <v>2.9566563390776328E-6</v>
      </c>
      <c r="AM6" s="63">
        <v>3.4048194159648263E-3</v>
      </c>
      <c r="AN6" s="63">
        <v>1.1857819124845884E-4</v>
      </c>
      <c r="AO6" s="63">
        <v>3.5356499773463484E-6</v>
      </c>
      <c r="AP6" s="63">
        <v>4.9218864614924643E-6</v>
      </c>
      <c r="AQ6" s="63">
        <v>9.73259216424821E-6</v>
      </c>
      <c r="AR6" s="63">
        <v>1.4411017833119511E-4</v>
      </c>
      <c r="AS6" s="63">
        <v>7.0448140280576124E-7</v>
      </c>
      <c r="AT6" s="63">
        <v>8.4394994207453497E-7</v>
      </c>
      <c r="AU6" s="63">
        <v>2.3809846182127972E-6</v>
      </c>
      <c r="AV6" s="63">
        <v>2.7942238885668354E-6</v>
      </c>
      <c r="AW6" s="63">
        <v>6.8731423052545204E-7</v>
      </c>
      <c r="AX6" s="63">
        <v>2.5860049367276847E-6</v>
      </c>
      <c r="AY6" s="63">
        <v>2.714172070146559E-6</v>
      </c>
      <c r="AZ6" s="63">
        <v>1.9471215181700489E-6</v>
      </c>
      <c r="BA6" s="63">
        <v>5.3334781386165925E-6</v>
      </c>
      <c r="BB6" s="63">
        <v>5.0009524398747259E-6</v>
      </c>
      <c r="BC6" s="63">
        <v>4.9427085414457101E-6</v>
      </c>
      <c r="BD6" s="63">
        <v>3.8548385117946842E-6</v>
      </c>
      <c r="BE6" s="63">
        <v>2.4226755537741867E-6</v>
      </c>
      <c r="BF6" s="63">
        <v>6.1144831639911434E-6</v>
      </c>
      <c r="BG6" s="63">
        <v>6.0032948587227592E-6</v>
      </c>
      <c r="BH6" s="63">
        <v>2.4223367544653588E-6</v>
      </c>
      <c r="BI6" s="63">
        <v>3.5883217818124733E-6</v>
      </c>
      <c r="BJ6" s="63">
        <v>4.786658068729293E-6</v>
      </c>
      <c r="BK6" s="63">
        <v>3.0891472084851491E-6</v>
      </c>
      <c r="BL6" s="63">
        <v>6.5309711830705189E-6</v>
      </c>
      <c r="BM6" s="63">
        <v>7.1779513380902437E-6</v>
      </c>
      <c r="BN6" s="63">
        <v>3.6990070661131556E-6</v>
      </c>
      <c r="BO6" s="63">
        <v>7.6545497456442588E-6</v>
      </c>
      <c r="BP6" s="63">
        <v>3.7386322564681129E-4</v>
      </c>
      <c r="BQ6" s="63">
        <v>3.7172728934810857E-6</v>
      </c>
      <c r="BR6" s="63">
        <v>1.2962803386094637E-4</v>
      </c>
      <c r="BS6" s="63">
        <v>7.5325931487577402E-6</v>
      </c>
      <c r="BT6" s="63">
        <v>3.2728929584324609E-4</v>
      </c>
      <c r="BU6" s="63">
        <v>5.7149126185367062E-4</v>
      </c>
      <c r="BV6" s="63">
        <v>1.9662024237863972E-6</v>
      </c>
      <c r="BW6" s="63">
        <v>3.4014583147138308E-6</v>
      </c>
      <c r="BX6" s="63">
        <v>5.8202549226970994E-6</v>
      </c>
      <c r="BY6" s="63">
        <v>1.1505772737776676E-5</v>
      </c>
      <c r="BZ6" s="63">
        <v>2.6754299359560756E-5</v>
      </c>
      <c r="CA6" s="63">
        <v>2.7312700101713809E-6</v>
      </c>
      <c r="CB6" s="63">
        <v>2.3782480104914335E-6</v>
      </c>
      <c r="CC6" s="63">
        <v>1.9306665277222275E-6</v>
      </c>
      <c r="CD6" s="63">
        <v>2.5316853839147777E-6</v>
      </c>
      <c r="CE6" s="63">
        <v>3.4718501730130097E-6</v>
      </c>
      <c r="CF6" s="63">
        <v>1.9563186474126615E-6</v>
      </c>
      <c r="CG6" s="63">
        <v>7.459698324839149E-6</v>
      </c>
      <c r="CH6" s="63">
        <v>2.4295708895087786E-6</v>
      </c>
      <c r="CI6" s="63">
        <v>1.8528324645068993E-6</v>
      </c>
      <c r="CJ6" s="63">
        <v>3.5747704721117174E-6</v>
      </c>
      <c r="CK6" s="63">
        <v>6.3365198461005212E-6</v>
      </c>
      <c r="CL6" s="63">
        <v>8.3348305342973759E-7</v>
      </c>
      <c r="CM6" s="63">
        <v>4.6043978588142951E-6</v>
      </c>
      <c r="CN6" s="63">
        <v>1.926208956863732E-5</v>
      </c>
      <c r="CO6" s="63">
        <v>4.6616973671252576E-6</v>
      </c>
      <c r="CP6" s="63">
        <v>4.362720925934247E-6</v>
      </c>
      <c r="CQ6" s="63">
        <v>4.2945783865033785E-5</v>
      </c>
      <c r="CR6" s="63">
        <v>5.896303137076186E-6</v>
      </c>
      <c r="CS6" s="63">
        <v>3.1731638690884014E-4</v>
      </c>
      <c r="CT6" s="63">
        <v>1.7657073185374292E-4</v>
      </c>
      <c r="CU6" s="63">
        <v>2.4847668150337605E-4</v>
      </c>
      <c r="CV6" s="63">
        <v>9.5988546591419844E-6</v>
      </c>
      <c r="CW6" s="63">
        <v>4.3190684754731122E-4</v>
      </c>
      <c r="CX6" s="63">
        <v>1.0532821208423786E-3</v>
      </c>
      <c r="CY6" s="63">
        <v>3.9754462476776872E-4</v>
      </c>
      <c r="CZ6" s="63">
        <v>1.4351464147585738E-5</v>
      </c>
      <c r="DA6" s="63">
        <v>1.6660341674965891E-5</v>
      </c>
      <c r="DB6" s="63">
        <v>1.3841583400603158E-5</v>
      </c>
      <c r="DC6" s="63">
        <v>5.0572360755150436E-6</v>
      </c>
      <c r="DD6" s="63">
        <v>3.8705586888967184E-3</v>
      </c>
      <c r="DE6" s="63">
        <v>4.4357828184355035E-3</v>
      </c>
      <c r="DF6" s="63">
        <v>4.4903125935009708E-5</v>
      </c>
      <c r="DG6" s="63">
        <v>1.0817658559397565E-3</v>
      </c>
      <c r="DH6" s="63">
        <v>8.9434443832910797E-4</v>
      </c>
      <c r="DI6" s="63">
        <v>1.0006266627318517E-3</v>
      </c>
      <c r="DJ6" s="63">
        <v>3.7571946489171615E-5</v>
      </c>
      <c r="DK6" s="63">
        <v>1.005769097772553E-5</v>
      </c>
    </row>
    <row r="7" spans="2:115">
      <c r="B7" s="61">
        <v>12</v>
      </c>
      <c r="C7" s="62" t="s">
        <v>355</v>
      </c>
      <c r="D7" s="63">
        <v>0.10848378204024012</v>
      </c>
      <c r="E7" s="63">
        <v>0.11544511345270533</v>
      </c>
      <c r="F7" s="63">
        <v>5.3124067451539539E-2</v>
      </c>
      <c r="G7" s="63">
        <v>7.3884705419987652E-4</v>
      </c>
      <c r="H7" s="63">
        <v>4.4456968935237769E-2</v>
      </c>
      <c r="I7" s="63">
        <v>3.3911715211691604E-2</v>
      </c>
      <c r="J7" s="63">
        <v>6.0991511939357417E-4</v>
      </c>
      <c r="K7" s="63">
        <v>1.0075459766189194</v>
      </c>
      <c r="L7" s="63">
        <v>3.8747927408096876E-3</v>
      </c>
      <c r="M7" s="63">
        <v>7.1535107322510429E-5</v>
      </c>
      <c r="N7" s="63">
        <v>5.5610037151940186E-5</v>
      </c>
      <c r="O7" s="63">
        <v>2.1562639039084092E-8</v>
      </c>
      <c r="P7" s="63">
        <v>2.1619814566507548E-7</v>
      </c>
      <c r="Q7" s="63">
        <v>7.097776967593227E-3</v>
      </c>
      <c r="R7" s="63">
        <v>3.0449574819563252E-4</v>
      </c>
      <c r="S7" s="63">
        <v>6.3674880431504222E-4</v>
      </c>
      <c r="T7" s="63">
        <v>0</v>
      </c>
      <c r="U7" s="63">
        <v>1.03964878412202E-4</v>
      </c>
      <c r="V7" s="63">
        <v>1.2132930946045672E-4</v>
      </c>
      <c r="W7" s="63">
        <v>2.446427851123042E-6</v>
      </c>
      <c r="X7" s="63">
        <v>5.3043533391951979E-7</v>
      </c>
      <c r="Y7" s="63">
        <v>6.6370030320895595E-6</v>
      </c>
      <c r="Z7" s="63">
        <v>1.1443473960444792E-6</v>
      </c>
      <c r="AA7" s="63">
        <v>5.5581458302511643E-7</v>
      </c>
      <c r="AB7" s="63">
        <v>6.843824885577782E-5</v>
      </c>
      <c r="AC7" s="63">
        <v>1.4377907012090398E-6</v>
      </c>
      <c r="AD7" s="63">
        <v>0</v>
      </c>
      <c r="AE7" s="63">
        <v>1.6171741194552892E-5</v>
      </c>
      <c r="AF7" s="63">
        <v>1.8643218693622573E-6</v>
      </c>
      <c r="AG7" s="63">
        <v>1.7209354846298095E-6</v>
      </c>
      <c r="AH7" s="63">
        <v>2.5876767948568459E-5</v>
      </c>
      <c r="AI7" s="63">
        <v>2.6178732220448227E-5</v>
      </c>
      <c r="AJ7" s="63">
        <v>2.9105265940371868E-7</v>
      </c>
      <c r="AK7" s="63">
        <v>4.125390546944151E-7</v>
      </c>
      <c r="AL7" s="63">
        <v>1.8929445940366726E-7</v>
      </c>
      <c r="AM7" s="63">
        <v>2.4747916108578752E-6</v>
      </c>
      <c r="AN7" s="63">
        <v>1.6036912248315897E-3</v>
      </c>
      <c r="AO7" s="63">
        <v>1.5756352404007775E-7</v>
      </c>
      <c r="AP7" s="63">
        <v>1.823660901945728E-7</v>
      </c>
      <c r="AQ7" s="63">
        <v>2.1597154517165785E-6</v>
      </c>
      <c r="AR7" s="63">
        <v>3.0742875440626924E-6</v>
      </c>
      <c r="AS7" s="63">
        <v>1.0167153219111849E-8</v>
      </c>
      <c r="AT7" s="63">
        <v>2.4323174610166164E-8</v>
      </c>
      <c r="AU7" s="63">
        <v>1.4135097175005118E-7</v>
      </c>
      <c r="AV7" s="63">
        <v>3.5280063281612454E-8</v>
      </c>
      <c r="AW7" s="63">
        <v>1.4121015758645494E-8</v>
      </c>
      <c r="AX7" s="63">
        <v>5.0054219721317707E-8</v>
      </c>
      <c r="AY7" s="63">
        <v>1.0703558700941315E-7</v>
      </c>
      <c r="AZ7" s="63">
        <v>9.8980100011950664E-8</v>
      </c>
      <c r="BA7" s="63">
        <v>8.9724905174354126E-8</v>
      </c>
      <c r="BB7" s="63">
        <v>9.8218377522487407E-8</v>
      </c>
      <c r="BC7" s="63">
        <v>1.502643352075096E-7</v>
      </c>
      <c r="BD7" s="63">
        <v>1.1486983188602075E-7</v>
      </c>
      <c r="BE7" s="63">
        <v>1.2121258373103084E-7</v>
      </c>
      <c r="BF7" s="63">
        <v>1.486666586845504E-7</v>
      </c>
      <c r="BG7" s="63">
        <v>1.8965115558126698E-7</v>
      </c>
      <c r="BH7" s="63">
        <v>9.534473530638119E-8</v>
      </c>
      <c r="BI7" s="63">
        <v>1.2853053239704428E-7</v>
      </c>
      <c r="BJ7" s="63">
        <v>1.5174409379201385E-7</v>
      </c>
      <c r="BK7" s="63">
        <v>1.5562259617683333E-7</v>
      </c>
      <c r="BL7" s="63">
        <v>1.1596171855196463E-7</v>
      </c>
      <c r="BM7" s="63">
        <v>1.4140020134463057E-7</v>
      </c>
      <c r="BN7" s="63">
        <v>1.0524900647064328E-7</v>
      </c>
      <c r="BO7" s="63">
        <v>6.9244505072154568E-8</v>
      </c>
      <c r="BP7" s="63">
        <v>1.9005450201305823E-5</v>
      </c>
      <c r="BQ7" s="63">
        <v>4.2220358297121594E-8</v>
      </c>
      <c r="BR7" s="63">
        <v>2.1312891841328937E-7</v>
      </c>
      <c r="BS7" s="63">
        <v>1.4389880360260826E-7</v>
      </c>
      <c r="BT7" s="63">
        <v>3.0047048875051096E-7</v>
      </c>
      <c r="BU7" s="63">
        <v>4.5448948157932777E-7</v>
      </c>
      <c r="BV7" s="63">
        <v>5.4009601055378141E-8</v>
      </c>
      <c r="BW7" s="63">
        <v>2.5071708879824394E-7</v>
      </c>
      <c r="BX7" s="63">
        <v>8.4428670510419422E-8</v>
      </c>
      <c r="BY7" s="63">
        <v>1.8661384160341175E-7</v>
      </c>
      <c r="BZ7" s="63">
        <v>9.0480962963175719E-8</v>
      </c>
      <c r="CA7" s="63">
        <v>5.778955135350909E-8</v>
      </c>
      <c r="CB7" s="63">
        <v>5.3161596394240395E-8</v>
      </c>
      <c r="CC7" s="63">
        <v>4.0240750524623245E-8</v>
      </c>
      <c r="CD7" s="63">
        <v>1.7400295757157115E-8</v>
      </c>
      <c r="CE7" s="63">
        <v>2.0369753283412308E-7</v>
      </c>
      <c r="CF7" s="63">
        <v>3.4117458367774513E-8</v>
      </c>
      <c r="CG7" s="63">
        <v>6.5230083487514212E-8</v>
      </c>
      <c r="CH7" s="63">
        <v>5.6377447010665928E-8</v>
      </c>
      <c r="CI7" s="63">
        <v>4.6373171456840906E-8</v>
      </c>
      <c r="CJ7" s="63">
        <v>7.3680325793869516E-8</v>
      </c>
      <c r="CK7" s="63">
        <v>1.5890666235098589E-7</v>
      </c>
      <c r="CL7" s="63">
        <v>3.1112568249351316E-8</v>
      </c>
      <c r="CM7" s="63">
        <v>2.8043084934928636E-7</v>
      </c>
      <c r="CN7" s="63">
        <v>1.5905954680131627E-7</v>
      </c>
      <c r="CO7" s="63">
        <v>2.2713416750901391E-7</v>
      </c>
      <c r="CP7" s="63">
        <v>2.6267623330555815E-7</v>
      </c>
      <c r="CQ7" s="63">
        <v>3.1144538073661497E-7</v>
      </c>
      <c r="CR7" s="63">
        <v>1.0198613830118747E-6</v>
      </c>
      <c r="CS7" s="63">
        <v>3.1657782975681834E-5</v>
      </c>
      <c r="CT7" s="63">
        <v>1.1619452007100737E-4</v>
      </c>
      <c r="CU7" s="63">
        <v>2.1220942388407226E-5</v>
      </c>
      <c r="CV7" s="63">
        <v>4.2021685398381723E-7</v>
      </c>
      <c r="CW7" s="63">
        <v>4.7851114925222347E-5</v>
      </c>
      <c r="CX7" s="63">
        <v>1.3523330430257886E-4</v>
      </c>
      <c r="CY7" s="63">
        <v>2.3582268936878722E-6</v>
      </c>
      <c r="CZ7" s="63">
        <v>1.2862890173149039E-7</v>
      </c>
      <c r="DA7" s="63">
        <v>1.5600481312628039E-7</v>
      </c>
      <c r="DB7" s="63">
        <v>1.0605836091774163E-7</v>
      </c>
      <c r="DC7" s="63">
        <v>1.636931994674447E-7</v>
      </c>
      <c r="DD7" s="63">
        <v>3.4382571594912905E-4</v>
      </c>
      <c r="DE7" s="63">
        <v>7.4189652325350902E-4</v>
      </c>
      <c r="DF7" s="63">
        <v>4.6220492059986175E-7</v>
      </c>
      <c r="DG7" s="63">
        <v>1.9836799525788186E-6</v>
      </c>
      <c r="DH7" s="63">
        <v>4.7728156739202613E-6</v>
      </c>
      <c r="DI7" s="63">
        <v>2.5872326750247162E-5</v>
      </c>
      <c r="DJ7" s="63">
        <v>1.1035183205686633E-6</v>
      </c>
      <c r="DK7" s="63">
        <v>4.340030271849116E-7</v>
      </c>
    </row>
    <row r="8" spans="2:115">
      <c r="B8" s="61">
        <v>13</v>
      </c>
      <c r="C8" s="62" t="s">
        <v>358</v>
      </c>
      <c r="D8" s="63">
        <v>0.97399632510998169</v>
      </c>
      <c r="E8" s="63">
        <v>0.18817348311264198</v>
      </c>
      <c r="F8" s="63">
        <v>0.22341673743564661</v>
      </c>
      <c r="G8" s="63">
        <v>0</v>
      </c>
      <c r="H8" s="63">
        <v>9.1906457365833957E-2</v>
      </c>
      <c r="I8" s="63">
        <v>9.1452971556463064E-2</v>
      </c>
      <c r="J8" s="63">
        <v>4.2196821202159514E-2</v>
      </c>
      <c r="K8" s="63">
        <v>2.2935955287824945E-2</v>
      </c>
      <c r="L8" s="63">
        <v>1.0002039742714413</v>
      </c>
      <c r="M8" s="63">
        <v>4.2931162704094656E-5</v>
      </c>
      <c r="N8" s="63">
        <v>1.0447144060284553E-4</v>
      </c>
      <c r="O8" s="63">
        <v>6.6360895756300774E-8</v>
      </c>
      <c r="P8" s="63">
        <v>2.3951822991982267E-7</v>
      </c>
      <c r="Q8" s="63">
        <v>8.5156072733866218E-4</v>
      </c>
      <c r="R8" s="63">
        <v>3.6498318125864366E-4</v>
      </c>
      <c r="S8" s="63">
        <v>1.6604576753174399E-3</v>
      </c>
      <c r="T8" s="63">
        <v>0</v>
      </c>
      <c r="U8" s="63">
        <v>1.1378325498255031E-4</v>
      </c>
      <c r="V8" s="63">
        <v>2.6350374940066245E-5</v>
      </c>
      <c r="W8" s="63">
        <v>1.1327108449369528E-6</v>
      </c>
      <c r="X8" s="63">
        <v>3.3180469155847266E-7</v>
      </c>
      <c r="Y8" s="63">
        <v>1.3763432931157846E-5</v>
      </c>
      <c r="Z8" s="63">
        <v>1.5502004761378591E-6</v>
      </c>
      <c r="AA8" s="63">
        <v>6.0445218067158792E-7</v>
      </c>
      <c r="AB8" s="63">
        <v>2.1781750344131497E-6</v>
      </c>
      <c r="AC8" s="63">
        <v>2.7766888565019779E-7</v>
      </c>
      <c r="AD8" s="63">
        <v>0</v>
      </c>
      <c r="AE8" s="63">
        <v>3.0074699136835399E-6</v>
      </c>
      <c r="AF8" s="63">
        <v>4.6558621447052766E-7</v>
      </c>
      <c r="AG8" s="63">
        <v>2.2436473852866315E-5</v>
      </c>
      <c r="AH8" s="63">
        <v>3.1771802147627019E-5</v>
      </c>
      <c r="AI8" s="63">
        <v>5.268342214611673E-6</v>
      </c>
      <c r="AJ8" s="63">
        <v>6.4192959113304045E-8</v>
      </c>
      <c r="AK8" s="63">
        <v>1.764958403913077E-7</v>
      </c>
      <c r="AL8" s="63">
        <v>1.279959083505501E-7</v>
      </c>
      <c r="AM8" s="63">
        <v>1.4268816568299301E-4</v>
      </c>
      <c r="AN8" s="63">
        <v>3.9895336808780806E-5</v>
      </c>
      <c r="AO8" s="63">
        <v>1.5162726945361964E-7</v>
      </c>
      <c r="AP8" s="63">
        <v>2.1017866954564791E-7</v>
      </c>
      <c r="AQ8" s="63">
        <v>4.5502762401585702E-7</v>
      </c>
      <c r="AR8" s="63">
        <v>6.1040452192998236E-6</v>
      </c>
      <c r="AS8" s="63">
        <v>2.9735306187989076E-8</v>
      </c>
      <c r="AT8" s="63">
        <v>3.5888950796946806E-8</v>
      </c>
      <c r="AU8" s="63">
        <v>1.0283739509872689E-7</v>
      </c>
      <c r="AV8" s="63">
        <v>1.1782722031762919E-7</v>
      </c>
      <c r="AW8" s="63">
        <v>2.9104696891257405E-8</v>
      </c>
      <c r="AX8" s="63">
        <v>1.0943876482672872E-7</v>
      </c>
      <c r="AY8" s="63">
        <v>1.1607765500258016E-7</v>
      </c>
      <c r="AZ8" s="63">
        <v>8.3740620611320056E-8</v>
      </c>
      <c r="BA8" s="63">
        <v>2.2539118511044684E-7</v>
      </c>
      <c r="BB8" s="63">
        <v>2.1164565047207567E-7</v>
      </c>
      <c r="BC8" s="63">
        <v>2.1035100464796609E-7</v>
      </c>
      <c r="BD8" s="63">
        <v>1.6399619235854732E-7</v>
      </c>
      <c r="BE8" s="63">
        <v>1.0413871632375977E-7</v>
      </c>
      <c r="BF8" s="63">
        <v>2.5939644258439563E-7</v>
      </c>
      <c r="BG8" s="63">
        <v>2.5563194768710412E-7</v>
      </c>
      <c r="BH8" s="63">
        <v>1.0356024191462662E-7</v>
      </c>
      <c r="BI8" s="63">
        <v>1.531363409699367E-7</v>
      </c>
      <c r="BJ8" s="63">
        <v>2.0383629870607774E-7</v>
      </c>
      <c r="BK8" s="63">
        <v>1.3281735245117975E-7</v>
      </c>
      <c r="BL8" s="63">
        <v>2.7613271754757242E-7</v>
      </c>
      <c r="BM8" s="63">
        <v>3.0379403546415322E-7</v>
      </c>
      <c r="BN8" s="63">
        <v>1.5725688399097083E-7</v>
      </c>
      <c r="BO8" s="63">
        <v>3.2218467469810958E-7</v>
      </c>
      <c r="BP8" s="63">
        <v>1.6076782725068787E-5</v>
      </c>
      <c r="BQ8" s="63">
        <v>1.5664718880896229E-7</v>
      </c>
      <c r="BR8" s="63">
        <v>5.4357350678426823E-6</v>
      </c>
      <c r="BS8" s="63">
        <v>3.1894110075933453E-7</v>
      </c>
      <c r="BT8" s="63">
        <v>1.3717417684149077E-5</v>
      </c>
      <c r="BU8" s="63">
        <v>2.3950876754833542E-5</v>
      </c>
      <c r="BV8" s="63">
        <v>8.3594717323041274E-8</v>
      </c>
      <c r="BW8" s="63">
        <v>1.4796833966559264E-7</v>
      </c>
      <c r="BX8" s="63">
        <v>2.4567208332564371E-7</v>
      </c>
      <c r="BY8" s="63">
        <v>4.8607431939517899E-7</v>
      </c>
      <c r="BZ8" s="63">
        <v>1.1227701137556834E-6</v>
      </c>
      <c r="CA8" s="63">
        <v>1.1568075172924302E-7</v>
      </c>
      <c r="CB8" s="63">
        <v>1.007895466804631E-7</v>
      </c>
      <c r="CC8" s="63">
        <v>8.1758970914735941E-8</v>
      </c>
      <c r="CD8" s="63">
        <v>1.0643811353358603E-7</v>
      </c>
      <c r="CE8" s="63">
        <v>1.4988481117980744E-7</v>
      </c>
      <c r="CF8" s="63">
        <v>8.2701638506776946E-8</v>
      </c>
      <c r="CG8" s="63">
        <v>3.13948170197269E-7</v>
      </c>
      <c r="CH8" s="63">
        <v>1.0305556693034512E-7</v>
      </c>
      <c r="CI8" s="63">
        <v>7.8637340401276625E-8</v>
      </c>
      <c r="CJ8" s="63">
        <v>1.5137503977294088E-7</v>
      </c>
      <c r="CK8" s="63">
        <v>2.6918326633020274E-7</v>
      </c>
      <c r="CL8" s="63">
        <v>3.5595230409734615E-8</v>
      </c>
      <c r="CM8" s="63">
        <v>1.9900013588712797E-7</v>
      </c>
      <c r="CN8" s="63">
        <v>8.1039732911774198E-7</v>
      </c>
      <c r="CO8" s="63">
        <v>2.0024087058807605E-7</v>
      </c>
      <c r="CP8" s="63">
        <v>1.884885232254162E-7</v>
      </c>
      <c r="CQ8" s="63">
        <v>1.8058742207385465E-6</v>
      </c>
      <c r="CR8" s="63">
        <v>2.6922792096057857E-7</v>
      </c>
      <c r="CS8" s="63">
        <v>1.3982588922977316E-5</v>
      </c>
      <c r="CT8" s="63">
        <v>9.9275798725150954E-6</v>
      </c>
      <c r="CU8" s="63">
        <v>1.0871366280794596E-5</v>
      </c>
      <c r="CV8" s="63">
        <v>4.1128917125211341E-7</v>
      </c>
      <c r="CW8" s="63">
        <v>1.9135722104227754E-5</v>
      </c>
      <c r="CX8" s="63">
        <v>4.7069625449285922E-5</v>
      </c>
      <c r="CY8" s="63">
        <v>1.6705254983206926E-5</v>
      </c>
      <c r="CZ8" s="63">
        <v>6.0401851604114547E-7</v>
      </c>
      <c r="DA8" s="63">
        <v>7.0133897140777498E-7</v>
      </c>
      <c r="DB8" s="63">
        <v>5.821700947541768E-7</v>
      </c>
      <c r="DC8" s="63">
        <v>2.1543568125295221E-7</v>
      </c>
      <c r="DD8" s="63">
        <v>1.6963604655927944E-4</v>
      </c>
      <c r="DE8" s="63">
        <v>2.0198520056809223E-4</v>
      </c>
      <c r="DF8" s="63">
        <v>1.8911871696164394E-6</v>
      </c>
      <c r="DG8" s="63">
        <v>4.5360411973318909E-5</v>
      </c>
      <c r="DH8" s="63">
        <v>3.7569711252609027E-5</v>
      </c>
      <c r="DI8" s="63">
        <v>4.2481846246353329E-5</v>
      </c>
      <c r="DJ8" s="63">
        <v>1.5980394301745056E-6</v>
      </c>
      <c r="DK8" s="63">
        <v>4.307954513443913E-7</v>
      </c>
    </row>
    <row r="9" spans="2:115">
      <c r="B9" s="61">
        <v>15</v>
      </c>
      <c r="C9" s="62" t="s">
        <v>360</v>
      </c>
      <c r="D9" s="63">
        <v>0.12212882716105011</v>
      </c>
      <c r="E9" s="63">
        <v>0.25104181512717338</v>
      </c>
      <c r="F9" s="63">
        <v>0.2155218280927737</v>
      </c>
      <c r="G9" s="63">
        <v>5.3976026480449899E-4</v>
      </c>
      <c r="H9" s="63">
        <v>0.12581750277846984</v>
      </c>
      <c r="I9" s="63">
        <v>9.8805835515295523E-2</v>
      </c>
      <c r="J9" s="63">
        <v>1.7155382902252903E-4</v>
      </c>
      <c r="K9" s="63">
        <v>1.5722796564237947E-5</v>
      </c>
      <c r="L9" s="63">
        <v>1.8809113477369867E-6</v>
      </c>
      <c r="M9" s="63">
        <v>1.020684103042248</v>
      </c>
      <c r="N9" s="63">
        <v>2.0764525381229224E-5</v>
      </c>
      <c r="O9" s="63">
        <v>7.4036017558589222E-6</v>
      </c>
      <c r="P9" s="63">
        <v>7.1422747545889936E-6</v>
      </c>
      <c r="Q9" s="63">
        <v>9.627182385177322E-5</v>
      </c>
      <c r="R9" s="63">
        <v>6.5230466364906746E-6</v>
      </c>
      <c r="S9" s="63">
        <v>3.4217493714672987E-5</v>
      </c>
      <c r="T9" s="63">
        <v>0</v>
      </c>
      <c r="U9" s="63">
        <v>2.7134354040390904E-6</v>
      </c>
      <c r="V9" s="63">
        <v>2.1696378550081338E-6</v>
      </c>
      <c r="W9" s="63">
        <v>5.1569629283189531E-3</v>
      </c>
      <c r="X9" s="63">
        <v>9.2505801923902604E-5</v>
      </c>
      <c r="Y9" s="63">
        <v>1.9659719981161822E-6</v>
      </c>
      <c r="Z9" s="63">
        <v>4.3269083046095085E-6</v>
      </c>
      <c r="AA9" s="63">
        <v>3.0214241252731835E-6</v>
      </c>
      <c r="AB9" s="63">
        <v>1.1946132914757848E-6</v>
      </c>
      <c r="AC9" s="63">
        <v>9.5401144181818466E-5</v>
      </c>
      <c r="AD9" s="63">
        <v>0</v>
      </c>
      <c r="AE9" s="63">
        <v>1.5823136582604051E-6</v>
      </c>
      <c r="AF9" s="63">
        <v>2.3944934511788715E-6</v>
      </c>
      <c r="AG9" s="63">
        <v>3.9632166578391744E-6</v>
      </c>
      <c r="AH9" s="63">
        <v>2.589705681797444E-6</v>
      </c>
      <c r="AI9" s="63">
        <v>2.324758286933648E-4</v>
      </c>
      <c r="AJ9" s="63">
        <v>1.1322499902954176E-6</v>
      </c>
      <c r="AK9" s="63">
        <v>3.3792358873868057E-6</v>
      </c>
      <c r="AL9" s="63">
        <v>9.036603141296213E-7</v>
      </c>
      <c r="AM9" s="63">
        <v>2.1701414782598901E-6</v>
      </c>
      <c r="AN9" s="63">
        <v>9.2948370508138647E-5</v>
      </c>
      <c r="AO9" s="63">
        <v>5.4248291899930377E-6</v>
      </c>
      <c r="AP9" s="63">
        <v>1.3401825102211624E-6</v>
      </c>
      <c r="AQ9" s="63">
        <v>1.8484253840434472E-5</v>
      </c>
      <c r="AR9" s="63">
        <v>3.1405024122312469E-6</v>
      </c>
      <c r="AS9" s="63">
        <v>1.2346434193310787E-7</v>
      </c>
      <c r="AT9" s="63">
        <v>3.0794199759980651E-7</v>
      </c>
      <c r="AU9" s="63">
        <v>1.0112166925532622E-6</v>
      </c>
      <c r="AV9" s="63">
        <v>2.4268327709660816E-7</v>
      </c>
      <c r="AW9" s="63">
        <v>2.8772704527041826E-7</v>
      </c>
      <c r="AX9" s="63">
        <v>1.0798156687739527E-6</v>
      </c>
      <c r="AY9" s="63">
        <v>3.010779312003674E-6</v>
      </c>
      <c r="AZ9" s="63">
        <v>1.1017231022683067E-6</v>
      </c>
      <c r="BA9" s="63">
        <v>5.1976375597584379E-7</v>
      </c>
      <c r="BB9" s="63">
        <v>4.9351658804856204E-7</v>
      </c>
      <c r="BC9" s="63">
        <v>1.2862686877136866E-6</v>
      </c>
      <c r="BD9" s="63">
        <v>5.4342639260208656E-7</v>
      </c>
      <c r="BE9" s="63">
        <v>5.6785730030737534E-7</v>
      </c>
      <c r="BF9" s="63">
        <v>7.763179572673902E-7</v>
      </c>
      <c r="BG9" s="63">
        <v>8.2985157291531785E-7</v>
      </c>
      <c r="BH9" s="63">
        <v>5.0669477759026778E-7</v>
      </c>
      <c r="BI9" s="63">
        <v>1.0484574081787488E-6</v>
      </c>
      <c r="BJ9" s="63">
        <v>6.3543487227034143E-7</v>
      </c>
      <c r="BK9" s="63">
        <v>1.2051418115758378E-6</v>
      </c>
      <c r="BL9" s="63">
        <v>8.4953497621172182E-7</v>
      </c>
      <c r="BM9" s="63">
        <v>1.1244758283342481E-6</v>
      </c>
      <c r="BN9" s="63">
        <v>4.2866232249529106E-7</v>
      </c>
      <c r="BO9" s="63">
        <v>8.899196413121267E-7</v>
      </c>
      <c r="BP9" s="63">
        <v>6.9785622219479103E-5</v>
      </c>
      <c r="BQ9" s="63">
        <v>2.8116309723924337E-7</v>
      </c>
      <c r="BR9" s="63">
        <v>4.926114339558153E-5</v>
      </c>
      <c r="BS9" s="63">
        <v>1.6981636477668444E-5</v>
      </c>
      <c r="BT9" s="63">
        <v>7.7117302674915222E-6</v>
      </c>
      <c r="BU9" s="63">
        <v>9.6548729945860644E-6</v>
      </c>
      <c r="BV9" s="63">
        <v>3.3969819106543737E-6</v>
      </c>
      <c r="BW9" s="63">
        <v>9.7991052103289355E-7</v>
      </c>
      <c r="BX9" s="63">
        <v>8.0571927267456327E-7</v>
      </c>
      <c r="BY9" s="63">
        <v>7.9359315665764068E-7</v>
      </c>
      <c r="BZ9" s="63">
        <v>8.0941633269475547E-7</v>
      </c>
      <c r="CA9" s="63">
        <v>2.8009220827958358E-7</v>
      </c>
      <c r="CB9" s="63">
        <v>1.6832400225663878E-7</v>
      </c>
      <c r="CC9" s="63">
        <v>2.2529082815491141E-7</v>
      </c>
      <c r="CD9" s="63">
        <v>1.4332016583667758E-7</v>
      </c>
      <c r="CE9" s="63">
        <v>4.193259459409475E-7</v>
      </c>
      <c r="CF9" s="63">
        <v>3.2004696341092142E-7</v>
      </c>
      <c r="CG9" s="63">
        <v>1.804517721348153E-6</v>
      </c>
      <c r="CH9" s="63">
        <v>3.2566787664218727E-6</v>
      </c>
      <c r="CI9" s="63">
        <v>5.8985392749622219E-7</v>
      </c>
      <c r="CJ9" s="63">
        <v>1.1130063941347321E-6</v>
      </c>
      <c r="CK9" s="63">
        <v>1.8396002647554418E-5</v>
      </c>
      <c r="CL9" s="63">
        <v>9.9159227705642235E-8</v>
      </c>
      <c r="CM9" s="63">
        <v>3.9442716200916606E-7</v>
      </c>
      <c r="CN9" s="63">
        <v>5.6060902846241584E-7</v>
      </c>
      <c r="CO9" s="63">
        <v>4.6764688830958564E-7</v>
      </c>
      <c r="CP9" s="63">
        <v>3.5138213005632034E-7</v>
      </c>
      <c r="CQ9" s="63">
        <v>8.2829340862034034E-7</v>
      </c>
      <c r="CR9" s="63">
        <v>6.3251592103852775E-7</v>
      </c>
      <c r="CS9" s="63">
        <v>9.7232170926569444E-6</v>
      </c>
      <c r="CT9" s="63">
        <v>8.3208149271881612E-6</v>
      </c>
      <c r="CU9" s="63">
        <v>3.2071926439098638E-6</v>
      </c>
      <c r="CV9" s="63">
        <v>1.5735611468389425E-6</v>
      </c>
      <c r="CW9" s="63">
        <v>1.3318722469689971E-5</v>
      </c>
      <c r="CX9" s="63">
        <v>3.0375246699215794E-5</v>
      </c>
      <c r="CY9" s="63">
        <v>6.6132571082255413E-7</v>
      </c>
      <c r="CZ9" s="63">
        <v>5.0602633597409925E-7</v>
      </c>
      <c r="DA9" s="63">
        <v>5.7688757812587415E-7</v>
      </c>
      <c r="DB9" s="63">
        <v>7.0714340522521196E-7</v>
      </c>
      <c r="DC9" s="63">
        <v>9.1274299588856146E-7</v>
      </c>
      <c r="DD9" s="63">
        <v>2.0210304083134609E-4</v>
      </c>
      <c r="DE9" s="63">
        <v>2.9288359484554903E-4</v>
      </c>
      <c r="DF9" s="63">
        <v>3.0368342480485769E-6</v>
      </c>
      <c r="DG9" s="63">
        <v>1.3818345955118972E-6</v>
      </c>
      <c r="DH9" s="63">
        <v>5.7163689125267443E-7</v>
      </c>
      <c r="DI9" s="63">
        <v>1.7506597832556989E-5</v>
      </c>
      <c r="DJ9" s="63">
        <v>3.1708915813637916E-6</v>
      </c>
      <c r="DK9" s="63">
        <v>5.3392437375194533E-7</v>
      </c>
    </row>
    <row r="10" spans="2:115">
      <c r="B10" s="61">
        <v>17</v>
      </c>
      <c r="C10" s="62" t="s">
        <v>367</v>
      </c>
      <c r="D10" s="63">
        <v>6.0409607467516446E-3</v>
      </c>
      <c r="E10" s="63">
        <v>0.11867934633662265</v>
      </c>
      <c r="F10" s="63">
        <v>0.33988274469834434</v>
      </c>
      <c r="G10" s="63">
        <v>9.1080194869241503E-4</v>
      </c>
      <c r="H10" s="63">
        <v>0.12180507963007081</v>
      </c>
      <c r="I10" s="63">
        <v>8.0606302696370383E-2</v>
      </c>
      <c r="J10" s="63">
        <v>4.6826877856637696E-8</v>
      </c>
      <c r="K10" s="63">
        <v>1.7292446806851327E-6</v>
      </c>
      <c r="L10" s="63">
        <v>1.5501349313423405E-7</v>
      </c>
      <c r="M10" s="63">
        <v>2.8789502012824605E-7</v>
      </c>
      <c r="N10" s="63">
        <v>1.000437967427976</v>
      </c>
      <c r="O10" s="63">
        <v>4.4180785522639285E-9</v>
      </c>
      <c r="P10" s="63">
        <v>1.9698434980759787E-8</v>
      </c>
      <c r="Q10" s="63">
        <v>3.8517046371323228E-5</v>
      </c>
      <c r="R10" s="63">
        <v>1.6405533278371587E-6</v>
      </c>
      <c r="S10" s="63">
        <v>8.1195205778755825E-6</v>
      </c>
      <c r="T10" s="63">
        <v>0</v>
      </c>
      <c r="U10" s="63">
        <v>1.5847667704750438E-8</v>
      </c>
      <c r="V10" s="63">
        <v>2.5640470915978094E-7</v>
      </c>
      <c r="W10" s="63">
        <v>4.2236483037980422E-8</v>
      </c>
      <c r="X10" s="63">
        <v>7.6489529177482444E-8</v>
      </c>
      <c r="Y10" s="63">
        <v>4.6186256298466508E-8</v>
      </c>
      <c r="Z10" s="63">
        <v>1.324359316245528E-8</v>
      </c>
      <c r="AA10" s="63">
        <v>6.6074913725615848E-9</v>
      </c>
      <c r="AB10" s="63">
        <v>5.0330616845634815E-7</v>
      </c>
      <c r="AC10" s="63">
        <v>9.6828911328676293E-9</v>
      </c>
      <c r="AD10" s="63">
        <v>0</v>
      </c>
      <c r="AE10" s="63">
        <v>9.9040915460447933E-8</v>
      </c>
      <c r="AF10" s="63">
        <v>1.6684476958528614E-8</v>
      </c>
      <c r="AG10" s="63">
        <v>2.8628366722166359E-8</v>
      </c>
      <c r="AH10" s="63">
        <v>1.2273361990559561E-6</v>
      </c>
      <c r="AI10" s="63">
        <v>1.4858890876719294E-7</v>
      </c>
      <c r="AJ10" s="63">
        <v>1.9970648235449087E-9</v>
      </c>
      <c r="AK10" s="63">
        <v>7.5821640150511409E-9</v>
      </c>
      <c r="AL10" s="63">
        <v>4.7888676417395931E-9</v>
      </c>
      <c r="AM10" s="63">
        <v>7.8119706893296477E-9</v>
      </c>
      <c r="AN10" s="63">
        <v>1.5351999818200759E-7</v>
      </c>
      <c r="AO10" s="63">
        <v>2.7496791510583944E-8</v>
      </c>
      <c r="AP10" s="63">
        <v>6.1153478771336844E-9</v>
      </c>
      <c r="AQ10" s="63">
        <v>5.0148550995755333E-8</v>
      </c>
      <c r="AR10" s="63">
        <v>4.1347098453003515E-8</v>
      </c>
      <c r="AS10" s="63">
        <v>6.3763340622892059E-10</v>
      </c>
      <c r="AT10" s="63">
        <v>1.2163968161635524E-8</v>
      </c>
      <c r="AU10" s="63">
        <v>2.6908784488132786E-8</v>
      </c>
      <c r="AV10" s="63">
        <v>5.6139008839727872E-9</v>
      </c>
      <c r="AW10" s="63">
        <v>1.154595666062452E-9</v>
      </c>
      <c r="AX10" s="63">
        <v>7.9308542712755212E-9</v>
      </c>
      <c r="AY10" s="63">
        <v>3.994775157329036E-9</v>
      </c>
      <c r="AZ10" s="63">
        <v>3.9138104951930553E-9</v>
      </c>
      <c r="BA10" s="63">
        <v>4.8218632759700868E-9</v>
      </c>
      <c r="BB10" s="63">
        <v>1.2221844487338937E-8</v>
      </c>
      <c r="BC10" s="63">
        <v>1.6591781052106827E-8</v>
      </c>
      <c r="BD10" s="63">
        <v>6.4583614305747007E-9</v>
      </c>
      <c r="BE10" s="63">
        <v>1.2436429335695083E-8</v>
      </c>
      <c r="BF10" s="63">
        <v>4.071577388265275E-8</v>
      </c>
      <c r="BG10" s="63">
        <v>7.2307746887447045E-9</v>
      </c>
      <c r="BH10" s="63">
        <v>3.6323114281570398E-8</v>
      </c>
      <c r="BI10" s="63">
        <v>9.5585891424134505E-9</v>
      </c>
      <c r="BJ10" s="63">
        <v>2.0287371528285152E-8</v>
      </c>
      <c r="BK10" s="63">
        <v>1.4259126283823172E-8</v>
      </c>
      <c r="BL10" s="63">
        <v>7.6751839446869916E-9</v>
      </c>
      <c r="BM10" s="63">
        <v>7.6160264700103141E-9</v>
      </c>
      <c r="BN10" s="63">
        <v>6.035269646380825E-9</v>
      </c>
      <c r="BO10" s="63">
        <v>3.8131088767010121E-9</v>
      </c>
      <c r="BP10" s="63">
        <v>4.6467080383628689E-5</v>
      </c>
      <c r="BQ10" s="63">
        <v>5.4892354695280445E-9</v>
      </c>
      <c r="BR10" s="63">
        <v>1.5851776539537511E-8</v>
      </c>
      <c r="BS10" s="63">
        <v>3.5657693041882721E-8</v>
      </c>
      <c r="BT10" s="63">
        <v>2.6695799404158953E-8</v>
      </c>
      <c r="BU10" s="63">
        <v>3.6667764264000561E-8</v>
      </c>
      <c r="BV10" s="63">
        <v>3.5802037625979471E-9</v>
      </c>
      <c r="BW10" s="63">
        <v>3.7240755711375464E-9</v>
      </c>
      <c r="BX10" s="63">
        <v>1.3046764735299561E-8</v>
      </c>
      <c r="BY10" s="63">
        <v>1.219348712044941E-8</v>
      </c>
      <c r="BZ10" s="63">
        <v>8.2835742576068793E-9</v>
      </c>
      <c r="CA10" s="63">
        <v>9.1391677703811195E-9</v>
      </c>
      <c r="CB10" s="63">
        <v>6.3517503593210221E-9</v>
      </c>
      <c r="CC10" s="63">
        <v>4.7446473045889273E-9</v>
      </c>
      <c r="CD10" s="63">
        <v>1.7087319865990123E-9</v>
      </c>
      <c r="CE10" s="63">
        <v>9.9644187071212527E-9</v>
      </c>
      <c r="CF10" s="63">
        <v>6.0253615044385623E-9</v>
      </c>
      <c r="CG10" s="63">
        <v>1.1368782215195542E-8</v>
      </c>
      <c r="CH10" s="63">
        <v>7.5371440758881065E-9</v>
      </c>
      <c r="CI10" s="63">
        <v>8.2517761876067928E-9</v>
      </c>
      <c r="CJ10" s="63">
        <v>8.3597287909731034E-9</v>
      </c>
      <c r="CK10" s="63">
        <v>1.0339462131174761E-8</v>
      </c>
      <c r="CL10" s="63">
        <v>5.041448841236508E-9</v>
      </c>
      <c r="CM10" s="63">
        <v>2.6694432225483495E-8</v>
      </c>
      <c r="CN10" s="63">
        <v>2.3977331801797397E-8</v>
      </c>
      <c r="CO10" s="63">
        <v>1.1880797589612699E-7</v>
      </c>
      <c r="CP10" s="63">
        <v>1.9768300737999129E-8</v>
      </c>
      <c r="CQ10" s="63">
        <v>6.6661171053795726E-8</v>
      </c>
      <c r="CR10" s="63">
        <v>4.7837107256998423E-8</v>
      </c>
      <c r="CS10" s="63">
        <v>7.6731323351764034E-7</v>
      </c>
      <c r="CT10" s="63">
        <v>1.2262364691825456E-6</v>
      </c>
      <c r="CU10" s="63">
        <v>1.1399631904496425E-6</v>
      </c>
      <c r="CV10" s="63">
        <v>2.0219752737734021E-8</v>
      </c>
      <c r="CW10" s="63">
        <v>2.9747599640848929E-6</v>
      </c>
      <c r="CX10" s="63">
        <v>7.4108788641331181E-6</v>
      </c>
      <c r="CY10" s="63">
        <v>5.3098826211823315E-8</v>
      </c>
      <c r="CZ10" s="63">
        <v>6.7156785553390419E-8</v>
      </c>
      <c r="DA10" s="63">
        <v>2.8796367673820433E-8</v>
      </c>
      <c r="DB10" s="63">
        <v>1.2324412403502145E-8</v>
      </c>
      <c r="DC10" s="63">
        <v>3.6306061212992202E-8</v>
      </c>
      <c r="DD10" s="63">
        <v>3.4904857957791634E-5</v>
      </c>
      <c r="DE10" s="63">
        <v>4.5876929209172252E-5</v>
      </c>
      <c r="DF10" s="63">
        <v>4.5311643254415509E-8</v>
      </c>
      <c r="DG10" s="63">
        <v>2.1112782245516115E-7</v>
      </c>
      <c r="DH10" s="63">
        <v>9.2708020901952901E-8</v>
      </c>
      <c r="DI10" s="63">
        <v>2.0455771954321599E-6</v>
      </c>
      <c r="DJ10" s="63">
        <v>1.0488121973804153E-6</v>
      </c>
      <c r="DK10" s="63">
        <v>1.4093284336136415E-8</v>
      </c>
    </row>
    <row r="11" spans="2:115">
      <c r="B11" s="61">
        <v>61</v>
      </c>
      <c r="C11" s="62" t="s">
        <v>373</v>
      </c>
      <c r="D11" s="63">
        <v>3.5207910359880135E-4</v>
      </c>
      <c r="E11" s="63">
        <v>0.37992872308158931</v>
      </c>
      <c r="F11" s="63">
        <v>0.12253563845920534</v>
      </c>
      <c r="G11" s="63">
        <v>2.6457608892685345E-8</v>
      </c>
      <c r="H11" s="63">
        <v>5.6869881710646039E-2</v>
      </c>
      <c r="I11" s="63">
        <v>5.6869881710646039E-2</v>
      </c>
      <c r="J11" s="63">
        <v>7.1612823394581196E-7</v>
      </c>
      <c r="K11" s="63">
        <v>8.8578195263119807E-7</v>
      </c>
      <c r="L11" s="63">
        <v>1.9239963505545756E-6</v>
      </c>
      <c r="M11" s="63">
        <v>5.7636008091304332E-7</v>
      </c>
      <c r="N11" s="63">
        <v>1.4970679867013807E-6</v>
      </c>
      <c r="O11" s="63">
        <v>1.0000006570764863</v>
      </c>
      <c r="P11" s="63">
        <v>1.2801393859722406E-6</v>
      </c>
      <c r="Q11" s="63">
        <v>1.0691984863116964E-6</v>
      </c>
      <c r="R11" s="63">
        <v>9.6184434813120814E-7</v>
      </c>
      <c r="S11" s="63">
        <v>1.4475831211117385E-6</v>
      </c>
      <c r="T11" s="63">
        <v>0</v>
      </c>
      <c r="U11" s="63">
        <v>1.7233277929715571E-6</v>
      </c>
      <c r="V11" s="63">
        <v>7.9490372751425443E-7</v>
      </c>
      <c r="W11" s="63">
        <v>3.7271948298155824E-7</v>
      </c>
      <c r="X11" s="63">
        <v>6.2853347624700909E-7</v>
      </c>
      <c r="Y11" s="63">
        <v>4.8481141336524243E-6</v>
      </c>
      <c r="Z11" s="63">
        <v>1.1605524494607513E-6</v>
      </c>
      <c r="AA11" s="63">
        <v>1.109913123192254E-6</v>
      </c>
      <c r="AB11" s="63">
        <v>2.6932429009765422E-5</v>
      </c>
      <c r="AC11" s="63">
        <v>1.7174924658707873E-6</v>
      </c>
      <c r="AD11" s="63">
        <v>0</v>
      </c>
      <c r="AE11" s="63">
        <v>2.6064689346761709E-6</v>
      </c>
      <c r="AF11" s="63">
        <v>4.4297007088355444E-6</v>
      </c>
      <c r="AG11" s="63">
        <v>5.3021556041271381E-6</v>
      </c>
      <c r="AH11" s="63">
        <v>9.460421834629188E-7</v>
      </c>
      <c r="AI11" s="63">
        <v>6.8444570937974495E-7</v>
      </c>
      <c r="AJ11" s="63">
        <v>3.9350876895027331E-6</v>
      </c>
      <c r="AK11" s="63">
        <v>8.5496758333923998E-7</v>
      </c>
      <c r="AL11" s="63">
        <v>1.3405217044945456E-6</v>
      </c>
      <c r="AM11" s="63">
        <v>1.0162583177473156E-6</v>
      </c>
      <c r="AN11" s="63">
        <v>7.2045909577808921E-7</v>
      </c>
      <c r="AO11" s="63">
        <v>5.346907568658053E-6</v>
      </c>
      <c r="AP11" s="63">
        <v>1.2213975987988457E-5</v>
      </c>
      <c r="AQ11" s="63">
        <v>6.2099691626322749E-6</v>
      </c>
      <c r="AR11" s="63">
        <v>5.396604615800173E-6</v>
      </c>
      <c r="AS11" s="63">
        <v>1.8937524219080308E-6</v>
      </c>
      <c r="AT11" s="63">
        <v>2.9646360817224355E-6</v>
      </c>
      <c r="AU11" s="63">
        <v>5.5113823828562335E-6</v>
      </c>
      <c r="AV11" s="63">
        <v>6.4143966440118636E-7</v>
      </c>
      <c r="AW11" s="63">
        <v>4.218154678045774E-7</v>
      </c>
      <c r="AX11" s="63">
        <v>1.376855379933805E-6</v>
      </c>
      <c r="AY11" s="63">
        <v>6.179181672680749E-7</v>
      </c>
      <c r="AZ11" s="63">
        <v>1.2108133066206936E-6</v>
      </c>
      <c r="BA11" s="63">
        <v>8.688018602310813E-7</v>
      </c>
      <c r="BB11" s="63">
        <v>6.006401463746187E-7</v>
      </c>
      <c r="BC11" s="63">
        <v>7.0008202669571898E-7</v>
      </c>
      <c r="BD11" s="63">
        <v>1.4872319293945785E-6</v>
      </c>
      <c r="BE11" s="63">
        <v>1.2112071014384314E-6</v>
      </c>
      <c r="BF11" s="63">
        <v>5.7861172410752239E-7</v>
      </c>
      <c r="BG11" s="63">
        <v>3.8784925164137923E-7</v>
      </c>
      <c r="BH11" s="63">
        <v>3.1489134932288415E-7</v>
      </c>
      <c r="BI11" s="63">
        <v>6.8127517477915934E-7</v>
      </c>
      <c r="BJ11" s="63">
        <v>3.4633354322402078E-7</v>
      </c>
      <c r="BK11" s="63">
        <v>2.3674771854167874E-7</v>
      </c>
      <c r="BL11" s="63">
        <v>7.7118817248812571E-7</v>
      </c>
      <c r="BM11" s="63">
        <v>1.0712590816408598E-6</v>
      </c>
      <c r="BN11" s="63">
        <v>7.2608507340810416E-7</v>
      </c>
      <c r="BO11" s="63">
        <v>4.9195270086244117E-7</v>
      </c>
      <c r="BP11" s="63">
        <v>6.1625340570058168E-7</v>
      </c>
      <c r="BQ11" s="63">
        <v>1.4851533450374813E-6</v>
      </c>
      <c r="BR11" s="63">
        <v>5.1094824261674526E-7</v>
      </c>
      <c r="BS11" s="63">
        <v>5.4955434770165265E-7</v>
      </c>
      <c r="BT11" s="63">
        <v>6.1640240999833028E-7</v>
      </c>
      <c r="BU11" s="63">
        <v>6.9311497351480172E-7</v>
      </c>
      <c r="BV11" s="63">
        <v>6.1984724628833074E-5</v>
      </c>
      <c r="BW11" s="63">
        <v>1.5445906658797842E-4</v>
      </c>
      <c r="BX11" s="63">
        <v>2.1669510360360595E-6</v>
      </c>
      <c r="BY11" s="63">
        <v>3.654164582606638E-6</v>
      </c>
      <c r="BZ11" s="63">
        <v>1.090275848114499E-6</v>
      </c>
      <c r="CA11" s="63">
        <v>3.2523099883567786E-7</v>
      </c>
      <c r="CB11" s="63">
        <v>6.5742518565294279E-7</v>
      </c>
      <c r="CC11" s="63">
        <v>3.170083805775004E-7</v>
      </c>
      <c r="CD11" s="63">
        <v>3.4409382986169878E-8</v>
      </c>
      <c r="CE11" s="63">
        <v>1.6057546670978327E-6</v>
      </c>
      <c r="CF11" s="63">
        <v>2.266240024307371E-7</v>
      </c>
      <c r="CG11" s="63">
        <v>3.6385831279626375E-7</v>
      </c>
      <c r="CH11" s="63">
        <v>2.6049798192000332E-7</v>
      </c>
      <c r="CI11" s="63">
        <v>1.9916089042796365E-7</v>
      </c>
      <c r="CJ11" s="63">
        <v>1.7105426988282448E-6</v>
      </c>
      <c r="CK11" s="63">
        <v>6.1028526799895638E-7</v>
      </c>
      <c r="CL11" s="63">
        <v>2.235354925822039E-7</v>
      </c>
      <c r="CM11" s="63">
        <v>6.7084110004983996E-7</v>
      </c>
      <c r="CN11" s="63">
        <v>4.4926883930454336E-7</v>
      </c>
      <c r="CO11" s="63">
        <v>1.9624382922885971E-7</v>
      </c>
      <c r="CP11" s="63">
        <v>3.5420273334460471E-7</v>
      </c>
      <c r="CQ11" s="63">
        <v>3.4464445918175275E-7</v>
      </c>
      <c r="CR11" s="63">
        <v>6.8929682426913861E-7</v>
      </c>
      <c r="CS11" s="63">
        <v>8.8558838512380048E-7</v>
      </c>
      <c r="CT11" s="63">
        <v>6.5613117607449704E-7</v>
      </c>
      <c r="CU11" s="63">
        <v>6.518049834541559E-7</v>
      </c>
      <c r="CV11" s="63">
        <v>1.7277239209640433E-6</v>
      </c>
      <c r="CW11" s="63">
        <v>1.1804962284158756E-6</v>
      </c>
      <c r="CX11" s="63">
        <v>1.1947032242482935E-6</v>
      </c>
      <c r="CY11" s="63">
        <v>3.4788041701826134E-7</v>
      </c>
      <c r="CZ11" s="63">
        <v>2.7971428405443789E-7</v>
      </c>
      <c r="DA11" s="63">
        <v>2.7319801012178583E-7</v>
      </c>
      <c r="DB11" s="63">
        <v>4.7747128393799549E-7</v>
      </c>
      <c r="DC11" s="63">
        <v>4.2932695887007931E-7</v>
      </c>
      <c r="DD11" s="63">
        <v>4.1369922904741573E-6</v>
      </c>
      <c r="DE11" s="63">
        <v>2.5493208343734427E-6</v>
      </c>
      <c r="DF11" s="63">
        <v>1.6801641581603639E-6</v>
      </c>
      <c r="DG11" s="63">
        <v>1.2949455909252243E-6</v>
      </c>
      <c r="DH11" s="63">
        <v>6.3592098033049934E-7</v>
      </c>
      <c r="DI11" s="63">
        <v>1.1684996154623856E-6</v>
      </c>
      <c r="DJ11" s="63">
        <v>5.9400530331736198E-7</v>
      </c>
      <c r="DK11" s="63">
        <v>2.8096745771297711E-7</v>
      </c>
    </row>
    <row r="12" spans="2:115">
      <c r="B12" s="61">
        <v>62</v>
      </c>
      <c r="C12" s="62" t="s">
        <v>918</v>
      </c>
      <c r="D12" s="63">
        <v>9.3269307927081435E-2</v>
      </c>
      <c r="E12" s="63">
        <v>0.13794354847911144</v>
      </c>
      <c r="F12" s="63">
        <v>0.12481158154167872</v>
      </c>
      <c r="G12" s="63">
        <v>1.1431572661872955E-7</v>
      </c>
      <c r="H12" s="63">
        <v>3.1137767395577508E-2</v>
      </c>
      <c r="I12" s="63">
        <v>3.0843320422569685E-2</v>
      </c>
      <c r="J12" s="63">
        <v>5.4096255901444019E-6</v>
      </c>
      <c r="K12" s="63">
        <v>4.8420154292300249E-6</v>
      </c>
      <c r="L12" s="63">
        <v>4.9065524693102114E-6</v>
      </c>
      <c r="M12" s="63">
        <v>3.0688404464849296E-5</v>
      </c>
      <c r="N12" s="63">
        <v>3.3748845288256545E-6</v>
      </c>
      <c r="O12" s="63">
        <v>1.5136934129789078E-6</v>
      </c>
      <c r="P12" s="63">
        <v>1.0002864914144782</v>
      </c>
      <c r="Q12" s="63">
        <v>4.279315037084024E-6</v>
      </c>
      <c r="R12" s="63">
        <v>1.8426261800407799E-5</v>
      </c>
      <c r="S12" s="63">
        <v>1.6744753207115409E-5</v>
      </c>
      <c r="T12" s="63">
        <v>0</v>
      </c>
      <c r="U12" s="63">
        <v>4.1855376668586085E-6</v>
      </c>
      <c r="V12" s="63">
        <v>2.08351563731433E-6</v>
      </c>
      <c r="W12" s="63">
        <v>2.5155828198320194E-6</v>
      </c>
      <c r="X12" s="63">
        <v>1.1663635064177359E-5</v>
      </c>
      <c r="Y12" s="63">
        <v>1.3909908697969182E-4</v>
      </c>
      <c r="Z12" s="63">
        <v>1.6363842756554174E-5</v>
      </c>
      <c r="AA12" s="63">
        <v>4.7242290957251997E-6</v>
      </c>
      <c r="AB12" s="63">
        <v>4.9324903804296219E-4</v>
      </c>
      <c r="AC12" s="63">
        <v>6.8767733402634729E-3</v>
      </c>
      <c r="AD12" s="63">
        <v>0</v>
      </c>
      <c r="AE12" s="63">
        <v>1.0466729533584491E-4</v>
      </c>
      <c r="AF12" s="63">
        <v>3.3824984040083285E-5</v>
      </c>
      <c r="AG12" s="63">
        <v>4.4731247824170611E-5</v>
      </c>
      <c r="AH12" s="63">
        <v>4.1536631525393242E-5</v>
      </c>
      <c r="AI12" s="63">
        <v>4.0055665170220569E-5</v>
      </c>
      <c r="AJ12" s="63">
        <v>-1.5194663094882208E-3</v>
      </c>
      <c r="AK12" s="63">
        <v>4.9738774193929022E-3</v>
      </c>
      <c r="AL12" s="63">
        <v>7.3559228416493731E-6</v>
      </c>
      <c r="AM12" s="63">
        <v>4.0430536279121165E-5</v>
      </c>
      <c r="AN12" s="63">
        <v>6.5340099751569195E-6</v>
      </c>
      <c r="AO12" s="63">
        <v>4.2893814123445397E-3</v>
      </c>
      <c r="AP12" s="63">
        <v>4.2629944705086442E-3</v>
      </c>
      <c r="AQ12" s="63">
        <v>3.9387842836615195E-3</v>
      </c>
      <c r="AR12" s="63">
        <v>2.8244569913550141E-3</v>
      </c>
      <c r="AS12" s="63">
        <v>7.5724129938259583E-4</v>
      </c>
      <c r="AT12" s="63">
        <v>-3.0851310401363778E-5</v>
      </c>
      <c r="AU12" s="63">
        <v>7.9888826493801422E-5</v>
      </c>
      <c r="AV12" s="63">
        <v>-1.5387261954842394E-6</v>
      </c>
      <c r="AW12" s="63">
        <v>3.114742953868567E-2</v>
      </c>
      <c r="AX12" s="63">
        <v>1.0617560907527058E-3</v>
      </c>
      <c r="AY12" s="63">
        <v>2.1231284252004222E-5</v>
      </c>
      <c r="AZ12" s="63">
        <v>3.7760551786370946E-5</v>
      </c>
      <c r="BA12" s="63">
        <v>1.0859477126526089E-5</v>
      </c>
      <c r="BB12" s="63">
        <v>1.077149435125529E-5</v>
      </c>
      <c r="BC12" s="63">
        <v>5.2079247229246597E-5</v>
      </c>
      <c r="BD12" s="63">
        <v>2.8468304204364809E-5</v>
      </c>
      <c r="BE12" s="63">
        <v>4.4196894245170211E-5</v>
      </c>
      <c r="BF12" s="63">
        <v>3.3444154249708337E-5</v>
      </c>
      <c r="BG12" s="63">
        <v>1.2955447380145534E-5</v>
      </c>
      <c r="BH12" s="63">
        <v>1.0011799300130087E-5</v>
      </c>
      <c r="BI12" s="63">
        <v>1.5791588743943886E-4</v>
      </c>
      <c r="BJ12" s="63">
        <v>1.293759449835547E-5</v>
      </c>
      <c r="BK12" s="63">
        <v>8.0412963053017699E-6</v>
      </c>
      <c r="BL12" s="63">
        <v>2.0824248002717987E-5</v>
      </c>
      <c r="BM12" s="63">
        <v>2.6834740745404872E-5</v>
      </c>
      <c r="BN12" s="63">
        <v>4.0311454460577398E-6</v>
      </c>
      <c r="BO12" s="63">
        <v>1.3141415445410763E-5</v>
      </c>
      <c r="BP12" s="63">
        <v>1.3944493796807451E-4</v>
      </c>
      <c r="BQ12" s="63">
        <v>2.0191976052520721E-6</v>
      </c>
      <c r="BR12" s="63">
        <v>1.7050311505581716E-4</v>
      </c>
      <c r="BS12" s="63">
        <v>1.0660856609222206E-4</v>
      </c>
      <c r="BT12" s="63">
        <v>5.2383027507450525E-4</v>
      </c>
      <c r="BU12" s="63">
        <v>6.9890259067102592E-4</v>
      </c>
      <c r="BV12" s="63">
        <v>4.344242479358849E-5</v>
      </c>
      <c r="BW12" s="63">
        <v>3.1514714997235092E-6</v>
      </c>
      <c r="BX12" s="63">
        <v>9.0406860459778188E-6</v>
      </c>
      <c r="BY12" s="63">
        <v>8.2182421505357697E-6</v>
      </c>
      <c r="BZ12" s="63">
        <v>1.0130851058427967E-6</v>
      </c>
      <c r="CA12" s="63">
        <v>7.9998953071235439E-7</v>
      </c>
      <c r="CB12" s="63">
        <v>9.0677972362351098E-7</v>
      </c>
      <c r="CC12" s="63">
        <v>1.3135364473088818E-6</v>
      </c>
      <c r="CD12" s="63">
        <v>1.0504690438586709E-6</v>
      </c>
      <c r="CE12" s="63">
        <v>2.5985002484488803E-6</v>
      </c>
      <c r="CF12" s="63">
        <v>4.2583990489197474E-7</v>
      </c>
      <c r="CG12" s="63">
        <v>2.0832681975884458E-6</v>
      </c>
      <c r="CH12" s="63">
        <v>7.5451523059713612E-7</v>
      </c>
      <c r="CI12" s="63">
        <v>6.4416417703670911E-7</v>
      </c>
      <c r="CJ12" s="63">
        <v>2.6619193167473851E-6</v>
      </c>
      <c r="CK12" s="63">
        <v>3.2068281970978989E-6</v>
      </c>
      <c r="CL12" s="63">
        <v>3.0273271512592221E-7</v>
      </c>
      <c r="CM12" s="63">
        <v>1.2427565950657973E-6</v>
      </c>
      <c r="CN12" s="63">
        <v>2.3996347530518719E-6</v>
      </c>
      <c r="CO12" s="63">
        <v>9.9715992353395004E-7</v>
      </c>
      <c r="CP12" s="63">
        <v>1.0520959514017419E-6</v>
      </c>
      <c r="CQ12" s="63">
        <v>2.5508761618979547E-6</v>
      </c>
      <c r="CR12" s="63">
        <v>1.807069457598587E-6</v>
      </c>
      <c r="CS12" s="63">
        <v>1.538950128708078E-6</v>
      </c>
      <c r="CT12" s="63">
        <v>6.4414313013604631E-6</v>
      </c>
      <c r="CU12" s="63">
        <v>4.8779896879983047E-6</v>
      </c>
      <c r="CV12" s="63">
        <v>1.5953973680269127E-5</v>
      </c>
      <c r="CW12" s="63">
        <v>1.4468767621702511E-6</v>
      </c>
      <c r="CX12" s="63">
        <v>1.6782744337322291E-6</v>
      </c>
      <c r="CY12" s="63">
        <v>1.6681468310748164E-6</v>
      </c>
      <c r="CZ12" s="63">
        <v>1.211569395479953E-6</v>
      </c>
      <c r="DA12" s="63">
        <v>9.6451313202976964E-7</v>
      </c>
      <c r="DB12" s="63">
        <v>7.4377490408877345E-6</v>
      </c>
      <c r="DC12" s="63">
        <v>9.3844148747941845E-7</v>
      </c>
      <c r="DD12" s="63">
        <v>-2.7163775290827535E-6</v>
      </c>
      <c r="DE12" s="63">
        <v>-6.2109728284393785E-7</v>
      </c>
      <c r="DF12" s="63">
        <v>3.2938452678963537E-6</v>
      </c>
      <c r="DG12" s="63">
        <v>4.7944160682636539E-6</v>
      </c>
      <c r="DH12" s="63">
        <v>4.1255160721643299E-6</v>
      </c>
      <c r="DI12" s="63">
        <v>8.4392306750110258E-6</v>
      </c>
      <c r="DJ12" s="63">
        <v>1.3273619945245164E-5</v>
      </c>
      <c r="DK12" s="63">
        <v>1.8976792156669429E-5</v>
      </c>
    </row>
    <row r="13" spans="2:115">
      <c r="B13" s="61">
        <v>111</v>
      </c>
      <c r="C13" s="62" t="s">
        <v>919</v>
      </c>
      <c r="D13" s="63">
        <v>0.24376970221768657</v>
      </c>
      <c r="E13" s="63">
        <v>0.15272344117435971</v>
      </c>
      <c r="F13" s="63">
        <v>0.11386705555847898</v>
      </c>
      <c r="G13" s="63">
        <v>7.4672290571751995E-2</v>
      </c>
      <c r="H13" s="63">
        <v>3.9788329738256502E-2</v>
      </c>
      <c r="I13" s="63">
        <v>3.8779980774090402E-2</v>
      </c>
      <c r="J13" s="63">
        <v>3.0288447465021346E-4</v>
      </c>
      <c r="K13" s="63">
        <v>1.348538377985972E-2</v>
      </c>
      <c r="L13" s="63">
        <v>9.4465539401352881E-4</v>
      </c>
      <c r="M13" s="63">
        <v>7.2190394506809752E-3</v>
      </c>
      <c r="N13" s="63">
        <v>5.590164112382251E-3</v>
      </c>
      <c r="O13" s="63">
        <v>2.0664802887152711E-6</v>
      </c>
      <c r="P13" s="63">
        <v>1.9095030357830734E-5</v>
      </c>
      <c r="Q13" s="63">
        <v>1.0660501191251337</v>
      </c>
      <c r="R13" s="63">
        <v>4.5019675619489254E-2</v>
      </c>
      <c r="S13" s="63">
        <v>5.1028412796889064E-2</v>
      </c>
      <c r="T13" s="63">
        <v>0</v>
      </c>
      <c r="U13" s="63">
        <v>4.170737564805302E-5</v>
      </c>
      <c r="V13" s="63">
        <v>5.0516783236509814E-3</v>
      </c>
      <c r="W13" s="63">
        <v>3.4473866641183043E-4</v>
      </c>
      <c r="X13" s="63">
        <v>6.1362953506281648E-5</v>
      </c>
      <c r="Y13" s="63">
        <v>9.6459968188381342E-4</v>
      </c>
      <c r="Z13" s="63">
        <v>1.6203853320251833E-4</v>
      </c>
      <c r="AA13" s="63">
        <v>8.0275239882414428E-5</v>
      </c>
      <c r="AB13" s="63">
        <v>6.0341355306779675E-5</v>
      </c>
      <c r="AC13" s="63">
        <v>1.8973084526238397E-4</v>
      </c>
      <c r="AD13" s="63">
        <v>0</v>
      </c>
      <c r="AE13" s="63">
        <v>2.4143946801487839E-3</v>
      </c>
      <c r="AF13" s="63">
        <v>2.6892014074966975E-4</v>
      </c>
      <c r="AG13" s="63">
        <v>1.8073287670460894E-4</v>
      </c>
      <c r="AH13" s="63">
        <v>3.4743581954746732E-3</v>
      </c>
      <c r="AI13" s="63">
        <v>3.9215825130025595E-3</v>
      </c>
      <c r="AJ13" s="63">
        <v>4.3247068719367173E-5</v>
      </c>
      <c r="AK13" s="63">
        <v>5.7888262998578785E-5</v>
      </c>
      <c r="AL13" s="63">
        <v>2.5715846033814244E-5</v>
      </c>
      <c r="AM13" s="63">
        <v>4.9720635129628366E-5</v>
      </c>
      <c r="AN13" s="63">
        <v>3.6775076305746034E-3</v>
      </c>
      <c r="AO13" s="63">
        <v>1.6314618770993269E-5</v>
      </c>
      <c r="AP13" s="63">
        <v>2.3334765255507929E-5</v>
      </c>
      <c r="AQ13" s="63">
        <v>2.2970832431644248E-4</v>
      </c>
      <c r="AR13" s="63">
        <v>4.4110721058226765E-4</v>
      </c>
      <c r="AS13" s="63">
        <v>1.0431999599257536E-6</v>
      </c>
      <c r="AT13" s="63">
        <v>2.0529066478685988E-6</v>
      </c>
      <c r="AU13" s="63">
        <v>1.5296221631182849E-5</v>
      </c>
      <c r="AV13" s="63">
        <v>3.430021978290493E-6</v>
      </c>
      <c r="AW13" s="63">
        <v>1.3217883271740082E-6</v>
      </c>
      <c r="AX13" s="63">
        <v>5.5845771397760889E-6</v>
      </c>
      <c r="AY13" s="63">
        <v>1.1658705022815659E-5</v>
      </c>
      <c r="AZ13" s="63">
        <v>1.2357310424041219E-5</v>
      </c>
      <c r="BA13" s="63">
        <v>8.5092665907591466E-6</v>
      </c>
      <c r="BB13" s="63">
        <v>7.7097202867124887E-6</v>
      </c>
      <c r="BC13" s="63">
        <v>1.2822462060110727E-5</v>
      </c>
      <c r="BD13" s="63">
        <v>9.7802824570155723E-6</v>
      </c>
      <c r="BE13" s="63">
        <v>1.0287427470770695E-5</v>
      </c>
      <c r="BF13" s="63">
        <v>1.4043318462037271E-5</v>
      </c>
      <c r="BG13" s="63">
        <v>1.4716048180409192E-5</v>
      </c>
      <c r="BH13" s="63">
        <v>8.9299629554554026E-6</v>
      </c>
      <c r="BI13" s="63">
        <v>1.441888503851736E-5</v>
      </c>
      <c r="BJ13" s="63">
        <v>1.2555280719706403E-5</v>
      </c>
      <c r="BK13" s="63">
        <v>1.9805880613954283E-5</v>
      </c>
      <c r="BL13" s="63">
        <v>1.3004466342586239E-5</v>
      </c>
      <c r="BM13" s="63">
        <v>1.6648953616818571E-5</v>
      </c>
      <c r="BN13" s="63">
        <v>8.528138791088035E-6</v>
      </c>
      <c r="BO13" s="63">
        <v>8.1716380196163026E-6</v>
      </c>
      <c r="BP13" s="63">
        <v>7.922651397578778E-4</v>
      </c>
      <c r="BQ13" s="63">
        <v>3.3968125720132409E-6</v>
      </c>
      <c r="BR13" s="63">
        <v>1.5706606490123651E-5</v>
      </c>
      <c r="BS13" s="63">
        <v>1.4484888619839232E-5</v>
      </c>
      <c r="BT13" s="63">
        <v>9.2629818854746268E-6</v>
      </c>
      <c r="BU13" s="63">
        <v>1.0373754609967375E-5</v>
      </c>
      <c r="BV13" s="63">
        <v>4.5232674067945009E-6</v>
      </c>
      <c r="BW13" s="63">
        <v>1.2385026817152707E-5</v>
      </c>
      <c r="BX13" s="63">
        <v>8.3392319138582644E-6</v>
      </c>
      <c r="BY13" s="63">
        <v>2.0259374810147383E-5</v>
      </c>
      <c r="BZ13" s="63">
        <v>5.5386984646350811E-6</v>
      </c>
      <c r="CA13" s="63">
        <v>5.0210575574222156E-6</v>
      </c>
      <c r="CB13" s="63">
        <v>3.6621141035653852E-6</v>
      </c>
      <c r="CC13" s="63">
        <v>2.8842937356064115E-6</v>
      </c>
      <c r="CD13" s="63">
        <v>1.1245339022267195E-6</v>
      </c>
      <c r="CE13" s="63">
        <v>1.2405627153986845E-5</v>
      </c>
      <c r="CF13" s="63">
        <v>2.7440672629898098E-6</v>
      </c>
      <c r="CG13" s="63">
        <v>5.4802571753522311E-6</v>
      </c>
      <c r="CH13" s="63">
        <v>4.9066797363537008E-6</v>
      </c>
      <c r="CI13" s="63">
        <v>3.5499834960177421E-6</v>
      </c>
      <c r="CJ13" s="63">
        <v>6.6008791101609299E-6</v>
      </c>
      <c r="CK13" s="63">
        <v>1.6748685404435816E-5</v>
      </c>
      <c r="CL13" s="63">
        <v>2.0333549069304085E-6</v>
      </c>
      <c r="CM13" s="63">
        <v>1.6802698563523277E-5</v>
      </c>
      <c r="CN13" s="63">
        <v>1.0045823665802184E-5</v>
      </c>
      <c r="CO13" s="63">
        <v>1.4624650049506554E-5</v>
      </c>
      <c r="CP13" s="63">
        <v>1.6222390225412017E-5</v>
      </c>
      <c r="CQ13" s="63">
        <v>2.6541462720275127E-5</v>
      </c>
      <c r="CR13" s="63">
        <v>1.2780848961596052E-4</v>
      </c>
      <c r="CS13" s="63">
        <v>1.8278786720375673E-3</v>
      </c>
      <c r="CT13" s="63">
        <v>6.3449815611579937E-4</v>
      </c>
      <c r="CU13" s="63">
        <v>1.2438435925917794E-3</v>
      </c>
      <c r="CV13" s="63">
        <v>4.9765658134842897E-5</v>
      </c>
      <c r="CW13" s="63">
        <v>2.2732107570573542E-3</v>
      </c>
      <c r="CX13" s="63">
        <v>6.1954822108412381E-3</v>
      </c>
      <c r="CY13" s="63">
        <v>3.0048829075082333E-4</v>
      </c>
      <c r="CZ13" s="63">
        <v>8.5413309426046567E-6</v>
      </c>
      <c r="DA13" s="63">
        <v>1.2951453320319279E-5</v>
      </c>
      <c r="DB13" s="63">
        <v>1.1955124982688664E-5</v>
      </c>
      <c r="DC13" s="63">
        <v>1.4982502772697217E-5</v>
      </c>
      <c r="DD13" s="63">
        <v>1.9075983085009452E-2</v>
      </c>
      <c r="DE13" s="63">
        <v>4.3315602197725164E-2</v>
      </c>
      <c r="DF13" s="63">
        <v>5.1343337241343039E-5</v>
      </c>
      <c r="DG13" s="63">
        <v>7.2669680392189738E-5</v>
      </c>
      <c r="DH13" s="63">
        <v>3.9713790384662535E-4</v>
      </c>
      <c r="DI13" s="63">
        <v>1.415403787627628E-3</v>
      </c>
      <c r="DJ13" s="63">
        <v>9.4446634207421331E-5</v>
      </c>
      <c r="DK13" s="63">
        <v>4.8843916459507858E-5</v>
      </c>
    </row>
    <row r="14" spans="2:115">
      <c r="B14" s="61">
        <v>112</v>
      </c>
      <c r="C14" s="62" t="s">
        <v>386</v>
      </c>
      <c r="D14" s="63">
        <v>0.14331480679557262</v>
      </c>
      <c r="E14" s="63">
        <v>7.4236951071927376E-2</v>
      </c>
      <c r="F14" s="63">
        <v>2.9626683525365998E-2</v>
      </c>
      <c r="G14" s="63">
        <v>1.5301898699643185E-2</v>
      </c>
      <c r="H14" s="63">
        <v>1.5126369831221514E-2</v>
      </c>
      <c r="I14" s="63">
        <v>1.4825561340259722E-2</v>
      </c>
      <c r="J14" s="63">
        <v>7.4929262347869927E-6</v>
      </c>
      <c r="K14" s="63">
        <v>2.4946735741829028E-5</v>
      </c>
      <c r="L14" s="63">
        <v>2.7027907276144391E-6</v>
      </c>
      <c r="M14" s="63">
        <v>3.0189136843602229E-6</v>
      </c>
      <c r="N14" s="63">
        <v>2.4149060093282097E-4</v>
      </c>
      <c r="O14" s="63">
        <v>2.0367476446409527E-6</v>
      </c>
      <c r="P14" s="63">
        <v>7.3473518263502614E-6</v>
      </c>
      <c r="Q14" s="63">
        <v>2.5382283791373396E-4</v>
      </c>
      <c r="R14" s="63">
        <v>1.0126629076490847</v>
      </c>
      <c r="S14" s="63">
        <v>2.3962094710145185E-5</v>
      </c>
      <c r="T14" s="63">
        <v>0</v>
      </c>
      <c r="U14" s="63">
        <v>2.7976380873254062E-6</v>
      </c>
      <c r="V14" s="63">
        <v>5.3968672704790954E-6</v>
      </c>
      <c r="W14" s="63">
        <v>6.180496761288518E-6</v>
      </c>
      <c r="X14" s="63">
        <v>5.5451407990550571E-6</v>
      </c>
      <c r="Y14" s="63">
        <v>3.0637750192273105E-6</v>
      </c>
      <c r="Z14" s="63">
        <v>5.3716827022307257E-6</v>
      </c>
      <c r="AA14" s="63">
        <v>2.4880209513388026E-6</v>
      </c>
      <c r="AB14" s="63">
        <v>1.1230480763313123E-6</v>
      </c>
      <c r="AC14" s="63">
        <v>1.3807439792087605E-6</v>
      </c>
      <c r="AD14" s="63">
        <v>0</v>
      </c>
      <c r="AE14" s="63">
        <v>1.6875993061769473E-6</v>
      </c>
      <c r="AF14" s="63">
        <v>4.1252297826181635E-6</v>
      </c>
      <c r="AG14" s="63">
        <v>1.0647872557650418E-5</v>
      </c>
      <c r="AH14" s="63">
        <v>1.8416012805633566E-5</v>
      </c>
      <c r="AI14" s="63">
        <v>2.8372898701143827E-6</v>
      </c>
      <c r="AJ14" s="63">
        <v>4.5441832194541001E-7</v>
      </c>
      <c r="AK14" s="63">
        <v>2.3587351790659523E-5</v>
      </c>
      <c r="AL14" s="63">
        <v>2.3749867476005282E-6</v>
      </c>
      <c r="AM14" s="63">
        <v>9.0580301022091321E-6</v>
      </c>
      <c r="AN14" s="63">
        <v>5.6625946287830856E-6</v>
      </c>
      <c r="AO14" s="63">
        <v>8.4827759278570236E-6</v>
      </c>
      <c r="AP14" s="63">
        <v>6.3662793027659812E-6</v>
      </c>
      <c r="AQ14" s="63">
        <v>2.3064558878539448E-6</v>
      </c>
      <c r="AR14" s="63">
        <v>1.2470683485580208E-5</v>
      </c>
      <c r="AS14" s="63">
        <v>2.5202411097512572E-6</v>
      </c>
      <c r="AT14" s="63">
        <v>1.6077502594947068E-6</v>
      </c>
      <c r="AU14" s="63">
        <v>1.0954783755303452E-5</v>
      </c>
      <c r="AV14" s="63">
        <v>1.5092228529835886E-5</v>
      </c>
      <c r="AW14" s="63">
        <v>1.0303085423745922E-6</v>
      </c>
      <c r="AX14" s="63">
        <v>3.6648908720971705E-6</v>
      </c>
      <c r="AY14" s="63">
        <v>4.289986701268359E-6</v>
      </c>
      <c r="AZ14" s="63">
        <v>6.896972367521605E-6</v>
      </c>
      <c r="BA14" s="63">
        <v>7.3712564956296609E-6</v>
      </c>
      <c r="BB14" s="63">
        <v>6.8100518161751714E-6</v>
      </c>
      <c r="BC14" s="63">
        <v>3.1369428866244822E-6</v>
      </c>
      <c r="BD14" s="63">
        <v>1.8215449141757828E-6</v>
      </c>
      <c r="BE14" s="63">
        <v>1.3393023800535367E-6</v>
      </c>
      <c r="BF14" s="63">
        <v>2.8665542151708277E-6</v>
      </c>
      <c r="BG14" s="63">
        <v>2.1652169255560364E-6</v>
      </c>
      <c r="BH14" s="63">
        <v>1.4755265116583809E-6</v>
      </c>
      <c r="BI14" s="63">
        <v>5.5057562957472248E-6</v>
      </c>
      <c r="BJ14" s="63">
        <v>3.300021462837679E-6</v>
      </c>
      <c r="BK14" s="63">
        <v>2.1701200902746627E-6</v>
      </c>
      <c r="BL14" s="63">
        <v>1.3160105967121657E-6</v>
      </c>
      <c r="BM14" s="63">
        <v>2.0614464691721397E-6</v>
      </c>
      <c r="BN14" s="63">
        <v>6.6906695304812684E-6</v>
      </c>
      <c r="BO14" s="63">
        <v>3.6703991992487738E-6</v>
      </c>
      <c r="BP14" s="63">
        <v>2.7376276354424377E-6</v>
      </c>
      <c r="BQ14" s="63">
        <v>2.2189957019630818E-6</v>
      </c>
      <c r="BR14" s="63">
        <v>9.0190839414964247E-6</v>
      </c>
      <c r="BS14" s="63">
        <v>1.1020410667904911E-5</v>
      </c>
      <c r="BT14" s="63">
        <v>8.2959280041244063E-6</v>
      </c>
      <c r="BU14" s="63">
        <v>1.1842157687863141E-5</v>
      </c>
      <c r="BV14" s="63">
        <v>3.2947318438080626E-6</v>
      </c>
      <c r="BW14" s="63">
        <v>2.2860043172008202E-6</v>
      </c>
      <c r="BX14" s="63">
        <v>5.9238951729852111E-6</v>
      </c>
      <c r="BY14" s="63">
        <v>8.0645962874669053E-6</v>
      </c>
      <c r="BZ14" s="63">
        <v>1.6848743762548974E-5</v>
      </c>
      <c r="CA14" s="63">
        <v>7.5414353632586398E-6</v>
      </c>
      <c r="CB14" s="63">
        <v>7.6353125317567174E-6</v>
      </c>
      <c r="CC14" s="63">
        <v>6.1376325166254586E-6</v>
      </c>
      <c r="CD14" s="63">
        <v>7.667466074124037E-7</v>
      </c>
      <c r="CE14" s="63">
        <v>5.1697666152680789E-6</v>
      </c>
      <c r="CF14" s="63">
        <v>1.5190028229284492E-6</v>
      </c>
      <c r="CG14" s="63">
        <v>2.9617412102991735E-6</v>
      </c>
      <c r="CH14" s="63">
        <v>3.5952647295213568E-6</v>
      </c>
      <c r="CI14" s="63">
        <v>3.9471861024050764E-6</v>
      </c>
      <c r="CJ14" s="63">
        <v>3.0214516404115683E-6</v>
      </c>
      <c r="CK14" s="63">
        <v>5.1870841825599382E-6</v>
      </c>
      <c r="CL14" s="63">
        <v>6.6703139519010108E-7</v>
      </c>
      <c r="CM14" s="63">
        <v>6.239133100856509E-6</v>
      </c>
      <c r="CN14" s="63">
        <v>7.2316660134021645E-6</v>
      </c>
      <c r="CO14" s="63">
        <v>2.0172009768029979E-6</v>
      </c>
      <c r="CP14" s="63">
        <v>9.0870313143559269E-6</v>
      </c>
      <c r="CQ14" s="63">
        <v>3.8069190631100026E-6</v>
      </c>
      <c r="CR14" s="63">
        <v>7.013620792566112E-6</v>
      </c>
      <c r="CS14" s="63">
        <v>9.0370892851887615E-5</v>
      </c>
      <c r="CT14" s="63">
        <v>9.9614102554730142E-6</v>
      </c>
      <c r="CU14" s="63">
        <v>1.0452126331711682E-4</v>
      </c>
      <c r="CV14" s="63">
        <v>1.2331408633542239E-5</v>
      </c>
      <c r="CW14" s="63">
        <v>1.6446949954006539E-4</v>
      </c>
      <c r="CX14" s="63">
        <v>4.3733852540165107E-4</v>
      </c>
      <c r="CY14" s="63">
        <v>7.0452727686306766E-6</v>
      </c>
      <c r="CZ14" s="63">
        <v>3.2872145743984868E-6</v>
      </c>
      <c r="DA14" s="63">
        <v>2.2487256348031928E-6</v>
      </c>
      <c r="DB14" s="63">
        <v>4.6189283550057441E-6</v>
      </c>
      <c r="DC14" s="63">
        <v>5.7107874329629864E-6</v>
      </c>
      <c r="DD14" s="63">
        <v>3.1775290239355429E-3</v>
      </c>
      <c r="DE14" s="63">
        <v>9.4655955279271762E-3</v>
      </c>
      <c r="DF14" s="63">
        <v>7.4646591744296941E-6</v>
      </c>
      <c r="DG14" s="63">
        <v>2.3357959319125034E-6</v>
      </c>
      <c r="DH14" s="63">
        <v>1.8136636384099911E-5</v>
      </c>
      <c r="DI14" s="63">
        <v>1.843435674099957E-4</v>
      </c>
      <c r="DJ14" s="63">
        <v>4.2066360368783608E-6</v>
      </c>
      <c r="DK14" s="63">
        <v>7.0859634944567078E-4</v>
      </c>
    </row>
    <row r="15" spans="2:115">
      <c r="B15" s="61">
        <v>113</v>
      </c>
      <c r="C15" s="62" t="s">
        <v>920</v>
      </c>
      <c r="D15" s="63">
        <v>0.58773650034058067</v>
      </c>
      <c r="E15" s="63">
        <v>7.6228319249509208E-2</v>
      </c>
      <c r="F15" s="63">
        <v>0.14363306940948822</v>
      </c>
      <c r="G15" s="63">
        <v>4.3830376106646643E-4</v>
      </c>
      <c r="H15" s="63">
        <v>2.2288553478744637E-2</v>
      </c>
      <c r="I15" s="63">
        <v>2.1056817628603487E-2</v>
      </c>
      <c r="J15" s="63">
        <v>5.1140955239550884E-3</v>
      </c>
      <c r="K15" s="63">
        <v>0.20526914070599875</v>
      </c>
      <c r="L15" s="63">
        <v>1.8680971811517545E-2</v>
      </c>
      <c r="M15" s="63">
        <v>3.4782363614681375E-3</v>
      </c>
      <c r="N15" s="63">
        <v>6.4206573054173099E-2</v>
      </c>
      <c r="O15" s="63">
        <v>2.0613038566191517E-7</v>
      </c>
      <c r="P15" s="63">
        <v>9.1846259342623335E-7</v>
      </c>
      <c r="Q15" s="63">
        <v>1.5269280828850915E-3</v>
      </c>
      <c r="R15" s="63">
        <v>1.0585920703454588E-4</v>
      </c>
      <c r="S15" s="63">
        <v>1.0427346768559602</v>
      </c>
      <c r="T15" s="63">
        <v>0</v>
      </c>
      <c r="U15" s="63">
        <v>3.4236624742874968E-5</v>
      </c>
      <c r="V15" s="63">
        <v>2.9428958360209086E-5</v>
      </c>
      <c r="W15" s="63">
        <v>1.9456514505229346E-5</v>
      </c>
      <c r="X15" s="63">
        <v>2.0373897766745558E-6</v>
      </c>
      <c r="Y15" s="63">
        <v>4.7743802739144334E-6</v>
      </c>
      <c r="Z15" s="63">
        <v>2.0356960062314072E-6</v>
      </c>
      <c r="AA15" s="63">
        <v>1.245123226650077E-6</v>
      </c>
      <c r="AB15" s="63">
        <v>3.1680317668668031E-4</v>
      </c>
      <c r="AC15" s="63">
        <v>2.2010292692375029E-6</v>
      </c>
      <c r="AD15" s="63">
        <v>0</v>
      </c>
      <c r="AE15" s="63">
        <v>4.7183454170328963E-6</v>
      </c>
      <c r="AF15" s="63">
        <v>1.7506797397256388E-6</v>
      </c>
      <c r="AG15" s="63">
        <v>5.1775178287961143E-6</v>
      </c>
      <c r="AH15" s="63">
        <v>1.0344027350400912E-5</v>
      </c>
      <c r="AI15" s="63">
        <v>8.007972532118683E-6</v>
      </c>
      <c r="AJ15" s="63">
        <v>3.3906961454504522E-7</v>
      </c>
      <c r="AK15" s="63">
        <v>7.4153057585205254E-7</v>
      </c>
      <c r="AL15" s="63">
        <v>1.1805760245573555E-6</v>
      </c>
      <c r="AM15" s="63">
        <v>1.8310908979647803E-5</v>
      </c>
      <c r="AN15" s="63">
        <v>3.2920519779722283E-4</v>
      </c>
      <c r="AO15" s="63">
        <v>7.0280185135901842E-7</v>
      </c>
      <c r="AP15" s="63">
        <v>9.0409783426814684E-7</v>
      </c>
      <c r="AQ15" s="63">
        <v>1.4979809563284589E-6</v>
      </c>
      <c r="AR15" s="63">
        <v>2.2872411450376434E-6</v>
      </c>
      <c r="AS15" s="63">
        <v>1.856573249438095E-7</v>
      </c>
      <c r="AT15" s="63">
        <v>1.9374578876738725E-7</v>
      </c>
      <c r="AU15" s="63">
        <v>7.475850285468585E-7</v>
      </c>
      <c r="AV15" s="63">
        <v>1.0999403630608422E-6</v>
      </c>
      <c r="AW15" s="63">
        <v>1.9677088509476765E-7</v>
      </c>
      <c r="AX15" s="63">
        <v>6.9359013640486621E-7</v>
      </c>
      <c r="AY15" s="63">
        <v>7.5579953452812603E-7</v>
      </c>
      <c r="AZ15" s="63">
        <v>6.3840459482239163E-7</v>
      </c>
      <c r="BA15" s="63">
        <v>8.8687265026166577E-7</v>
      </c>
      <c r="BB15" s="63">
        <v>8.6369604876453506E-7</v>
      </c>
      <c r="BC15" s="63">
        <v>1.1244607555065266E-6</v>
      </c>
      <c r="BD15" s="63">
        <v>1.1170728220828167E-6</v>
      </c>
      <c r="BE15" s="63">
        <v>7.7930288333669112E-7</v>
      </c>
      <c r="BF15" s="63">
        <v>1.2547649638948419E-6</v>
      </c>
      <c r="BG15" s="63">
        <v>1.4302844200955346E-6</v>
      </c>
      <c r="BH15" s="63">
        <v>1.0131961186901667E-6</v>
      </c>
      <c r="BI15" s="63">
        <v>1.0937395493101566E-6</v>
      </c>
      <c r="BJ15" s="63">
        <v>1.1423526404989359E-6</v>
      </c>
      <c r="BK15" s="63">
        <v>1.2407719909124255E-6</v>
      </c>
      <c r="BL15" s="63">
        <v>7.6760583757654162E-7</v>
      </c>
      <c r="BM15" s="63">
        <v>1.2182577252143268E-6</v>
      </c>
      <c r="BN15" s="63">
        <v>7.642714878450016E-7</v>
      </c>
      <c r="BO15" s="63">
        <v>1.0748151080787159E-6</v>
      </c>
      <c r="BP15" s="63">
        <v>1.0666226681311563E-5</v>
      </c>
      <c r="BQ15" s="63">
        <v>2.8414936775290016E-7</v>
      </c>
      <c r="BR15" s="63">
        <v>1.8874941674570311E-6</v>
      </c>
      <c r="BS15" s="63">
        <v>1.2461283165002278E-6</v>
      </c>
      <c r="BT15" s="63">
        <v>3.7839354077872079E-5</v>
      </c>
      <c r="BU15" s="63">
        <v>3.8717488430294513E-6</v>
      </c>
      <c r="BV15" s="63">
        <v>2.8684006334153889E-7</v>
      </c>
      <c r="BW15" s="63">
        <v>3.9765435896314687E-7</v>
      </c>
      <c r="BX15" s="63">
        <v>5.7199955878473915E-7</v>
      </c>
      <c r="BY15" s="63">
        <v>7.1971420068826617E-7</v>
      </c>
      <c r="BZ15" s="63">
        <v>2.4956331336499534E-5</v>
      </c>
      <c r="CA15" s="63">
        <v>3.1149675878968034E-7</v>
      </c>
      <c r="CB15" s="63">
        <v>1.6394327160045843E-7</v>
      </c>
      <c r="CC15" s="63">
        <v>1.9362479035456285E-7</v>
      </c>
      <c r="CD15" s="63">
        <v>5.9691261197030513E-8</v>
      </c>
      <c r="CE15" s="63">
        <v>7.3816870337837391E-7</v>
      </c>
      <c r="CF15" s="63">
        <v>2.5853260431098968E-7</v>
      </c>
      <c r="CG15" s="63">
        <v>1.8584741548418569E-6</v>
      </c>
      <c r="CH15" s="63">
        <v>2.7903057575750019E-7</v>
      </c>
      <c r="CI15" s="63">
        <v>2.7343351528587709E-7</v>
      </c>
      <c r="CJ15" s="63">
        <v>3.2382621934855502E-7</v>
      </c>
      <c r="CK15" s="63">
        <v>6.8049073845630348E-7</v>
      </c>
      <c r="CL15" s="63">
        <v>1.2572580523273708E-7</v>
      </c>
      <c r="CM15" s="63">
        <v>1.0723364514703962E-6</v>
      </c>
      <c r="CN15" s="63">
        <v>1.4951093519105435E-5</v>
      </c>
      <c r="CO15" s="63">
        <v>8.0791239898042878E-7</v>
      </c>
      <c r="CP15" s="63">
        <v>1.252766673780907E-6</v>
      </c>
      <c r="CQ15" s="63">
        <v>3.2997379015122052E-5</v>
      </c>
      <c r="CR15" s="63">
        <v>5.6096291111932549E-7</v>
      </c>
      <c r="CS15" s="63">
        <v>1.1001467125806065E-4</v>
      </c>
      <c r="CT15" s="63">
        <v>2.2516442261026398E-3</v>
      </c>
      <c r="CU15" s="63">
        <v>4.3392834144191112E-5</v>
      </c>
      <c r="CV15" s="63">
        <v>8.5546699610676949E-7</v>
      </c>
      <c r="CW15" s="63">
        <v>4.1184091963917409E-5</v>
      </c>
      <c r="CX15" s="63">
        <v>4.2459846783345816E-5</v>
      </c>
      <c r="CY15" s="63">
        <v>3.2058121478623134E-6</v>
      </c>
      <c r="CZ15" s="63">
        <v>5.8099440120366626E-7</v>
      </c>
      <c r="DA15" s="63">
        <v>1.2810122521925378E-5</v>
      </c>
      <c r="DB15" s="63">
        <v>1.2890635683326468E-6</v>
      </c>
      <c r="DC15" s="63">
        <v>5.2815717805847044E-7</v>
      </c>
      <c r="DD15" s="63">
        <v>9.4536751110859698E-5</v>
      </c>
      <c r="DE15" s="63">
        <v>1.7896350474707804E-4</v>
      </c>
      <c r="DF15" s="63">
        <v>1.3694369739200825E-6</v>
      </c>
      <c r="DG15" s="63">
        <v>9.9951337285035589E-4</v>
      </c>
      <c r="DH15" s="63">
        <v>5.5375631771867615E-3</v>
      </c>
      <c r="DI15" s="63">
        <v>1.2179342085585097E-5</v>
      </c>
      <c r="DJ15" s="63">
        <v>5.0466820085343053E-6</v>
      </c>
      <c r="DK15" s="63">
        <v>9.3824249480782608E-7</v>
      </c>
    </row>
    <row r="16" spans="2:115">
      <c r="B16" s="61">
        <v>114</v>
      </c>
      <c r="C16" s="62" t="s">
        <v>0</v>
      </c>
      <c r="D16" s="63">
        <v>0</v>
      </c>
      <c r="E16" s="63">
        <v>0</v>
      </c>
      <c r="F16" s="63">
        <v>0</v>
      </c>
      <c r="G16" s="63">
        <v>1.0483040277279339E-2</v>
      </c>
      <c r="H16" s="63">
        <v>0</v>
      </c>
      <c r="I16" s="63">
        <v>0</v>
      </c>
      <c r="J16" s="63">
        <v>0</v>
      </c>
      <c r="K16" s="63">
        <v>0</v>
      </c>
      <c r="L16" s="63">
        <v>0</v>
      </c>
      <c r="M16" s="63">
        <v>0</v>
      </c>
      <c r="N16" s="63">
        <v>0</v>
      </c>
      <c r="O16" s="63">
        <v>0</v>
      </c>
      <c r="P16" s="63">
        <v>0</v>
      </c>
      <c r="Q16" s="63">
        <v>0</v>
      </c>
      <c r="R16" s="63">
        <v>0</v>
      </c>
      <c r="S16" s="63">
        <v>0</v>
      </c>
      <c r="T16" s="63">
        <v>1</v>
      </c>
      <c r="U16" s="63">
        <v>0</v>
      </c>
      <c r="V16" s="63">
        <v>0</v>
      </c>
      <c r="W16" s="63">
        <v>0</v>
      </c>
      <c r="X16" s="63">
        <v>0</v>
      </c>
      <c r="Y16" s="63">
        <v>0</v>
      </c>
      <c r="Z16" s="63">
        <v>0</v>
      </c>
      <c r="AA16" s="63">
        <v>0</v>
      </c>
      <c r="AB16" s="63">
        <v>0</v>
      </c>
      <c r="AC16" s="63">
        <v>0</v>
      </c>
      <c r="AD16" s="63">
        <v>0</v>
      </c>
      <c r="AE16" s="63">
        <v>0</v>
      </c>
      <c r="AF16" s="63">
        <v>0</v>
      </c>
      <c r="AG16" s="63">
        <v>0</v>
      </c>
      <c r="AH16" s="63">
        <v>0</v>
      </c>
      <c r="AI16" s="63">
        <v>0</v>
      </c>
      <c r="AJ16" s="63">
        <v>0</v>
      </c>
      <c r="AK16" s="63">
        <v>0</v>
      </c>
      <c r="AL16" s="63">
        <v>0</v>
      </c>
      <c r="AM16" s="63">
        <v>0</v>
      </c>
      <c r="AN16" s="63">
        <v>0</v>
      </c>
      <c r="AO16" s="63">
        <v>0</v>
      </c>
      <c r="AP16" s="63">
        <v>0</v>
      </c>
      <c r="AQ16" s="63">
        <v>0</v>
      </c>
      <c r="AR16" s="63">
        <v>0</v>
      </c>
      <c r="AS16" s="63">
        <v>0</v>
      </c>
      <c r="AT16" s="63">
        <v>0</v>
      </c>
      <c r="AU16" s="63">
        <v>0</v>
      </c>
      <c r="AV16" s="63">
        <v>0</v>
      </c>
      <c r="AW16" s="63">
        <v>0</v>
      </c>
      <c r="AX16" s="63">
        <v>0</v>
      </c>
      <c r="AY16" s="63">
        <v>0</v>
      </c>
      <c r="AZ16" s="63">
        <v>0</v>
      </c>
      <c r="BA16" s="63">
        <v>0</v>
      </c>
      <c r="BB16" s="63">
        <v>0</v>
      </c>
      <c r="BC16" s="63">
        <v>0</v>
      </c>
      <c r="BD16" s="63">
        <v>0</v>
      </c>
      <c r="BE16" s="63">
        <v>0</v>
      </c>
      <c r="BF16" s="63">
        <v>0</v>
      </c>
      <c r="BG16" s="63">
        <v>0</v>
      </c>
      <c r="BH16" s="63">
        <v>0</v>
      </c>
      <c r="BI16" s="63">
        <v>0</v>
      </c>
      <c r="BJ16" s="63">
        <v>0</v>
      </c>
      <c r="BK16" s="63">
        <v>0</v>
      </c>
      <c r="BL16" s="63">
        <v>0</v>
      </c>
      <c r="BM16" s="63">
        <v>0</v>
      </c>
      <c r="BN16" s="63">
        <v>0</v>
      </c>
      <c r="BO16" s="63">
        <v>0</v>
      </c>
      <c r="BP16" s="63">
        <v>0</v>
      </c>
      <c r="BQ16" s="63">
        <v>0</v>
      </c>
      <c r="BR16" s="63">
        <v>0</v>
      </c>
      <c r="BS16" s="63">
        <v>0</v>
      </c>
      <c r="BT16" s="63">
        <v>0</v>
      </c>
      <c r="BU16" s="63">
        <v>0</v>
      </c>
      <c r="BV16" s="63">
        <v>0</v>
      </c>
      <c r="BW16" s="63">
        <v>0</v>
      </c>
      <c r="BX16" s="63">
        <v>0</v>
      </c>
      <c r="BY16" s="63">
        <v>0</v>
      </c>
      <c r="BZ16" s="63">
        <v>0</v>
      </c>
      <c r="CA16" s="63">
        <v>0</v>
      </c>
      <c r="CB16" s="63">
        <v>0</v>
      </c>
      <c r="CC16" s="63">
        <v>0</v>
      </c>
      <c r="CD16" s="63">
        <v>0</v>
      </c>
      <c r="CE16" s="63">
        <v>0</v>
      </c>
      <c r="CF16" s="63">
        <v>0</v>
      </c>
      <c r="CG16" s="63">
        <v>0</v>
      </c>
      <c r="CH16" s="63">
        <v>0</v>
      </c>
      <c r="CI16" s="63">
        <v>0</v>
      </c>
      <c r="CJ16" s="63">
        <v>0</v>
      </c>
      <c r="CK16" s="63">
        <v>0</v>
      </c>
      <c r="CL16" s="63">
        <v>0</v>
      </c>
      <c r="CM16" s="63">
        <v>0</v>
      </c>
      <c r="CN16" s="63">
        <v>0</v>
      </c>
      <c r="CO16" s="63">
        <v>0</v>
      </c>
      <c r="CP16" s="63">
        <v>0</v>
      </c>
      <c r="CQ16" s="63">
        <v>0</v>
      </c>
      <c r="CR16" s="63">
        <v>0</v>
      </c>
      <c r="CS16" s="63">
        <v>0</v>
      </c>
      <c r="CT16" s="63">
        <v>0</v>
      </c>
      <c r="CU16" s="63">
        <v>0</v>
      </c>
      <c r="CV16" s="63">
        <v>0</v>
      </c>
      <c r="CW16" s="63">
        <v>0</v>
      </c>
      <c r="CX16" s="63">
        <v>0</v>
      </c>
      <c r="CY16" s="63">
        <v>0</v>
      </c>
      <c r="CZ16" s="63">
        <v>0</v>
      </c>
      <c r="DA16" s="63">
        <v>0</v>
      </c>
      <c r="DB16" s="63">
        <v>0</v>
      </c>
      <c r="DC16" s="63">
        <v>0</v>
      </c>
      <c r="DD16" s="63">
        <v>0</v>
      </c>
      <c r="DE16" s="63">
        <v>0</v>
      </c>
      <c r="DF16" s="63">
        <v>0</v>
      </c>
      <c r="DG16" s="63">
        <v>0</v>
      </c>
      <c r="DH16" s="63">
        <v>0</v>
      </c>
      <c r="DI16" s="63">
        <v>0</v>
      </c>
      <c r="DJ16" s="63">
        <v>0</v>
      </c>
      <c r="DK16" s="63">
        <v>0</v>
      </c>
    </row>
    <row r="17" spans="2:115">
      <c r="B17" s="61">
        <v>151</v>
      </c>
      <c r="C17" s="62" t="s">
        <v>391</v>
      </c>
      <c r="D17" s="63">
        <v>8.211175908886581E-2</v>
      </c>
      <c r="E17" s="63">
        <v>0.27627812004495711</v>
      </c>
      <c r="F17" s="63">
        <v>3.1507712629081669E-2</v>
      </c>
      <c r="G17" s="63">
        <v>3.0577641961036003E-4</v>
      </c>
      <c r="H17" s="63">
        <v>8.9401439090497872E-2</v>
      </c>
      <c r="I17" s="63">
        <v>7.211290641757874E-2</v>
      </c>
      <c r="J17" s="63">
        <v>2.0198806456276645E-5</v>
      </c>
      <c r="K17" s="63">
        <v>6.6996350693410826E-6</v>
      </c>
      <c r="L17" s="63">
        <v>1.8467087281666948E-5</v>
      </c>
      <c r="M17" s="63">
        <v>1.3152024065722997E-4</v>
      </c>
      <c r="N17" s="63">
        <v>1.8641630032348885E-4</v>
      </c>
      <c r="O17" s="63">
        <v>3.5017420533323603E-6</v>
      </c>
      <c r="P17" s="63">
        <v>1.2517840326830621E-5</v>
      </c>
      <c r="Q17" s="63">
        <v>7.7102586319167362E-6</v>
      </c>
      <c r="R17" s="63">
        <v>1.7433977886602867E-5</v>
      </c>
      <c r="S17" s="63">
        <v>5.6949304805271898E-6</v>
      </c>
      <c r="T17" s="63">
        <v>0</v>
      </c>
      <c r="U17" s="63">
        <v>1.0107643270699918</v>
      </c>
      <c r="V17" s="63">
        <v>1.6921382380691685E-2</v>
      </c>
      <c r="W17" s="63">
        <v>3.434035581426351E-5</v>
      </c>
      <c r="X17" s="63">
        <v>3.6083247462530158E-4</v>
      </c>
      <c r="Y17" s="63">
        <v>1.2034964176678034E-4</v>
      </c>
      <c r="Z17" s="63">
        <v>2.775952658920497E-4</v>
      </c>
      <c r="AA17" s="63">
        <v>2.8663478132052769E-5</v>
      </c>
      <c r="AB17" s="63">
        <v>1.0529837317831721E-4</v>
      </c>
      <c r="AC17" s="63">
        <v>4.8682509670272551E-6</v>
      </c>
      <c r="AD17" s="63">
        <v>0</v>
      </c>
      <c r="AE17" s="63">
        <v>3.4089397302700646E-6</v>
      </c>
      <c r="AF17" s="63">
        <v>1.0257212958843507E-5</v>
      </c>
      <c r="AG17" s="63">
        <v>1.5528272978481757E-3</v>
      </c>
      <c r="AH17" s="63">
        <v>9.9723744272617401E-6</v>
      </c>
      <c r="AI17" s="63">
        <v>1.0276409988314848E-5</v>
      </c>
      <c r="AJ17" s="63">
        <v>9.2778031697483973E-7</v>
      </c>
      <c r="AK17" s="63">
        <v>5.7307138874643851E-6</v>
      </c>
      <c r="AL17" s="63">
        <v>2.9740461956272402E-5</v>
      </c>
      <c r="AM17" s="63">
        <v>6.4519813666215494E-4</v>
      </c>
      <c r="AN17" s="63">
        <v>3.1678314286582581E-3</v>
      </c>
      <c r="AO17" s="63">
        <v>1.8117721155029812E-4</v>
      </c>
      <c r="AP17" s="63">
        <v>9.134607013335268E-6</v>
      </c>
      <c r="AQ17" s="63">
        <v>1.2088687218751073E-5</v>
      </c>
      <c r="AR17" s="63">
        <v>2.0162519482649026E-4</v>
      </c>
      <c r="AS17" s="63">
        <v>1.2462467756693563E-6</v>
      </c>
      <c r="AT17" s="63">
        <v>1.7023434708087544E-6</v>
      </c>
      <c r="AU17" s="63">
        <v>6.9872460710204361E-6</v>
      </c>
      <c r="AV17" s="63">
        <v>7.2504192995770241E-6</v>
      </c>
      <c r="AW17" s="63">
        <v>1.8360021226704922E-6</v>
      </c>
      <c r="AX17" s="63">
        <v>2.2480187748183524E-5</v>
      </c>
      <c r="AY17" s="63">
        <v>2.1170255594569163E-5</v>
      </c>
      <c r="AZ17" s="63">
        <v>2.5020650952809486E-5</v>
      </c>
      <c r="BA17" s="63">
        <v>1.0294457209007841E-5</v>
      </c>
      <c r="BB17" s="63">
        <v>1.1593908669893974E-4</v>
      </c>
      <c r="BC17" s="63">
        <v>3.2012363705501383E-5</v>
      </c>
      <c r="BD17" s="63">
        <v>1.5612180410232829E-4</v>
      </c>
      <c r="BE17" s="63">
        <v>1.1317794464515012E-5</v>
      </c>
      <c r="BF17" s="63">
        <v>8.6980462122503337E-6</v>
      </c>
      <c r="BG17" s="63">
        <v>2.1757452988706557E-4</v>
      </c>
      <c r="BH17" s="63">
        <v>6.7471002751876106E-6</v>
      </c>
      <c r="BI17" s="63">
        <v>4.4952048321721664E-5</v>
      </c>
      <c r="BJ17" s="63">
        <v>1.7139813041532729E-5</v>
      </c>
      <c r="BK17" s="63">
        <v>9.9557878764420768E-6</v>
      </c>
      <c r="BL17" s="63">
        <v>7.0594381263120273E-5</v>
      </c>
      <c r="BM17" s="63">
        <v>4.4482394047187409E-5</v>
      </c>
      <c r="BN17" s="63">
        <v>7.6879868168465785E-6</v>
      </c>
      <c r="BO17" s="63">
        <v>2.7459846046955468E-5</v>
      </c>
      <c r="BP17" s="63">
        <v>4.3130535901486308E-4</v>
      </c>
      <c r="BQ17" s="63">
        <v>1.1336729189174616E-5</v>
      </c>
      <c r="BR17" s="63">
        <v>4.3070506630388066E-5</v>
      </c>
      <c r="BS17" s="63">
        <v>1.997662391189668E-4</v>
      </c>
      <c r="BT17" s="63">
        <v>5.3138678402337953E-5</v>
      </c>
      <c r="BU17" s="63">
        <v>3.1280199748398545E-5</v>
      </c>
      <c r="BV17" s="63">
        <v>4.9771852384156776E-6</v>
      </c>
      <c r="BW17" s="63">
        <v>8.0409977255538603E-6</v>
      </c>
      <c r="BX17" s="63">
        <v>1.8272575466143078E-5</v>
      </c>
      <c r="BY17" s="63">
        <v>2.0856992212920581E-5</v>
      </c>
      <c r="BZ17" s="63">
        <v>2.972064592704758E-5</v>
      </c>
      <c r="CA17" s="63">
        <v>1.0227736720787342E-5</v>
      </c>
      <c r="CB17" s="63">
        <v>4.8798306372190956E-6</v>
      </c>
      <c r="CC17" s="63">
        <v>4.527887072212917E-6</v>
      </c>
      <c r="CD17" s="63">
        <v>2.0091402559655981E-6</v>
      </c>
      <c r="CE17" s="63">
        <v>6.6056727208933647E-5</v>
      </c>
      <c r="CF17" s="63">
        <v>1.2427907931290844E-5</v>
      </c>
      <c r="CG17" s="63">
        <v>2.4452043141359682E-5</v>
      </c>
      <c r="CH17" s="63">
        <v>6.0188641726973075E-5</v>
      </c>
      <c r="CI17" s="63">
        <v>4.6808219278714886E-5</v>
      </c>
      <c r="CJ17" s="63">
        <v>5.52711784110769E-5</v>
      </c>
      <c r="CK17" s="63">
        <v>1.7828096747317352E-4</v>
      </c>
      <c r="CL17" s="63">
        <v>7.4836430923813569E-6</v>
      </c>
      <c r="CM17" s="63">
        <v>1.1882599047580378E-5</v>
      </c>
      <c r="CN17" s="63">
        <v>1.5566330801566501E-5</v>
      </c>
      <c r="CO17" s="63">
        <v>4.0219620195393755E-5</v>
      </c>
      <c r="CP17" s="63">
        <v>9.9697391080038316E-6</v>
      </c>
      <c r="CQ17" s="63">
        <v>2.69151449819565E-5</v>
      </c>
      <c r="CR17" s="63">
        <v>1.2381877476095703E-5</v>
      </c>
      <c r="CS17" s="63">
        <v>5.2803615121649931E-6</v>
      </c>
      <c r="CT17" s="63">
        <v>1.7660513335307032E-5</v>
      </c>
      <c r="CU17" s="63">
        <v>1.5351831974378804E-5</v>
      </c>
      <c r="CV17" s="63">
        <v>2.0769985921377377E-4</v>
      </c>
      <c r="CW17" s="63">
        <v>1.6182219289419118E-5</v>
      </c>
      <c r="CX17" s="63">
        <v>1.8274769472581272E-5</v>
      </c>
      <c r="CY17" s="63">
        <v>2.6704546337870117E-5</v>
      </c>
      <c r="CZ17" s="63">
        <v>1.5998019974587927E-5</v>
      </c>
      <c r="DA17" s="63">
        <v>9.5002003791108621E-6</v>
      </c>
      <c r="DB17" s="63">
        <v>1.4613540348521316E-5</v>
      </c>
      <c r="DC17" s="63">
        <v>4.8606586002163632E-5</v>
      </c>
      <c r="DD17" s="63">
        <v>9.1452149568198868E-5</v>
      </c>
      <c r="DE17" s="63">
        <v>7.4418473789890204E-6</v>
      </c>
      <c r="DF17" s="63">
        <v>2.2679927119291997E-5</v>
      </c>
      <c r="DG17" s="63">
        <v>2.2643077021579846E-4</v>
      </c>
      <c r="DH17" s="63">
        <v>1.1820645968412206E-5</v>
      </c>
      <c r="DI17" s="63">
        <v>4.4264993867140606E-5</v>
      </c>
      <c r="DJ17" s="63">
        <v>1.2751856804811073E-3</v>
      </c>
      <c r="DK17" s="63">
        <v>1.4376221647856096E-5</v>
      </c>
    </row>
    <row r="18" spans="2:115">
      <c r="B18" s="61">
        <v>152</v>
      </c>
      <c r="C18" s="62" t="s">
        <v>921</v>
      </c>
      <c r="D18" s="63">
        <v>2.5436925229004204E-2</v>
      </c>
      <c r="E18" s="63">
        <v>0.26464915880364032</v>
      </c>
      <c r="F18" s="63">
        <v>-6.778258268197819E-2</v>
      </c>
      <c r="G18" s="63">
        <v>1.5218347102826523E-2</v>
      </c>
      <c r="H18" s="63">
        <v>0.1010796732290396</v>
      </c>
      <c r="I18" s="63">
        <v>7.4519430478385745E-2</v>
      </c>
      <c r="J18" s="63">
        <v>9.0630140568360261E-5</v>
      </c>
      <c r="K18" s="63">
        <v>2.3627036009488739E-5</v>
      </c>
      <c r="L18" s="63">
        <v>1.4304581355393116E-4</v>
      </c>
      <c r="M18" s="63">
        <v>1.3326685880036617E-5</v>
      </c>
      <c r="N18" s="63">
        <v>1.1707276004785502E-4</v>
      </c>
      <c r="O18" s="63">
        <v>2.4782529593925775E-5</v>
      </c>
      <c r="P18" s="63">
        <v>9.6901603497265155E-5</v>
      </c>
      <c r="Q18" s="63">
        <v>4.1507994319540835E-5</v>
      </c>
      <c r="R18" s="63">
        <v>3.1955068589760995E-5</v>
      </c>
      <c r="S18" s="63">
        <v>1.6244855687596001E-5</v>
      </c>
      <c r="T18" s="63">
        <v>0</v>
      </c>
      <c r="U18" s="63">
        <v>5.3599148488604543E-5</v>
      </c>
      <c r="V18" s="63">
        <v>1.0008293375095494</v>
      </c>
      <c r="W18" s="63">
        <v>3.8844814862559809E-5</v>
      </c>
      <c r="X18" s="63">
        <v>6.1084142062669517E-5</v>
      </c>
      <c r="Y18" s="63">
        <v>4.6941031898994178E-5</v>
      </c>
      <c r="Z18" s="63">
        <v>5.2583960889250811E-5</v>
      </c>
      <c r="AA18" s="63">
        <v>2.6471213235803751E-5</v>
      </c>
      <c r="AB18" s="63">
        <v>1.6656889866448402E-4</v>
      </c>
      <c r="AC18" s="63">
        <v>5.2409409131634298E-5</v>
      </c>
      <c r="AD18" s="63">
        <v>0</v>
      </c>
      <c r="AE18" s="63">
        <v>1.7258202370818599E-5</v>
      </c>
      <c r="AF18" s="63">
        <v>3.3981459072654997E-5</v>
      </c>
      <c r="AG18" s="63">
        <v>7.2122869065433372E-5</v>
      </c>
      <c r="AH18" s="63">
        <v>5.952664119237079E-5</v>
      </c>
      <c r="AI18" s="63">
        <v>2.9515885821012433E-5</v>
      </c>
      <c r="AJ18" s="63">
        <v>5.687497399181247E-6</v>
      </c>
      <c r="AK18" s="63">
        <v>2.528703606832851E-5</v>
      </c>
      <c r="AL18" s="63">
        <v>3.1062680945835514E-5</v>
      </c>
      <c r="AM18" s="63">
        <v>7.3893156616173445E-5</v>
      </c>
      <c r="AN18" s="63">
        <v>8.8473086836416941E-5</v>
      </c>
      <c r="AO18" s="63">
        <v>1.3760662956222093E-4</v>
      </c>
      <c r="AP18" s="63">
        <v>4.4112204339480416E-5</v>
      </c>
      <c r="AQ18" s="63">
        <v>1.2558457904179467E-4</v>
      </c>
      <c r="AR18" s="63">
        <v>6.4451718250850624E-5</v>
      </c>
      <c r="AS18" s="63">
        <v>2.7228183019034286E-6</v>
      </c>
      <c r="AT18" s="63">
        <v>8.3006632238098085E-6</v>
      </c>
      <c r="AU18" s="63">
        <v>3.1329623589051413E-5</v>
      </c>
      <c r="AV18" s="63">
        <v>3.3225482928896106E-5</v>
      </c>
      <c r="AW18" s="63">
        <v>1.0890078423787008E-5</v>
      </c>
      <c r="AX18" s="63">
        <v>2.6578432471810484E-5</v>
      </c>
      <c r="AY18" s="63">
        <v>3.2151368881943808E-5</v>
      </c>
      <c r="AZ18" s="63">
        <v>2.5693579532461909E-5</v>
      </c>
      <c r="BA18" s="63">
        <v>3.8093385071364853E-5</v>
      </c>
      <c r="BB18" s="63">
        <v>2.4219699305635171E-5</v>
      </c>
      <c r="BC18" s="63">
        <v>3.6791811497924522E-5</v>
      </c>
      <c r="BD18" s="63">
        <v>5.5507834089275901E-5</v>
      </c>
      <c r="BE18" s="63">
        <v>6.8991069297280537E-5</v>
      </c>
      <c r="BF18" s="63">
        <v>5.8040333131714088E-5</v>
      </c>
      <c r="BG18" s="63">
        <v>1.4261229177955795E-4</v>
      </c>
      <c r="BH18" s="63">
        <v>2.7538357639939314E-5</v>
      </c>
      <c r="BI18" s="63">
        <v>2.0758167219205087E-5</v>
      </c>
      <c r="BJ18" s="63">
        <v>5.1507802057792361E-5</v>
      </c>
      <c r="BK18" s="63">
        <v>5.2150551184479196E-5</v>
      </c>
      <c r="BL18" s="63">
        <v>5.9241556911067918E-5</v>
      </c>
      <c r="BM18" s="63">
        <v>2.1866668796439423E-5</v>
      </c>
      <c r="BN18" s="63">
        <v>1.3161988722374864E-5</v>
      </c>
      <c r="BO18" s="63">
        <v>1.8753063383977166E-5</v>
      </c>
      <c r="BP18" s="63">
        <v>2.0088254877103468E-4</v>
      </c>
      <c r="BQ18" s="63">
        <v>5.4814061585933091E-5</v>
      </c>
      <c r="BR18" s="63">
        <v>9.9786203204807347E-5</v>
      </c>
      <c r="BS18" s="63">
        <v>4.9597626673908194E-5</v>
      </c>
      <c r="BT18" s="63">
        <v>4.8712186783853342E-5</v>
      </c>
      <c r="BU18" s="63">
        <v>6.776435500126227E-5</v>
      </c>
      <c r="BV18" s="63">
        <v>1.2583906035213514E-5</v>
      </c>
      <c r="BW18" s="63">
        <v>2.0121087840228153E-5</v>
      </c>
      <c r="BX18" s="63">
        <v>3.509827549664072E-5</v>
      </c>
      <c r="BY18" s="63">
        <v>1.0813658225681985E-4</v>
      </c>
      <c r="BZ18" s="63">
        <v>9.8253659021568026E-5</v>
      </c>
      <c r="CA18" s="63">
        <v>4.2359470493364048E-5</v>
      </c>
      <c r="CB18" s="63">
        <v>1.1057505835446938E-5</v>
      </c>
      <c r="CC18" s="63">
        <v>7.1892343323805915E-6</v>
      </c>
      <c r="CD18" s="63">
        <v>3.1493118370596944E-6</v>
      </c>
      <c r="CE18" s="63">
        <v>3.229848698773991E-5</v>
      </c>
      <c r="CF18" s="63">
        <v>2.2531514233443725E-5</v>
      </c>
      <c r="CG18" s="63">
        <v>3.7751728789280828E-5</v>
      </c>
      <c r="CH18" s="63">
        <v>6.551559164245539E-5</v>
      </c>
      <c r="CI18" s="63">
        <v>1.3259397151969245E-5</v>
      </c>
      <c r="CJ18" s="63">
        <v>5.2702235684042518E-5</v>
      </c>
      <c r="CK18" s="63">
        <v>7.3444069525642429E-5</v>
      </c>
      <c r="CL18" s="63">
        <v>2.4994408920296616E-5</v>
      </c>
      <c r="CM18" s="63">
        <v>2.3716571982622248E-5</v>
      </c>
      <c r="CN18" s="63">
        <v>2.1911651255804843E-5</v>
      </c>
      <c r="CO18" s="63">
        <v>3.1261576009558543E-5</v>
      </c>
      <c r="CP18" s="63">
        <v>2.9957399021423729E-5</v>
      </c>
      <c r="CQ18" s="63">
        <v>4.3453104659579877E-5</v>
      </c>
      <c r="CR18" s="63">
        <v>9.870202542470114E-5</v>
      </c>
      <c r="CS18" s="63">
        <v>7.0303117526282694E-6</v>
      </c>
      <c r="CT18" s="63">
        <v>4.0315396976437246E-5</v>
      </c>
      <c r="CU18" s="63">
        <v>9.0013762221946686E-5</v>
      </c>
      <c r="CV18" s="63">
        <v>3.2754790442972119E-4</v>
      </c>
      <c r="CW18" s="63">
        <v>1.2100038358152055E-4</v>
      </c>
      <c r="CX18" s="63">
        <v>8.5618553366561225E-5</v>
      </c>
      <c r="CY18" s="63">
        <v>5.1047964518396354E-4</v>
      </c>
      <c r="CZ18" s="63">
        <v>7.3272791211132947E-5</v>
      </c>
      <c r="DA18" s="63">
        <v>1.3103997929196202E-5</v>
      </c>
      <c r="DB18" s="63">
        <v>3.2635438782099964E-5</v>
      </c>
      <c r="DC18" s="63">
        <v>6.8647538553876999E-5</v>
      </c>
      <c r="DD18" s="63">
        <v>1.5681003124567059E-4</v>
      </c>
      <c r="DE18" s="63">
        <v>4.5892039506461762E-5</v>
      </c>
      <c r="DF18" s="63">
        <v>3.3866244769883747E-4</v>
      </c>
      <c r="DG18" s="63">
        <v>1.1353657562458708E-4</v>
      </c>
      <c r="DH18" s="63">
        <v>2.545483601602901E-4</v>
      </c>
      <c r="DI18" s="63">
        <v>1.0621580792747896E-4</v>
      </c>
      <c r="DJ18" s="63">
        <v>1.7079885747353364E-4</v>
      </c>
      <c r="DK18" s="63">
        <v>1.7487527722644928E-5</v>
      </c>
    </row>
    <row r="19" spans="2:115">
      <c r="B19" s="61">
        <v>161</v>
      </c>
      <c r="C19" s="62" t="s">
        <v>922</v>
      </c>
      <c r="D19" s="63">
        <v>0.16140560519226821</v>
      </c>
      <c r="E19" s="63">
        <v>0.12862229855454127</v>
      </c>
      <c r="F19" s="63">
        <v>8.3990684007925476E-2</v>
      </c>
      <c r="G19" s="63">
        <v>1.9018542445787658E-4</v>
      </c>
      <c r="H19" s="63">
        <v>5.2703705742195989E-2</v>
      </c>
      <c r="I19" s="63">
        <v>4.4537208550480413E-2</v>
      </c>
      <c r="J19" s="63">
        <v>8.0066789418545929E-5</v>
      </c>
      <c r="K19" s="63">
        <v>1.2484015598477674E-3</v>
      </c>
      <c r="L19" s="63">
        <v>6.0409584660678877E-5</v>
      </c>
      <c r="M19" s="63">
        <v>6.1177504319665666E-3</v>
      </c>
      <c r="N19" s="63">
        <v>6.1637855549708193E-5</v>
      </c>
      <c r="O19" s="63">
        <v>4.9467291825926094E-5</v>
      </c>
      <c r="P19" s="63">
        <v>1.9195367296461583E-4</v>
      </c>
      <c r="Q19" s="63">
        <v>1.1031700219629926E-4</v>
      </c>
      <c r="R19" s="63">
        <v>7.3279140104627174E-5</v>
      </c>
      <c r="S19" s="63">
        <v>3.308005665018004E-4</v>
      </c>
      <c r="T19" s="63">
        <v>0</v>
      </c>
      <c r="U19" s="63">
        <v>5.9887591778914545E-5</v>
      </c>
      <c r="V19" s="63">
        <v>7.7407673825148781E-5</v>
      </c>
      <c r="W19" s="63">
        <v>1.0569710809289681</v>
      </c>
      <c r="X19" s="63">
        <v>1.8116300575338699E-2</v>
      </c>
      <c r="Y19" s="63">
        <v>9.4300176081322024E-5</v>
      </c>
      <c r="Z19" s="63">
        <v>4.5869793353756912E-4</v>
      </c>
      <c r="AA19" s="63">
        <v>4.3152089686410076E-5</v>
      </c>
      <c r="AB19" s="63">
        <v>8.9459186442449788E-5</v>
      </c>
      <c r="AC19" s="63">
        <v>3.4414626908733787E-5</v>
      </c>
      <c r="AD19" s="63">
        <v>0</v>
      </c>
      <c r="AE19" s="63">
        <v>4.6342476424218515E-5</v>
      </c>
      <c r="AF19" s="63">
        <v>9.2394703657741283E-5</v>
      </c>
      <c r="AG19" s="63">
        <v>7.3790166065293295E-5</v>
      </c>
      <c r="AH19" s="63">
        <v>3.6749474997648097E-5</v>
      </c>
      <c r="AI19" s="63">
        <v>7.4202687415749274E-5</v>
      </c>
      <c r="AJ19" s="63">
        <v>4.7414460696659697E-6</v>
      </c>
      <c r="AK19" s="63">
        <v>3.4048501885627862E-5</v>
      </c>
      <c r="AL19" s="63">
        <v>9.0848990114900273E-5</v>
      </c>
      <c r="AM19" s="63">
        <v>6.1440451116530193E-5</v>
      </c>
      <c r="AN19" s="63">
        <v>2.4162772398094996E-4</v>
      </c>
      <c r="AO19" s="63">
        <v>1.0330537127105697E-3</v>
      </c>
      <c r="AP19" s="63">
        <v>6.1537659019527226E-5</v>
      </c>
      <c r="AQ19" s="63">
        <v>3.6631093174997065E-3</v>
      </c>
      <c r="AR19" s="63">
        <v>2.4760147185858098E-4</v>
      </c>
      <c r="AS19" s="63">
        <v>1.3603020036037398E-5</v>
      </c>
      <c r="AT19" s="63">
        <v>3.989260640877674E-5</v>
      </c>
      <c r="AU19" s="63">
        <v>7.306236121425752E-5</v>
      </c>
      <c r="AV19" s="63">
        <v>3.3536327222985875E-5</v>
      </c>
      <c r="AW19" s="63">
        <v>1.4130775827168566E-5</v>
      </c>
      <c r="AX19" s="63">
        <v>1.7168234352964398E-4</v>
      </c>
      <c r="AY19" s="63">
        <v>4.9595490772180446E-4</v>
      </c>
      <c r="AZ19" s="63">
        <v>9.7806093814901789E-5</v>
      </c>
      <c r="BA19" s="63">
        <v>5.1764725699551248E-5</v>
      </c>
      <c r="BB19" s="63">
        <v>3.7771865426857017E-5</v>
      </c>
      <c r="BC19" s="63">
        <v>1.3658269069833151E-4</v>
      </c>
      <c r="BD19" s="63">
        <v>4.3184643449330485E-5</v>
      </c>
      <c r="BE19" s="63">
        <v>4.5860340574081237E-5</v>
      </c>
      <c r="BF19" s="63">
        <v>5.8086169784489906E-5</v>
      </c>
      <c r="BG19" s="63">
        <v>9.1718057080903743E-5</v>
      </c>
      <c r="BH19" s="63">
        <v>2.6972540626908955E-5</v>
      </c>
      <c r="BI19" s="63">
        <v>8.230046749682136E-5</v>
      </c>
      <c r="BJ19" s="63">
        <v>4.0096682800105949E-5</v>
      </c>
      <c r="BK19" s="63">
        <v>3.1466811895066741E-5</v>
      </c>
      <c r="BL19" s="63">
        <v>3.5320469357605462E-5</v>
      </c>
      <c r="BM19" s="63">
        <v>5.5137810709799068E-5</v>
      </c>
      <c r="BN19" s="63">
        <v>2.9308485869494091E-5</v>
      </c>
      <c r="BO19" s="63">
        <v>9.4575435331088393E-5</v>
      </c>
      <c r="BP19" s="63">
        <v>4.5991519275199351E-3</v>
      </c>
      <c r="BQ19" s="63">
        <v>4.0075987184818352E-5</v>
      </c>
      <c r="BR19" s="63">
        <v>9.7438987631098019E-3</v>
      </c>
      <c r="BS19" s="63">
        <v>2.3979719288299024E-3</v>
      </c>
      <c r="BT19" s="63">
        <v>2.3214072791350444E-4</v>
      </c>
      <c r="BU19" s="63">
        <v>6.9639500538140468E-4</v>
      </c>
      <c r="BV19" s="63">
        <v>6.6499163366813248E-4</v>
      </c>
      <c r="BW19" s="63">
        <v>7.2236198060801271E-5</v>
      </c>
      <c r="BX19" s="63">
        <v>9.1688411450594888E-5</v>
      </c>
      <c r="BY19" s="63">
        <v>6.3440985960570826E-5</v>
      </c>
      <c r="BZ19" s="63">
        <v>1.4965106471938794E-4</v>
      </c>
      <c r="CA19" s="63">
        <v>3.7352695115820424E-5</v>
      </c>
      <c r="CB19" s="63">
        <v>2.0165672847836682E-5</v>
      </c>
      <c r="CC19" s="63">
        <v>2.9736402818163548E-5</v>
      </c>
      <c r="CD19" s="63">
        <v>1.8889606003494505E-5</v>
      </c>
      <c r="CE19" s="63">
        <v>5.1795484677800805E-5</v>
      </c>
      <c r="CF19" s="63">
        <v>5.210945361365405E-5</v>
      </c>
      <c r="CG19" s="63">
        <v>3.3054976807086897E-4</v>
      </c>
      <c r="CH19" s="63">
        <v>6.4966132080113734E-4</v>
      </c>
      <c r="CI19" s="63">
        <v>1.0838364893957965E-4</v>
      </c>
      <c r="CJ19" s="63">
        <v>2.0000890496269091E-4</v>
      </c>
      <c r="CK19" s="63">
        <v>3.7296298791834703E-3</v>
      </c>
      <c r="CL19" s="63">
        <v>1.3597750694326362E-5</v>
      </c>
      <c r="CM19" s="63">
        <v>4.1554457789765055E-5</v>
      </c>
      <c r="CN19" s="63">
        <v>6.6489517758119629E-5</v>
      </c>
      <c r="CO19" s="63">
        <v>3.3953487770213195E-5</v>
      </c>
      <c r="CP19" s="63">
        <v>3.4552491840135206E-5</v>
      </c>
      <c r="CQ19" s="63">
        <v>5.783368008333533E-5</v>
      </c>
      <c r="CR19" s="63">
        <v>2.8264087472524133E-5</v>
      </c>
      <c r="CS19" s="63">
        <v>3.0584645768836392E-5</v>
      </c>
      <c r="CT19" s="63">
        <v>6.779423393805096E-5</v>
      </c>
      <c r="CU19" s="63">
        <v>2.6460626506011923E-5</v>
      </c>
      <c r="CV19" s="63">
        <v>6.5013513857055684E-5</v>
      </c>
      <c r="CW19" s="63">
        <v>3.6066214767017365E-5</v>
      </c>
      <c r="CX19" s="63">
        <v>3.9163639919039007E-5</v>
      </c>
      <c r="CY19" s="63">
        <v>5.566202225892033E-5</v>
      </c>
      <c r="CZ19" s="63">
        <v>3.7335576926793157E-5</v>
      </c>
      <c r="DA19" s="63">
        <v>2.4662245172426135E-5</v>
      </c>
      <c r="DB19" s="63">
        <v>2.4881625977467829E-5</v>
      </c>
      <c r="DC19" s="63">
        <v>7.7531881537700652E-5</v>
      </c>
      <c r="DD19" s="63">
        <v>1.5790770080851936E-4</v>
      </c>
      <c r="DE19" s="63">
        <v>1.6468554475955761E-4</v>
      </c>
      <c r="DF19" s="63">
        <v>7.8304338931701269E-5</v>
      </c>
      <c r="DG19" s="63">
        <v>1.5928368285119822E-4</v>
      </c>
      <c r="DH19" s="63">
        <v>1.894751804100204E-5</v>
      </c>
      <c r="DI19" s="63">
        <v>1.7678329537686697E-4</v>
      </c>
      <c r="DJ19" s="63">
        <v>2.0084563724748162E-4</v>
      </c>
      <c r="DK19" s="63">
        <v>6.9023542605996843E-5</v>
      </c>
    </row>
    <row r="20" spans="2:115">
      <c r="B20" s="61">
        <v>162</v>
      </c>
      <c r="C20" s="62" t="s">
        <v>404</v>
      </c>
      <c r="D20" s="63">
        <v>9.6040345434736163E-2</v>
      </c>
      <c r="E20" s="63">
        <v>0.24480840739778939</v>
      </c>
      <c r="F20" s="63">
        <v>-0.11212699234452581</v>
      </c>
      <c r="G20" s="63">
        <v>6.1469988046377482E-4</v>
      </c>
      <c r="H20" s="63">
        <v>9.3448277587816639E-2</v>
      </c>
      <c r="I20" s="63">
        <v>7.3304487908443489E-2</v>
      </c>
      <c r="J20" s="63">
        <v>2.9052472423363246E-5</v>
      </c>
      <c r="K20" s="63">
        <v>2.6341286690729256E-5</v>
      </c>
      <c r="L20" s="63">
        <v>3.0009824047774136E-5</v>
      </c>
      <c r="M20" s="63">
        <v>3.0986466556937748E-5</v>
      </c>
      <c r="N20" s="63">
        <v>5.9557554192757378E-5</v>
      </c>
      <c r="O20" s="63">
        <v>7.6368538612880721E-5</v>
      </c>
      <c r="P20" s="63">
        <v>9.219706374454145E-5</v>
      </c>
      <c r="Q20" s="63">
        <v>6.7249479182389358E-5</v>
      </c>
      <c r="R20" s="63">
        <v>1.1679315091245628E-4</v>
      </c>
      <c r="S20" s="63">
        <v>3.6464463504229682E-5</v>
      </c>
      <c r="T20" s="63">
        <v>0</v>
      </c>
      <c r="U20" s="63">
        <v>1.1201107975174923E-4</v>
      </c>
      <c r="V20" s="63">
        <v>1.2679518865627267E-4</v>
      </c>
      <c r="W20" s="63">
        <v>8.8825372391034598E-5</v>
      </c>
      <c r="X20" s="63">
        <v>1.0016911003553892</v>
      </c>
      <c r="Y20" s="63">
        <v>1.5556204950422701E-4</v>
      </c>
      <c r="Z20" s="63">
        <v>1.6874682456118737E-4</v>
      </c>
      <c r="AA20" s="63">
        <v>8.6634920443255724E-5</v>
      </c>
      <c r="AB20" s="63">
        <v>1.1762241929769882E-4</v>
      </c>
      <c r="AC20" s="63">
        <v>2.0042701736146869E-4</v>
      </c>
      <c r="AD20" s="63">
        <v>0</v>
      </c>
      <c r="AE20" s="63">
        <v>5.8553394547577098E-5</v>
      </c>
      <c r="AF20" s="63">
        <v>1.4924485299687662E-4</v>
      </c>
      <c r="AG20" s="63">
        <v>2.3996174300663085E-4</v>
      </c>
      <c r="AH20" s="63">
        <v>2.2431296330644986E-4</v>
      </c>
      <c r="AI20" s="63">
        <v>8.7662192385712411E-5</v>
      </c>
      <c r="AJ20" s="63">
        <v>5.4991883658914563E-6</v>
      </c>
      <c r="AK20" s="63">
        <v>1.006296387845587E-4</v>
      </c>
      <c r="AL20" s="63">
        <v>9.9426436413560583E-5</v>
      </c>
      <c r="AM20" s="63">
        <v>1.646297751909228E-4</v>
      </c>
      <c r="AN20" s="63">
        <v>1.7132500069699712E-4</v>
      </c>
      <c r="AO20" s="63">
        <v>8.3603914972756624E-5</v>
      </c>
      <c r="AP20" s="63">
        <v>1.1555899013164351E-4</v>
      </c>
      <c r="AQ20" s="63">
        <v>4.7230535907766155E-4</v>
      </c>
      <c r="AR20" s="63">
        <v>1.8188925663696159E-4</v>
      </c>
      <c r="AS20" s="63">
        <v>1.0947672242587763E-5</v>
      </c>
      <c r="AT20" s="63">
        <v>2.2802798594009856E-5</v>
      </c>
      <c r="AU20" s="63">
        <v>1.0912513151857771E-4</v>
      </c>
      <c r="AV20" s="63">
        <v>4.6749652272999382E-5</v>
      </c>
      <c r="AW20" s="63">
        <v>1.6132389542709471E-5</v>
      </c>
      <c r="AX20" s="63">
        <v>8.9583161187919497E-5</v>
      </c>
      <c r="AY20" s="63">
        <v>6.6351557140358956E-5</v>
      </c>
      <c r="AZ20" s="63">
        <v>5.9273736081387906E-5</v>
      </c>
      <c r="BA20" s="63">
        <v>7.1453439181670857E-5</v>
      </c>
      <c r="BB20" s="63">
        <v>7.1961130589101962E-5</v>
      </c>
      <c r="BC20" s="63">
        <v>8.7571090413518732E-5</v>
      </c>
      <c r="BD20" s="63">
        <v>1.3759316125961209E-4</v>
      </c>
      <c r="BE20" s="63">
        <v>1.2246207988605824E-4</v>
      </c>
      <c r="BF20" s="63">
        <v>8.1491516764607583E-5</v>
      </c>
      <c r="BG20" s="63">
        <v>1.1444179150358531E-4</v>
      </c>
      <c r="BH20" s="63">
        <v>9.2349349021893424E-5</v>
      </c>
      <c r="BI20" s="63">
        <v>7.1585955038606277E-5</v>
      </c>
      <c r="BJ20" s="63">
        <v>1.8770923513857705E-4</v>
      </c>
      <c r="BK20" s="63">
        <v>1.6506307594979194E-4</v>
      </c>
      <c r="BL20" s="63">
        <v>7.5196466288920754E-5</v>
      </c>
      <c r="BM20" s="63">
        <v>8.262757436723004E-5</v>
      </c>
      <c r="BN20" s="63">
        <v>3.8462222416036352E-5</v>
      </c>
      <c r="BO20" s="63">
        <v>6.3911221073477211E-5</v>
      </c>
      <c r="BP20" s="63">
        <v>3.0090099926735484E-4</v>
      </c>
      <c r="BQ20" s="63">
        <v>4.6571062243599847E-5</v>
      </c>
      <c r="BR20" s="63">
        <v>9.2501413759157392E-4</v>
      </c>
      <c r="BS20" s="63">
        <v>1.8612922656683784E-3</v>
      </c>
      <c r="BT20" s="63">
        <v>4.1811665921588525E-5</v>
      </c>
      <c r="BU20" s="63">
        <v>5.0416656394357874E-5</v>
      </c>
      <c r="BV20" s="63">
        <v>1.199777617365307E-4</v>
      </c>
      <c r="BW20" s="63">
        <v>1.1076216586451764E-4</v>
      </c>
      <c r="BX20" s="63">
        <v>4.2671896252983007E-4</v>
      </c>
      <c r="BY20" s="63">
        <v>4.5323851338730008E-4</v>
      </c>
      <c r="BZ20" s="63">
        <v>1.1652433135461838E-4</v>
      </c>
      <c r="CA20" s="63">
        <v>2.9408523466132648E-4</v>
      </c>
      <c r="CB20" s="63">
        <v>1.1223720813551508E-4</v>
      </c>
      <c r="CC20" s="63">
        <v>2.2781390696407914E-4</v>
      </c>
      <c r="CD20" s="63">
        <v>4.7278430584140341E-5</v>
      </c>
      <c r="CE20" s="63">
        <v>9.1120730822874462E-5</v>
      </c>
      <c r="CF20" s="63">
        <v>4.7673984941831175E-5</v>
      </c>
      <c r="CG20" s="63">
        <v>8.5628279786778219E-5</v>
      </c>
      <c r="CH20" s="63">
        <v>1.4706790015379115E-4</v>
      </c>
      <c r="CI20" s="63">
        <v>5.8464104244087593E-5</v>
      </c>
      <c r="CJ20" s="63">
        <v>2.612617381631261E-4</v>
      </c>
      <c r="CK20" s="63">
        <v>2.6404134923348047E-4</v>
      </c>
      <c r="CL20" s="63">
        <v>2.5401372834460546E-5</v>
      </c>
      <c r="CM20" s="63">
        <v>3.8203135570223515E-4</v>
      </c>
      <c r="CN20" s="63">
        <v>1.599403781317813E-4</v>
      </c>
      <c r="CO20" s="63">
        <v>2.5247918119793839E-4</v>
      </c>
      <c r="CP20" s="63">
        <v>3.4677600177031499E-4</v>
      </c>
      <c r="CQ20" s="63">
        <v>1.8435434483876826E-4</v>
      </c>
      <c r="CR20" s="63">
        <v>1.1002470112651663E-4</v>
      </c>
      <c r="CS20" s="63">
        <v>1.4546503889504512E-4</v>
      </c>
      <c r="CT20" s="63">
        <v>4.9923533736206103E-4</v>
      </c>
      <c r="CU20" s="63">
        <v>2.469836500694284E-4</v>
      </c>
      <c r="CV20" s="63">
        <v>1.0346954779228894E-4</v>
      </c>
      <c r="CW20" s="63">
        <v>5.3072965326234403E-4</v>
      </c>
      <c r="CX20" s="63">
        <v>4.4269649702216059E-4</v>
      </c>
      <c r="CY20" s="63">
        <v>1.0711933216438422E-3</v>
      </c>
      <c r="CZ20" s="63">
        <v>1.9708851378272328E-4</v>
      </c>
      <c r="DA20" s="63">
        <v>9.7789264883781706E-5</v>
      </c>
      <c r="DB20" s="63">
        <v>4.6838226915097533E-5</v>
      </c>
      <c r="DC20" s="63">
        <v>2.5478018951626121E-4</v>
      </c>
      <c r="DD20" s="63">
        <v>2.4385419240403861E-4</v>
      </c>
      <c r="DE20" s="63">
        <v>2.7431059892311655E-4</v>
      </c>
      <c r="DF20" s="63">
        <v>9.5430500386162423E-5</v>
      </c>
      <c r="DG20" s="63">
        <v>4.1393290386704826E-4</v>
      </c>
      <c r="DH20" s="63">
        <v>3.9981437161212343E-5</v>
      </c>
      <c r="DI20" s="63">
        <v>4.0055021459363166E-4</v>
      </c>
      <c r="DJ20" s="63">
        <v>6.1007353454967105E-5</v>
      </c>
      <c r="DK20" s="63">
        <v>6.2223172800779616E-5</v>
      </c>
    </row>
    <row r="21" spans="2:115">
      <c r="B21" s="61">
        <v>163</v>
      </c>
      <c r="C21" s="62" t="s">
        <v>405</v>
      </c>
      <c r="D21" s="63">
        <v>0.32649033516319137</v>
      </c>
      <c r="E21" s="63">
        <v>9.3794968284930655E-2</v>
      </c>
      <c r="F21" s="63">
        <v>6.9272901891692093E-2</v>
      </c>
      <c r="G21" s="63">
        <v>1.3141217386525105E-4</v>
      </c>
      <c r="H21" s="63">
        <v>1.732437775875394E-2</v>
      </c>
      <c r="I21" s="63">
        <v>1.702511614578919E-2</v>
      </c>
      <c r="J21" s="63">
        <v>2.7675410376729681E-3</v>
      </c>
      <c r="K21" s="63">
        <v>7.3521901900952416E-4</v>
      </c>
      <c r="L21" s="63">
        <v>2.2873216466761026E-3</v>
      </c>
      <c r="M21" s="63">
        <v>6.0016078642675095E-4</v>
      </c>
      <c r="N21" s="63">
        <v>2.0885725879125105E-4</v>
      </c>
      <c r="O21" s="63">
        <v>1.2727598003479338E-4</v>
      </c>
      <c r="P21" s="63">
        <v>4.6183655981464638E-4</v>
      </c>
      <c r="Q21" s="63">
        <v>1.328706592930435E-3</v>
      </c>
      <c r="R21" s="63">
        <v>2.0493138685922429E-3</v>
      </c>
      <c r="S21" s="63">
        <v>3.8397024152883184E-4</v>
      </c>
      <c r="T21" s="63">
        <v>0</v>
      </c>
      <c r="U21" s="63">
        <v>8.9193154769744284E-4</v>
      </c>
      <c r="V21" s="63">
        <v>1.1183229729106704E-3</v>
      </c>
      <c r="W21" s="63">
        <v>2.841863357407463E-3</v>
      </c>
      <c r="X21" s="63">
        <v>2.2652151348290348E-3</v>
      </c>
      <c r="Y21" s="63">
        <v>1.1406054095690898</v>
      </c>
      <c r="Z21" s="63">
        <v>0.11154226215101738</v>
      </c>
      <c r="AA21" s="63">
        <v>3.8619659083861585E-2</v>
      </c>
      <c r="AB21" s="63">
        <v>3.1971912844170323E-4</v>
      </c>
      <c r="AC21" s="63">
        <v>2.2817322870443275E-4</v>
      </c>
      <c r="AD21" s="63">
        <v>0</v>
      </c>
      <c r="AE21" s="63">
        <v>1.5662155536511383E-4</v>
      </c>
      <c r="AF21" s="63">
        <v>6.56684011176159E-4</v>
      </c>
      <c r="AG21" s="63">
        <v>2.0045264631333309E-2</v>
      </c>
      <c r="AH21" s="63">
        <v>3.4358269537802829E-3</v>
      </c>
      <c r="AI21" s="63">
        <v>1.821098471182525E-3</v>
      </c>
      <c r="AJ21" s="63">
        <v>3.5312248768749215E-5</v>
      </c>
      <c r="AK21" s="63">
        <v>1.8614286467722566E-4</v>
      </c>
      <c r="AL21" s="63">
        <v>8.1811147697951909E-4</v>
      </c>
      <c r="AM21" s="63">
        <v>2.3244769784224462E-3</v>
      </c>
      <c r="AN21" s="63">
        <v>9.2340532322835974E-4</v>
      </c>
      <c r="AO21" s="63">
        <v>3.562732523554928E-3</v>
      </c>
      <c r="AP21" s="63">
        <v>4.9662130257697513E-4</v>
      </c>
      <c r="AQ21" s="63">
        <v>7.8118546576106561E-3</v>
      </c>
      <c r="AR21" s="63">
        <v>5.7827164877103585E-3</v>
      </c>
      <c r="AS21" s="63">
        <v>3.7755946724113425E-5</v>
      </c>
      <c r="AT21" s="63">
        <v>9.0183017888653287E-5</v>
      </c>
      <c r="AU21" s="63">
        <v>1.7823051274833964E-4</v>
      </c>
      <c r="AV21" s="63">
        <v>4.1642834165208547E-4</v>
      </c>
      <c r="AW21" s="63">
        <v>6.3916095839166074E-5</v>
      </c>
      <c r="AX21" s="63">
        <v>2.6882791277539679E-4</v>
      </c>
      <c r="AY21" s="63">
        <v>2.8081498709184809E-4</v>
      </c>
      <c r="AZ21" s="63">
        <v>4.9712197688434349E-4</v>
      </c>
      <c r="BA21" s="63">
        <v>3.7412523037678547E-4</v>
      </c>
      <c r="BB21" s="63">
        <v>2.9873743031957612E-4</v>
      </c>
      <c r="BC21" s="63">
        <v>5.3273511134024377E-4</v>
      </c>
      <c r="BD21" s="63">
        <v>6.6864084074544708E-4</v>
      </c>
      <c r="BE21" s="63">
        <v>8.7755956128684923E-4</v>
      </c>
      <c r="BF21" s="63">
        <v>2.2023301781451624E-3</v>
      </c>
      <c r="BG21" s="63">
        <v>1.7133986663113144E-3</v>
      </c>
      <c r="BH21" s="63">
        <v>2.0313864396997739E-4</v>
      </c>
      <c r="BI21" s="63">
        <v>1.7770591752447426E-3</v>
      </c>
      <c r="BJ21" s="63">
        <v>1.078071180304333E-3</v>
      </c>
      <c r="BK21" s="63">
        <v>6.0474835177547095E-4</v>
      </c>
      <c r="BL21" s="63">
        <v>2.2462710678475522E-4</v>
      </c>
      <c r="BM21" s="63">
        <v>4.1103086696781953E-4</v>
      </c>
      <c r="BN21" s="63">
        <v>2.9853968197732645E-4</v>
      </c>
      <c r="BO21" s="63">
        <v>3.1754110222634047E-4</v>
      </c>
      <c r="BP21" s="63">
        <v>5.5715293916525884E-3</v>
      </c>
      <c r="BQ21" s="63">
        <v>4.4763427739824975E-4</v>
      </c>
      <c r="BR21" s="63">
        <v>2.0009556272788786E-3</v>
      </c>
      <c r="BS21" s="63">
        <v>1.7448833455872761E-3</v>
      </c>
      <c r="BT21" s="63">
        <v>3.6072872338632517E-4</v>
      </c>
      <c r="BU21" s="63">
        <v>2.2755252308648909E-4</v>
      </c>
      <c r="BV21" s="63">
        <v>1.9151009699645168E-4</v>
      </c>
      <c r="BW21" s="63">
        <v>3.077873615394155E-4</v>
      </c>
      <c r="BX21" s="63">
        <v>3.8867284273794248E-4</v>
      </c>
      <c r="BY21" s="63">
        <v>7.8304605833110549E-4</v>
      </c>
      <c r="BZ21" s="63">
        <v>5.5618522258873689E-4</v>
      </c>
      <c r="CA21" s="63">
        <v>1.032561638412048E-3</v>
      </c>
      <c r="CB21" s="63">
        <v>2.4837445490075367E-4</v>
      </c>
      <c r="CC21" s="63">
        <v>1.8452853251982518E-4</v>
      </c>
      <c r="CD21" s="63">
        <v>1.0998579079752135E-4</v>
      </c>
      <c r="CE21" s="63">
        <v>3.8785952840760901E-4</v>
      </c>
      <c r="CF21" s="63">
        <v>4.0649500061117256E-4</v>
      </c>
      <c r="CG21" s="63">
        <v>1.1120414864064997E-3</v>
      </c>
      <c r="CH21" s="63">
        <v>2.2046238889291067E-3</v>
      </c>
      <c r="CI21" s="63">
        <v>1.1597829776011897E-3</v>
      </c>
      <c r="CJ21" s="63">
        <v>2.2827963797682565E-3</v>
      </c>
      <c r="CK21" s="63">
        <v>1.1261706453761396E-2</v>
      </c>
      <c r="CL21" s="63">
        <v>3.4559946379101751E-4</v>
      </c>
      <c r="CM21" s="63">
        <v>7.170343574752629E-4</v>
      </c>
      <c r="CN21" s="63">
        <v>7.5205881027594638E-4</v>
      </c>
      <c r="CO21" s="63">
        <v>2.3175275420110331E-3</v>
      </c>
      <c r="CP21" s="63">
        <v>6.9064238319762369E-4</v>
      </c>
      <c r="CQ21" s="63">
        <v>1.1465333887512882E-2</v>
      </c>
      <c r="CR21" s="63">
        <v>4.4575964813990524E-4</v>
      </c>
      <c r="CS21" s="63">
        <v>5.9626871330618187E-4</v>
      </c>
      <c r="CT21" s="63">
        <v>3.3127146632086794E-3</v>
      </c>
      <c r="CU21" s="63">
        <v>5.8824688624630958E-4</v>
      </c>
      <c r="CV21" s="63">
        <v>2.741197202970383E-3</v>
      </c>
      <c r="CW21" s="63">
        <v>1.000128940225879E-3</v>
      </c>
      <c r="CX21" s="63">
        <v>1.1283225718690989E-3</v>
      </c>
      <c r="CY21" s="63">
        <v>1.6653638577611388E-3</v>
      </c>
      <c r="CZ21" s="63">
        <v>2.9647209312740319E-4</v>
      </c>
      <c r="DA21" s="63">
        <v>1.4315790361992041E-3</v>
      </c>
      <c r="DB21" s="63">
        <v>3.452457912773989E-4</v>
      </c>
      <c r="DC21" s="63">
        <v>2.0264521472673118E-3</v>
      </c>
      <c r="DD21" s="63">
        <v>8.3621952344382835E-4</v>
      </c>
      <c r="DE21" s="63">
        <v>4.4610446821844504E-4</v>
      </c>
      <c r="DF21" s="63">
        <v>8.3369096158527082E-4</v>
      </c>
      <c r="DG21" s="63">
        <v>6.6062487746413429E-4</v>
      </c>
      <c r="DH21" s="63">
        <v>4.1386648958888195E-4</v>
      </c>
      <c r="DI21" s="63">
        <v>5.1620929207019323E-4</v>
      </c>
      <c r="DJ21" s="63">
        <v>6.2052739798466539E-2</v>
      </c>
      <c r="DK21" s="63">
        <v>4.2310253665208617E-4</v>
      </c>
    </row>
    <row r="22" spans="2:115">
      <c r="B22" s="61">
        <v>164</v>
      </c>
      <c r="C22" s="62" t="s">
        <v>410</v>
      </c>
      <c r="D22" s="63">
        <v>0.45423019493655536</v>
      </c>
      <c r="E22" s="63">
        <v>0.18248299025261097</v>
      </c>
      <c r="F22" s="63">
        <v>6.7989474908653591E-2</v>
      </c>
      <c r="G22" s="63">
        <v>1.0192984155699288E-3</v>
      </c>
      <c r="H22" s="63">
        <v>4.6116547799583268E-2</v>
      </c>
      <c r="I22" s="63">
        <v>4.421900227726587E-2</v>
      </c>
      <c r="J22" s="63">
        <v>2.3531015123225224E-2</v>
      </c>
      <c r="K22" s="63">
        <v>5.3888337690966449E-3</v>
      </c>
      <c r="L22" s="63">
        <v>1.878702199315321E-2</v>
      </c>
      <c r="M22" s="63">
        <v>3.7162853305292868E-3</v>
      </c>
      <c r="N22" s="63">
        <v>5.061592237681023E-4</v>
      </c>
      <c r="O22" s="63">
        <v>1.9475836186981399E-4</v>
      </c>
      <c r="P22" s="63">
        <v>7.2372323851364623E-4</v>
      </c>
      <c r="Q22" s="63">
        <v>7.7732131863911865E-3</v>
      </c>
      <c r="R22" s="63">
        <v>1.6274242485977808E-2</v>
      </c>
      <c r="S22" s="63">
        <v>1.6054296787514303E-3</v>
      </c>
      <c r="T22" s="63">
        <v>0</v>
      </c>
      <c r="U22" s="63">
        <v>1.3946974355268644E-3</v>
      </c>
      <c r="V22" s="63">
        <v>2.3322584818604337E-3</v>
      </c>
      <c r="W22" s="63">
        <v>1.5989234873495413E-3</v>
      </c>
      <c r="X22" s="63">
        <v>3.185188169903084E-3</v>
      </c>
      <c r="Y22" s="63">
        <v>1.0744045895198148E-3</v>
      </c>
      <c r="Z22" s="63">
        <v>1.0077654784959433</v>
      </c>
      <c r="AA22" s="63">
        <v>1.0071693626767725E-3</v>
      </c>
      <c r="AB22" s="63">
        <v>1.4057335346356645E-3</v>
      </c>
      <c r="AC22" s="63">
        <v>1.1809014871907867E-3</v>
      </c>
      <c r="AD22" s="63">
        <v>0</v>
      </c>
      <c r="AE22" s="63">
        <v>7.9785724617069886E-4</v>
      </c>
      <c r="AF22" s="63">
        <v>3.7228911490477094E-3</v>
      </c>
      <c r="AG22" s="63">
        <v>5.5841816679512322E-3</v>
      </c>
      <c r="AH22" s="63">
        <v>1.3119936531045021E-2</v>
      </c>
      <c r="AI22" s="63">
        <v>1.0332298861586748E-2</v>
      </c>
      <c r="AJ22" s="63">
        <v>1.0376909855938514E-4</v>
      </c>
      <c r="AK22" s="63">
        <v>3.5228269094633973E-4</v>
      </c>
      <c r="AL22" s="63">
        <v>1.5495769545146008E-3</v>
      </c>
      <c r="AM22" s="63">
        <v>1.8093906694283516E-3</v>
      </c>
      <c r="AN22" s="63">
        <v>3.4127717037378698E-3</v>
      </c>
      <c r="AO22" s="63">
        <v>3.5928908613214201E-3</v>
      </c>
      <c r="AP22" s="63">
        <v>2.3967767699721704E-3</v>
      </c>
      <c r="AQ22" s="63">
        <v>1.089266862874113E-2</v>
      </c>
      <c r="AR22" s="63">
        <v>1.2496347284662423E-3</v>
      </c>
      <c r="AS22" s="63">
        <v>6.1158559754404354E-5</v>
      </c>
      <c r="AT22" s="63">
        <v>8.4560409492009302E-5</v>
      </c>
      <c r="AU22" s="63">
        <v>2.8742487318147422E-4</v>
      </c>
      <c r="AV22" s="63">
        <v>6.6753795489558649E-4</v>
      </c>
      <c r="AW22" s="63">
        <v>1.0711973147720627E-4</v>
      </c>
      <c r="AX22" s="63">
        <v>3.1480354284961877E-4</v>
      </c>
      <c r="AY22" s="63">
        <v>4.7184860736050339E-4</v>
      </c>
      <c r="AZ22" s="63">
        <v>1.4968566751749732E-3</v>
      </c>
      <c r="BA22" s="63">
        <v>5.6052093272264132E-4</v>
      </c>
      <c r="BB22" s="63">
        <v>5.314008615212452E-4</v>
      </c>
      <c r="BC22" s="63">
        <v>1.8922944654920749E-3</v>
      </c>
      <c r="BD22" s="63">
        <v>7.3984844031620806E-4</v>
      </c>
      <c r="BE22" s="63">
        <v>7.7722479955559206E-4</v>
      </c>
      <c r="BF22" s="63">
        <v>1.3023649974842641E-3</v>
      </c>
      <c r="BG22" s="63">
        <v>3.5659804301227914E-3</v>
      </c>
      <c r="BH22" s="63">
        <v>4.0283059257256113E-4</v>
      </c>
      <c r="BI22" s="63">
        <v>2.797462577096742E-3</v>
      </c>
      <c r="BJ22" s="63">
        <v>1.0600649635927834E-3</v>
      </c>
      <c r="BK22" s="63">
        <v>9.8757833626726362E-4</v>
      </c>
      <c r="BL22" s="63">
        <v>3.2232041230029662E-4</v>
      </c>
      <c r="BM22" s="63">
        <v>6.042818354868838E-4</v>
      </c>
      <c r="BN22" s="63">
        <v>4.0692443796779302E-4</v>
      </c>
      <c r="BO22" s="63">
        <v>1.1571898677758857E-3</v>
      </c>
      <c r="BP22" s="63">
        <v>2.9503381005014763E-3</v>
      </c>
      <c r="BQ22" s="63">
        <v>9.8313959873027137E-4</v>
      </c>
      <c r="BR22" s="63">
        <v>4.0607101627468574E-4</v>
      </c>
      <c r="BS22" s="63">
        <v>7.5430236293732255E-4</v>
      </c>
      <c r="BT22" s="63">
        <v>6.1325264560916411E-4</v>
      </c>
      <c r="BU22" s="63">
        <v>3.6528505290183046E-4</v>
      </c>
      <c r="BV22" s="63">
        <v>1.4461502499166649E-4</v>
      </c>
      <c r="BW22" s="63">
        <v>1.7733556218497211E-4</v>
      </c>
      <c r="BX22" s="63">
        <v>3.6705761924278043E-4</v>
      </c>
      <c r="BY22" s="63">
        <v>1.4256150053272726E-3</v>
      </c>
      <c r="BZ22" s="63">
        <v>3.0626553588232368E-3</v>
      </c>
      <c r="CA22" s="63">
        <v>1.3393620208036288E-3</v>
      </c>
      <c r="CB22" s="63">
        <v>3.619692829555248E-4</v>
      </c>
      <c r="CC22" s="63">
        <v>2.3276214017771031E-4</v>
      </c>
      <c r="CD22" s="63">
        <v>9.373064266410112E-5</v>
      </c>
      <c r="CE22" s="63">
        <v>7.2031857571077859E-4</v>
      </c>
      <c r="CF22" s="63">
        <v>6.3788221862511702E-4</v>
      </c>
      <c r="CG22" s="63">
        <v>1.610345294429463E-3</v>
      </c>
      <c r="CH22" s="63">
        <v>3.1373044625290407E-3</v>
      </c>
      <c r="CI22" s="63">
        <v>1.2286469929754442E-3</v>
      </c>
      <c r="CJ22" s="63">
        <v>1.5349457290229293E-3</v>
      </c>
      <c r="CK22" s="63">
        <v>1.4322857407285434E-2</v>
      </c>
      <c r="CL22" s="63">
        <v>6.1272964771438691E-4</v>
      </c>
      <c r="CM22" s="63">
        <v>7.6485341240138064E-4</v>
      </c>
      <c r="CN22" s="63">
        <v>6.7161990428889575E-4</v>
      </c>
      <c r="CO22" s="63">
        <v>6.6657459320601346E-4</v>
      </c>
      <c r="CP22" s="63">
        <v>6.1717653546283975E-4</v>
      </c>
      <c r="CQ22" s="63">
        <v>7.2261189699797553E-4</v>
      </c>
      <c r="CR22" s="63">
        <v>5.7218194577128535E-4</v>
      </c>
      <c r="CS22" s="63">
        <v>5.6962716807913195E-4</v>
      </c>
      <c r="CT22" s="63">
        <v>2.3040610495747341E-3</v>
      </c>
      <c r="CU22" s="63">
        <v>2.054650497147795E-3</v>
      </c>
      <c r="CV22" s="63">
        <v>3.2477337594491742E-3</v>
      </c>
      <c r="CW22" s="63">
        <v>2.4242038655678325E-3</v>
      </c>
      <c r="CX22" s="63">
        <v>3.6611521464163625E-3</v>
      </c>
      <c r="CY22" s="63">
        <v>1.5024447923128734E-3</v>
      </c>
      <c r="CZ22" s="63">
        <v>4.2495172753167674E-4</v>
      </c>
      <c r="DA22" s="63">
        <v>6.0969330477404055E-4</v>
      </c>
      <c r="DB22" s="63">
        <v>4.9020614749882183E-4</v>
      </c>
      <c r="DC22" s="63">
        <v>8.2658746322894798E-4</v>
      </c>
      <c r="DD22" s="63">
        <v>1.9060026094925113E-3</v>
      </c>
      <c r="DE22" s="63">
        <v>2.4393673671130969E-3</v>
      </c>
      <c r="DF22" s="63">
        <v>1.2591094511403948E-3</v>
      </c>
      <c r="DG22" s="63">
        <v>8.3940337173541498E-4</v>
      </c>
      <c r="DH22" s="63">
        <v>1.1164403550141132E-3</v>
      </c>
      <c r="DI22" s="63">
        <v>1.6176315798385426E-3</v>
      </c>
      <c r="DJ22" s="63">
        <v>0.14191873064670546</v>
      </c>
      <c r="DK22" s="63">
        <v>5.1128124804142284E-4</v>
      </c>
    </row>
    <row r="23" spans="2:115">
      <c r="B23" s="61">
        <v>191</v>
      </c>
      <c r="C23" s="62" t="s">
        <v>416</v>
      </c>
      <c r="D23" s="63">
        <v>0.68725111794739835</v>
      </c>
      <c r="E23" s="63">
        <v>0.31967971360876324</v>
      </c>
      <c r="F23" s="63">
        <v>0.11646964827161625</v>
      </c>
      <c r="G23" s="63">
        <v>8.3976980956073787E-5</v>
      </c>
      <c r="H23" s="63">
        <v>7.5915228321911679E-2</v>
      </c>
      <c r="I23" s="63">
        <v>7.4966824800069956E-2</v>
      </c>
      <c r="J23" s="63">
        <v>6.9733609358583765E-4</v>
      </c>
      <c r="K23" s="63">
        <v>5.3077591390742504E-4</v>
      </c>
      <c r="L23" s="63">
        <v>5.7417452406272366E-4</v>
      </c>
      <c r="M23" s="63">
        <v>4.015262355453717E-4</v>
      </c>
      <c r="N23" s="63">
        <v>4.9136732593138381E-4</v>
      </c>
      <c r="O23" s="63">
        <v>3.2570096363042909E-4</v>
      </c>
      <c r="P23" s="63">
        <v>1.3227978847303807E-3</v>
      </c>
      <c r="Q23" s="63">
        <v>6.6635438342815675E-3</v>
      </c>
      <c r="R23" s="63">
        <v>1.8795387634382807E-3</v>
      </c>
      <c r="S23" s="63">
        <v>9.5518692074794578E-4</v>
      </c>
      <c r="T23" s="63">
        <v>0</v>
      </c>
      <c r="U23" s="63">
        <v>5.8488305860507491E-4</v>
      </c>
      <c r="V23" s="63">
        <v>1.0397480974680268E-3</v>
      </c>
      <c r="W23" s="63">
        <v>6.4651598926085472E-4</v>
      </c>
      <c r="X23" s="63">
        <v>1.245357623777389E-3</v>
      </c>
      <c r="Y23" s="63">
        <v>8.4707509778998138E-4</v>
      </c>
      <c r="Z23" s="63">
        <v>2.5218348346999864E-3</v>
      </c>
      <c r="AA23" s="63">
        <v>1.0279628856377705</v>
      </c>
      <c r="AB23" s="63">
        <v>5.8163524076849569E-4</v>
      </c>
      <c r="AC23" s="63">
        <v>5.4258035032087905E-4</v>
      </c>
      <c r="AD23" s="63">
        <v>0</v>
      </c>
      <c r="AE23" s="63">
        <v>3.3442959038159514E-4</v>
      </c>
      <c r="AF23" s="63">
        <v>7.4350889819909836E-4</v>
      </c>
      <c r="AG23" s="63">
        <v>3.1242028164952126E-3</v>
      </c>
      <c r="AH23" s="63">
        <v>3.7334474407808228E-3</v>
      </c>
      <c r="AI23" s="63">
        <v>4.8740908208798417E-3</v>
      </c>
      <c r="AJ23" s="63">
        <v>1.9563828545946915E-4</v>
      </c>
      <c r="AK23" s="63">
        <v>7.0189510801971862E-4</v>
      </c>
      <c r="AL23" s="63">
        <v>8.3554760652188237E-4</v>
      </c>
      <c r="AM23" s="63">
        <v>6.5196432006415367E-4</v>
      </c>
      <c r="AN23" s="63">
        <v>7.1559807243068896E-4</v>
      </c>
      <c r="AO23" s="63">
        <v>2.7838141794615909E-3</v>
      </c>
      <c r="AP23" s="63">
        <v>5.7226833593788202E-4</v>
      </c>
      <c r="AQ23" s="63">
        <v>1.4223425151930987E-3</v>
      </c>
      <c r="AR23" s="63">
        <v>6.3745695263528468E-4</v>
      </c>
      <c r="AS23" s="63">
        <v>1.1387652101891493E-4</v>
      </c>
      <c r="AT23" s="63">
        <v>1.6309170319453122E-4</v>
      </c>
      <c r="AU23" s="63">
        <v>1.4107565523268602E-3</v>
      </c>
      <c r="AV23" s="63">
        <v>5.4999931950141341E-4</v>
      </c>
      <c r="AW23" s="63">
        <v>2.1058091122174816E-4</v>
      </c>
      <c r="AX23" s="63">
        <v>6.1410680162556606E-4</v>
      </c>
      <c r="AY23" s="63">
        <v>5.6777651827807235E-4</v>
      </c>
      <c r="AZ23" s="63">
        <v>1.4159263400483799E-3</v>
      </c>
      <c r="BA23" s="63">
        <v>1.0768672777165269E-3</v>
      </c>
      <c r="BB23" s="63">
        <v>8.7625938390314159E-4</v>
      </c>
      <c r="BC23" s="63">
        <v>3.2609031510544922E-3</v>
      </c>
      <c r="BD23" s="63">
        <v>2.2174414877287026E-3</v>
      </c>
      <c r="BE23" s="63">
        <v>5.2567160795759216E-4</v>
      </c>
      <c r="BF23" s="63">
        <v>8.3761140803722428E-4</v>
      </c>
      <c r="BG23" s="63">
        <v>6.6878047205217814E-3</v>
      </c>
      <c r="BH23" s="63">
        <v>6.4654380287649778E-4</v>
      </c>
      <c r="BI23" s="63">
        <v>4.9924407000347722E-4</v>
      </c>
      <c r="BJ23" s="63">
        <v>2.3978679665578651E-3</v>
      </c>
      <c r="BK23" s="63">
        <v>8.6596807632215861E-4</v>
      </c>
      <c r="BL23" s="63">
        <v>9.4340126386221069E-4</v>
      </c>
      <c r="BM23" s="63">
        <v>7.004776505045077E-4</v>
      </c>
      <c r="BN23" s="63">
        <v>1.4580463968858427E-3</v>
      </c>
      <c r="BO23" s="63">
        <v>2.8668593766615225E-3</v>
      </c>
      <c r="BP23" s="63">
        <v>3.8838327779702904E-3</v>
      </c>
      <c r="BQ23" s="63">
        <v>2.4314170568688425E-3</v>
      </c>
      <c r="BR23" s="63">
        <v>8.0360006809884765E-4</v>
      </c>
      <c r="BS23" s="63">
        <v>9.5636945289882249E-4</v>
      </c>
      <c r="BT23" s="63">
        <v>8.0018766263066209E-4</v>
      </c>
      <c r="BU23" s="63">
        <v>7.8484652556504912E-4</v>
      </c>
      <c r="BV23" s="63">
        <v>1.5342514353522303E-3</v>
      </c>
      <c r="BW23" s="63">
        <v>4.0016410560865211E-3</v>
      </c>
      <c r="BX23" s="63">
        <v>2.5875755766950684E-3</v>
      </c>
      <c r="BY23" s="63">
        <v>5.3469761287270497E-3</v>
      </c>
      <c r="BZ23" s="63">
        <v>3.4294475906694734E-3</v>
      </c>
      <c r="CA23" s="63">
        <v>1.1218321219990241E-2</v>
      </c>
      <c r="CB23" s="63">
        <v>1.337737044676039E-3</v>
      </c>
      <c r="CC23" s="63">
        <v>9.5304790486691365E-4</v>
      </c>
      <c r="CD23" s="63">
        <v>6.9153888776921709E-4</v>
      </c>
      <c r="CE23" s="63">
        <v>1.5748746135754023E-3</v>
      </c>
      <c r="CF23" s="63">
        <v>8.532867368492166E-4</v>
      </c>
      <c r="CG23" s="63">
        <v>1.1070878403574749E-3</v>
      </c>
      <c r="CH23" s="63">
        <v>1.3040722635228109E-3</v>
      </c>
      <c r="CI23" s="63">
        <v>1.0861424413791676E-3</v>
      </c>
      <c r="CJ23" s="63">
        <v>1.2148150920886685E-3</v>
      </c>
      <c r="CK23" s="63">
        <v>2.5111552851535238E-3</v>
      </c>
      <c r="CL23" s="63">
        <v>2.409756174996773E-3</v>
      </c>
      <c r="CM23" s="63">
        <v>6.4144933926977834E-3</v>
      </c>
      <c r="CN23" s="63">
        <v>3.4889994597105999E-3</v>
      </c>
      <c r="CO23" s="63">
        <v>4.0324694474563215E-3</v>
      </c>
      <c r="CP23" s="63">
        <v>6.0126084877781399E-3</v>
      </c>
      <c r="CQ23" s="63">
        <v>5.1616245102321497E-2</v>
      </c>
      <c r="CR23" s="63">
        <v>3.1618706749266907E-3</v>
      </c>
      <c r="CS23" s="63">
        <v>1.2600118547094743E-3</v>
      </c>
      <c r="CT23" s="63">
        <v>1.7624518260316496E-2</v>
      </c>
      <c r="CU23" s="63">
        <v>2.0955985058598889E-3</v>
      </c>
      <c r="CV23" s="63">
        <v>6.0109637940892269E-3</v>
      </c>
      <c r="CW23" s="63">
        <v>2.7536622350279182E-3</v>
      </c>
      <c r="CX23" s="63">
        <v>1.5740041759736293E-3</v>
      </c>
      <c r="CY23" s="63">
        <v>1.659939613944602E-2</v>
      </c>
      <c r="CZ23" s="63">
        <v>8.8416614590436414E-4</v>
      </c>
      <c r="DA23" s="63">
        <v>2.1723686676573678E-2</v>
      </c>
      <c r="DB23" s="63">
        <v>1.207226198873132E-3</v>
      </c>
      <c r="DC23" s="63">
        <v>3.6660611515815051E-3</v>
      </c>
      <c r="DD23" s="63">
        <v>1.5658126053456176E-3</v>
      </c>
      <c r="DE23" s="63">
        <v>1.2180895209109269E-3</v>
      </c>
      <c r="DF23" s="63">
        <v>1.7489529062643464E-3</v>
      </c>
      <c r="DG23" s="63">
        <v>3.7436236627231565E-3</v>
      </c>
      <c r="DH23" s="63">
        <v>6.6539077393245574E-4</v>
      </c>
      <c r="DI23" s="63">
        <v>2.047379868306845E-3</v>
      </c>
      <c r="DJ23" s="63">
        <v>1.1203486736128985E-3</v>
      </c>
      <c r="DK23" s="63">
        <v>9.2732497843924097E-4</v>
      </c>
    </row>
    <row r="24" spans="2:115">
      <c r="B24" s="61">
        <v>201</v>
      </c>
      <c r="C24" s="62" t="s">
        <v>418</v>
      </c>
      <c r="D24" s="63">
        <v>0.10970004342273032</v>
      </c>
      <c r="E24" s="63">
        <v>0.11420095236458196</v>
      </c>
      <c r="F24" s="63">
        <v>9.8684900186681676E-2</v>
      </c>
      <c r="G24" s="63">
        <v>8.8949420435827132E-6</v>
      </c>
      <c r="H24" s="63">
        <v>2.1546709998956561E-2</v>
      </c>
      <c r="I24" s="63">
        <v>2.1546709998956561E-2</v>
      </c>
      <c r="J24" s="63">
        <v>4.1243236916655218E-3</v>
      </c>
      <c r="K24" s="63">
        <v>1.0185489083202762E-4</v>
      </c>
      <c r="L24" s="63">
        <v>1.6751070199057317E-4</v>
      </c>
      <c r="M24" s="63">
        <v>1.5169869397153382E-5</v>
      </c>
      <c r="N24" s="63">
        <v>1.1949777086093277E-5</v>
      </c>
      <c r="O24" s="63">
        <v>3.6503917808542129E-7</v>
      </c>
      <c r="P24" s="63">
        <v>1.7236815521190485E-6</v>
      </c>
      <c r="Q24" s="63">
        <v>7.0108219271515807E-5</v>
      </c>
      <c r="R24" s="63">
        <v>4.4176500424696187E-5</v>
      </c>
      <c r="S24" s="63">
        <v>1.6273288883957555E-4</v>
      </c>
      <c r="T24" s="63">
        <v>0</v>
      </c>
      <c r="U24" s="63">
        <v>1.3959901493663007E-5</v>
      </c>
      <c r="V24" s="63">
        <v>3.7676516267951179E-6</v>
      </c>
      <c r="W24" s="63">
        <v>3.2031733484557122E-6</v>
      </c>
      <c r="X24" s="63">
        <v>2.7694587882393363E-6</v>
      </c>
      <c r="Y24" s="63">
        <v>5.4231494579697324E-6</v>
      </c>
      <c r="Z24" s="63">
        <v>3.3175881807650691E-6</v>
      </c>
      <c r="AA24" s="63">
        <v>2.4953694595403449E-6</v>
      </c>
      <c r="AB24" s="63">
        <v>1.0213042748612164</v>
      </c>
      <c r="AC24" s="63">
        <v>2.4082724138284688E-3</v>
      </c>
      <c r="AD24" s="63">
        <v>0</v>
      </c>
      <c r="AE24" s="63">
        <v>1.0702834071377066E-3</v>
      </c>
      <c r="AF24" s="63">
        <v>5.8451452919668469E-4</v>
      </c>
      <c r="AG24" s="63">
        <v>1.1970700103369032E-4</v>
      </c>
      <c r="AH24" s="63">
        <v>1.554178865645298E-4</v>
      </c>
      <c r="AI24" s="63">
        <v>1.3528683209860994E-4</v>
      </c>
      <c r="AJ24" s="63">
        <v>1.0917288433111927E-5</v>
      </c>
      <c r="AK24" s="63">
        <v>4.8825410940808828E-6</v>
      </c>
      <c r="AL24" s="63">
        <v>6.52204166289265E-6</v>
      </c>
      <c r="AM24" s="63">
        <v>3.4345064786979063E-5</v>
      </c>
      <c r="AN24" s="63">
        <v>3.6514996602205921E-6</v>
      </c>
      <c r="AO24" s="63">
        <v>6.4558403782560824E-6</v>
      </c>
      <c r="AP24" s="63">
        <v>2.0110462569480962E-6</v>
      </c>
      <c r="AQ24" s="63">
        <v>3.9225315281152415E-6</v>
      </c>
      <c r="AR24" s="63">
        <v>1.6055302720223354E-5</v>
      </c>
      <c r="AS24" s="63">
        <v>1.2340269310383313E-6</v>
      </c>
      <c r="AT24" s="63">
        <v>3.5195859782031281E-5</v>
      </c>
      <c r="AU24" s="63">
        <v>2.8102734256546058E-6</v>
      </c>
      <c r="AV24" s="63">
        <v>4.6949445375792153E-6</v>
      </c>
      <c r="AW24" s="63">
        <v>5.155630845888193E-6</v>
      </c>
      <c r="AX24" s="63">
        <v>1.5001008767541793E-6</v>
      </c>
      <c r="AY24" s="63">
        <v>2.2053172242059346E-6</v>
      </c>
      <c r="AZ24" s="63">
        <v>1.9432925642358646E-6</v>
      </c>
      <c r="BA24" s="63">
        <v>1.5278773117524024E-6</v>
      </c>
      <c r="BB24" s="63">
        <v>1.4667490685673448E-6</v>
      </c>
      <c r="BC24" s="63">
        <v>1.079837137337493E-6</v>
      </c>
      <c r="BD24" s="63">
        <v>2.5685390071146948E-6</v>
      </c>
      <c r="BE24" s="63">
        <v>9.296303986956346E-7</v>
      </c>
      <c r="BF24" s="63">
        <v>1.2168169250739771E-6</v>
      </c>
      <c r="BG24" s="63">
        <v>1.6203462875895962E-6</v>
      </c>
      <c r="BH24" s="63">
        <v>7.4639651406787669E-7</v>
      </c>
      <c r="BI24" s="63">
        <v>3.4439792089447309E-5</v>
      </c>
      <c r="BJ24" s="63">
        <v>1.1617976774209413E-6</v>
      </c>
      <c r="BK24" s="63">
        <v>1.1738956472493617E-6</v>
      </c>
      <c r="BL24" s="63">
        <v>9.5803509059979102E-7</v>
      </c>
      <c r="BM24" s="63">
        <v>1.0676127597119163E-6</v>
      </c>
      <c r="BN24" s="63">
        <v>9.8105606016203769E-7</v>
      </c>
      <c r="BO24" s="63">
        <v>1.2712275108965076E-6</v>
      </c>
      <c r="BP24" s="63">
        <v>6.357797959228229E-6</v>
      </c>
      <c r="BQ24" s="63">
        <v>6.5893077531682197E-7</v>
      </c>
      <c r="BR24" s="63">
        <v>1.8916656400607959E-6</v>
      </c>
      <c r="BS24" s="63">
        <v>1.6606010894359071E-6</v>
      </c>
      <c r="BT24" s="63">
        <v>2.2806861074283702E-5</v>
      </c>
      <c r="BU24" s="63">
        <v>2.704541416141984E-5</v>
      </c>
      <c r="BV24" s="63">
        <v>1.1580557006604024E-5</v>
      </c>
      <c r="BW24" s="63">
        <v>1.5924620893445167E-5</v>
      </c>
      <c r="BX24" s="63">
        <v>2.3634259820903099E-6</v>
      </c>
      <c r="BY24" s="63">
        <v>3.4093974027606538E-6</v>
      </c>
      <c r="BZ24" s="63">
        <v>6.6450419537399482E-7</v>
      </c>
      <c r="CA24" s="63">
        <v>8.5506985162900421E-7</v>
      </c>
      <c r="CB24" s="63">
        <v>1.5815610145571419E-6</v>
      </c>
      <c r="CC24" s="63">
        <v>7.7974412602569485E-7</v>
      </c>
      <c r="CD24" s="63">
        <v>1.1941144239901371E-7</v>
      </c>
      <c r="CE24" s="63">
        <v>8.9985081633210473E-7</v>
      </c>
      <c r="CF24" s="63">
        <v>2.4576794127022162E-7</v>
      </c>
      <c r="CG24" s="63">
        <v>4.8791197107268965E-7</v>
      </c>
      <c r="CH24" s="63">
        <v>5.3608424819516176E-7</v>
      </c>
      <c r="CI24" s="63">
        <v>4.9192431281943195E-7</v>
      </c>
      <c r="CJ24" s="63">
        <v>1.7537836875523282E-6</v>
      </c>
      <c r="CK24" s="63">
        <v>1.2112263993163042E-6</v>
      </c>
      <c r="CL24" s="63">
        <v>1.481133360058252E-7</v>
      </c>
      <c r="CM24" s="63">
        <v>7.7233438916449774E-7</v>
      </c>
      <c r="CN24" s="63">
        <v>1.1151910388239933E-6</v>
      </c>
      <c r="CO24" s="63">
        <v>3.4378250476657054E-7</v>
      </c>
      <c r="CP24" s="63">
        <v>9.8219542066399824E-7</v>
      </c>
      <c r="CQ24" s="63">
        <v>1.3967612116667902E-6</v>
      </c>
      <c r="CR24" s="63">
        <v>6.4209240934038057E-7</v>
      </c>
      <c r="CS24" s="63">
        <v>1.9291118152318042E-6</v>
      </c>
      <c r="CT24" s="63">
        <v>3.5173657029912402E-6</v>
      </c>
      <c r="CU24" s="63">
        <v>1.3170831578363965E-5</v>
      </c>
      <c r="CV24" s="63">
        <v>6.3393433552834632E-6</v>
      </c>
      <c r="CW24" s="63">
        <v>2.7573036162626194E-6</v>
      </c>
      <c r="CX24" s="63">
        <v>5.3277720480780391E-6</v>
      </c>
      <c r="CY24" s="63">
        <v>2.5206317515548664E-6</v>
      </c>
      <c r="CZ24" s="63">
        <v>5.8645950629041518E-7</v>
      </c>
      <c r="DA24" s="63">
        <v>7.8263053862041389E-7</v>
      </c>
      <c r="DB24" s="63">
        <v>1.0681491325989155E-6</v>
      </c>
      <c r="DC24" s="63">
        <v>8.4083271631965472E-7</v>
      </c>
      <c r="DD24" s="63">
        <v>1.8240331604227599E-5</v>
      </c>
      <c r="DE24" s="63">
        <v>1.9148925434889064E-5</v>
      </c>
      <c r="DF24" s="63">
        <v>3.1548949489713888E-6</v>
      </c>
      <c r="DG24" s="63">
        <v>1.7208854742931386E-5</v>
      </c>
      <c r="DH24" s="63">
        <v>1.0118304026040349E-5</v>
      </c>
      <c r="DI24" s="63">
        <v>4.8555414422628381E-5</v>
      </c>
      <c r="DJ24" s="63">
        <v>1.5156166324147151E-6</v>
      </c>
      <c r="DK24" s="63">
        <v>6.8111164132552166E-5</v>
      </c>
    </row>
    <row r="25" spans="2:115">
      <c r="B25" s="61">
        <v>202</v>
      </c>
      <c r="C25" s="62" t="s">
        <v>420</v>
      </c>
      <c r="D25" s="63">
        <v>6.5096022571089707E-2</v>
      </c>
      <c r="E25" s="63">
        <v>7.2086676348730061E-2</v>
      </c>
      <c r="F25" s="63">
        <v>0.15597804121043513</v>
      </c>
      <c r="G25" s="63">
        <v>2.9254455103113891E-5</v>
      </c>
      <c r="H25" s="63">
        <v>1.2087208012278172E-2</v>
      </c>
      <c r="I25" s="63">
        <v>1.2000405800340806E-2</v>
      </c>
      <c r="J25" s="63">
        <v>9.842944750153335E-5</v>
      </c>
      <c r="K25" s="63">
        <v>9.4951285023530391E-5</v>
      </c>
      <c r="L25" s="63">
        <v>2.3107085851732557E-5</v>
      </c>
      <c r="M25" s="63">
        <v>1.0928238459625309E-5</v>
      </c>
      <c r="N25" s="63">
        <v>1.3511825986862625E-4</v>
      </c>
      <c r="O25" s="63">
        <v>6.2713738792118264E-6</v>
      </c>
      <c r="P25" s="63">
        <v>3.6824367464697382E-5</v>
      </c>
      <c r="Q25" s="63">
        <v>3.5372266252929331E-4</v>
      </c>
      <c r="R25" s="63">
        <v>5.4567852227813509E-4</v>
      </c>
      <c r="S25" s="63">
        <v>1.4461084509001119E-4</v>
      </c>
      <c r="T25" s="63">
        <v>0</v>
      </c>
      <c r="U25" s="63">
        <v>3.883095496012034E-4</v>
      </c>
      <c r="V25" s="63">
        <v>6.0266086575522334E-5</v>
      </c>
      <c r="W25" s="63">
        <v>6.7222268449307896E-5</v>
      </c>
      <c r="X25" s="63">
        <v>7.9549241445980105E-5</v>
      </c>
      <c r="Y25" s="63">
        <v>2.8535848757551933E-4</v>
      </c>
      <c r="Z25" s="63">
        <v>1.0296700408836133E-4</v>
      </c>
      <c r="AA25" s="63">
        <v>4.4923682889575484E-5</v>
      </c>
      <c r="AB25" s="63">
        <v>3.0065762186777872E-3</v>
      </c>
      <c r="AC25" s="63">
        <v>1.0156680524054031</v>
      </c>
      <c r="AD25" s="63">
        <v>0</v>
      </c>
      <c r="AE25" s="63">
        <v>1.6009582601704466E-3</v>
      </c>
      <c r="AF25" s="63">
        <v>2.4024451610150754E-3</v>
      </c>
      <c r="AG25" s="63">
        <v>5.2279081515814885E-3</v>
      </c>
      <c r="AH25" s="63">
        <v>2.289166748866007E-3</v>
      </c>
      <c r="AI25" s="63">
        <v>2.6356332700175392E-3</v>
      </c>
      <c r="AJ25" s="63">
        <v>6.0538543205246187E-5</v>
      </c>
      <c r="AK25" s="63">
        <v>8.1127317357779796E-5</v>
      </c>
      <c r="AL25" s="63">
        <v>2.49383564740917E-4</v>
      </c>
      <c r="AM25" s="63">
        <v>7.892721145931937E-4</v>
      </c>
      <c r="AN25" s="63">
        <v>9.8155677266250228E-5</v>
      </c>
      <c r="AO25" s="63">
        <v>1.3648293899852604E-3</v>
      </c>
      <c r="AP25" s="63">
        <v>1.1681553489456428E-4</v>
      </c>
      <c r="AQ25" s="63">
        <v>1.262964673796067E-3</v>
      </c>
      <c r="AR25" s="63">
        <v>1.7648374148674726E-4</v>
      </c>
      <c r="AS25" s="63">
        <v>3.5386540294447133E-4</v>
      </c>
      <c r="AT25" s="63">
        <v>2.3039398093514121E-4</v>
      </c>
      <c r="AU25" s="63">
        <v>1.0692036683425163E-4</v>
      </c>
      <c r="AV25" s="63">
        <v>4.0187984471554475E-5</v>
      </c>
      <c r="AW25" s="63">
        <v>1.5249977171031E-4</v>
      </c>
      <c r="AX25" s="63">
        <v>4.1810624065732225E-5</v>
      </c>
      <c r="AY25" s="63">
        <v>2.7861231335658116E-4</v>
      </c>
      <c r="AZ25" s="63">
        <v>5.5825215632591923E-5</v>
      </c>
      <c r="BA25" s="63">
        <v>8.6866706038087659E-5</v>
      </c>
      <c r="BB25" s="63">
        <v>4.8274976075920223E-5</v>
      </c>
      <c r="BC25" s="63">
        <v>5.2293367595282971E-5</v>
      </c>
      <c r="BD25" s="63">
        <v>5.1351631704285128E-4</v>
      </c>
      <c r="BE25" s="63">
        <v>1.299890009755343E-4</v>
      </c>
      <c r="BF25" s="63">
        <v>7.6880445449027161E-5</v>
      </c>
      <c r="BG25" s="63">
        <v>1.333900403960555E-4</v>
      </c>
      <c r="BH25" s="63">
        <v>8.2688650425618033E-5</v>
      </c>
      <c r="BI25" s="63">
        <v>9.7200343541819047E-4</v>
      </c>
      <c r="BJ25" s="63">
        <v>1.9921066930592439E-4</v>
      </c>
      <c r="BK25" s="63">
        <v>1.2513108136575678E-4</v>
      </c>
      <c r="BL25" s="63">
        <v>2.9357726730038574E-5</v>
      </c>
      <c r="BM25" s="63">
        <v>2.9011939545318842E-5</v>
      </c>
      <c r="BN25" s="63">
        <v>7.4751460796098677E-6</v>
      </c>
      <c r="BO25" s="63">
        <v>1.5637855693399066E-4</v>
      </c>
      <c r="BP25" s="63">
        <v>2.1138649178875033E-4</v>
      </c>
      <c r="BQ25" s="63">
        <v>5.8757778702505323E-5</v>
      </c>
      <c r="BR25" s="63">
        <v>2.8636959437740195E-5</v>
      </c>
      <c r="BS25" s="63">
        <v>4.6252945870949582E-5</v>
      </c>
      <c r="BT25" s="63">
        <v>5.3996301360305481E-5</v>
      </c>
      <c r="BU25" s="63">
        <v>7.3208938081046769E-5</v>
      </c>
      <c r="BV25" s="63">
        <v>1.2711520267847415E-5</v>
      </c>
      <c r="BW25" s="63">
        <v>1.3770684231841162E-5</v>
      </c>
      <c r="BX25" s="63">
        <v>5.2996421515433213E-4</v>
      </c>
      <c r="BY25" s="63">
        <v>5.6137698471596148E-4</v>
      </c>
      <c r="BZ25" s="63">
        <v>5.8509306580770243E-6</v>
      </c>
      <c r="CA25" s="63">
        <v>6.5002610355509869E-6</v>
      </c>
      <c r="CB25" s="63">
        <v>3.235205916609152E-6</v>
      </c>
      <c r="CC25" s="63">
        <v>2.334826568562722E-6</v>
      </c>
      <c r="CD25" s="63">
        <v>8.532879636663315E-7</v>
      </c>
      <c r="CE25" s="63">
        <v>3.7029989289002003E-5</v>
      </c>
      <c r="CF25" s="63">
        <v>7.2290648757979479E-6</v>
      </c>
      <c r="CG25" s="63">
        <v>2.410655041266337E-5</v>
      </c>
      <c r="CH25" s="63">
        <v>1.7245307663299631E-5</v>
      </c>
      <c r="CI25" s="63">
        <v>5.7542770256184282E-6</v>
      </c>
      <c r="CJ25" s="63">
        <v>6.2146649098617789E-5</v>
      </c>
      <c r="CK25" s="63">
        <v>8.0750549633011885E-5</v>
      </c>
      <c r="CL25" s="63">
        <v>2.3963746849917525E-6</v>
      </c>
      <c r="CM25" s="63">
        <v>1.5521557793653395E-5</v>
      </c>
      <c r="CN25" s="63">
        <v>9.4323304505757304E-6</v>
      </c>
      <c r="CO25" s="63">
        <v>4.8470506709653674E-6</v>
      </c>
      <c r="CP25" s="63">
        <v>6.8731796394870508E-6</v>
      </c>
      <c r="CQ25" s="63">
        <v>2.7581899398908647E-5</v>
      </c>
      <c r="CR25" s="63">
        <v>2.6883614172347647E-5</v>
      </c>
      <c r="CS25" s="63">
        <v>9.4482897082535214E-6</v>
      </c>
      <c r="CT25" s="63">
        <v>4.5882824125320518E-4</v>
      </c>
      <c r="CU25" s="63">
        <v>2.1908733906013042E-4</v>
      </c>
      <c r="CV25" s="63">
        <v>1.2739466118424775E-3</v>
      </c>
      <c r="CW25" s="63">
        <v>3.7879152649291036E-5</v>
      </c>
      <c r="CX25" s="63">
        <v>4.9180767181135832E-5</v>
      </c>
      <c r="CY25" s="63">
        <v>6.8853973197848983E-6</v>
      </c>
      <c r="CZ25" s="63">
        <v>7.390737705893475E-6</v>
      </c>
      <c r="DA25" s="63">
        <v>2.11711030881704E-5</v>
      </c>
      <c r="DB25" s="63">
        <v>4.1741670741333893E-5</v>
      </c>
      <c r="DC25" s="63">
        <v>9.3961699080988594E-6</v>
      </c>
      <c r="DD25" s="63">
        <v>6.5005724402245022E-5</v>
      </c>
      <c r="DE25" s="63">
        <v>6.3716735822065725E-5</v>
      </c>
      <c r="DF25" s="63">
        <v>2.1172507174038635E-4</v>
      </c>
      <c r="DG25" s="63">
        <v>7.2174668602476623E-5</v>
      </c>
      <c r="DH25" s="63">
        <v>3.8678287925543074E-4</v>
      </c>
      <c r="DI25" s="63">
        <v>2.9109083412953535E-5</v>
      </c>
      <c r="DJ25" s="63">
        <v>4.3925278712515114E-5</v>
      </c>
      <c r="DK25" s="63">
        <v>6.8592296800312866E-5</v>
      </c>
    </row>
    <row r="26" spans="2:115">
      <c r="B26" s="61">
        <v>203</v>
      </c>
      <c r="C26" s="62" t="s">
        <v>923</v>
      </c>
      <c r="D26" s="63">
        <v>0</v>
      </c>
      <c r="E26" s="63">
        <v>0</v>
      </c>
      <c r="F26" s="63">
        <v>0</v>
      </c>
      <c r="G26" s="63">
        <v>0</v>
      </c>
      <c r="H26" s="63">
        <v>0</v>
      </c>
      <c r="I26" s="63">
        <v>0</v>
      </c>
      <c r="J26" s="63">
        <v>0</v>
      </c>
      <c r="K26" s="63">
        <v>0</v>
      </c>
      <c r="L26" s="63">
        <v>0</v>
      </c>
      <c r="M26" s="63">
        <v>0</v>
      </c>
      <c r="N26" s="63">
        <v>0</v>
      </c>
      <c r="O26" s="63">
        <v>0</v>
      </c>
      <c r="P26" s="63">
        <v>0</v>
      </c>
      <c r="Q26" s="63">
        <v>0</v>
      </c>
      <c r="R26" s="63">
        <v>0</v>
      </c>
      <c r="S26" s="63">
        <v>0</v>
      </c>
      <c r="T26" s="63">
        <v>0</v>
      </c>
      <c r="U26" s="63">
        <v>0</v>
      </c>
      <c r="V26" s="63">
        <v>0</v>
      </c>
      <c r="W26" s="63">
        <v>0</v>
      </c>
      <c r="X26" s="63">
        <v>0</v>
      </c>
      <c r="Y26" s="63">
        <v>0</v>
      </c>
      <c r="Z26" s="63">
        <v>0</v>
      </c>
      <c r="AA26" s="63">
        <v>0</v>
      </c>
      <c r="AB26" s="63">
        <v>0</v>
      </c>
      <c r="AC26" s="63">
        <v>0</v>
      </c>
      <c r="AD26" s="63">
        <v>1</v>
      </c>
      <c r="AE26" s="63">
        <v>0</v>
      </c>
      <c r="AF26" s="63">
        <v>0</v>
      </c>
      <c r="AG26" s="63">
        <v>0</v>
      </c>
      <c r="AH26" s="63">
        <v>0</v>
      </c>
      <c r="AI26" s="63">
        <v>0</v>
      </c>
      <c r="AJ26" s="63">
        <v>0</v>
      </c>
      <c r="AK26" s="63">
        <v>0</v>
      </c>
      <c r="AL26" s="63">
        <v>0</v>
      </c>
      <c r="AM26" s="63">
        <v>0</v>
      </c>
      <c r="AN26" s="63">
        <v>0</v>
      </c>
      <c r="AO26" s="63">
        <v>0</v>
      </c>
      <c r="AP26" s="63">
        <v>0</v>
      </c>
      <c r="AQ26" s="63">
        <v>0</v>
      </c>
      <c r="AR26" s="63">
        <v>0</v>
      </c>
      <c r="AS26" s="63">
        <v>0</v>
      </c>
      <c r="AT26" s="63">
        <v>0</v>
      </c>
      <c r="AU26" s="63">
        <v>0</v>
      </c>
      <c r="AV26" s="63">
        <v>0</v>
      </c>
      <c r="AW26" s="63">
        <v>0</v>
      </c>
      <c r="AX26" s="63">
        <v>0</v>
      </c>
      <c r="AY26" s="63">
        <v>0</v>
      </c>
      <c r="AZ26" s="63">
        <v>0</v>
      </c>
      <c r="BA26" s="63">
        <v>0</v>
      </c>
      <c r="BB26" s="63">
        <v>0</v>
      </c>
      <c r="BC26" s="63">
        <v>0</v>
      </c>
      <c r="BD26" s="63">
        <v>0</v>
      </c>
      <c r="BE26" s="63">
        <v>0</v>
      </c>
      <c r="BF26" s="63">
        <v>0</v>
      </c>
      <c r="BG26" s="63">
        <v>0</v>
      </c>
      <c r="BH26" s="63">
        <v>0</v>
      </c>
      <c r="BI26" s="63">
        <v>0</v>
      </c>
      <c r="BJ26" s="63">
        <v>0</v>
      </c>
      <c r="BK26" s="63">
        <v>0</v>
      </c>
      <c r="BL26" s="63">
        <v>0</v>
      </c>
      <c r="BM26" s="63">
        <v>0</v>
      </c>
      <c r="BN26" s="63">
        <v>0</v>
      </c>
      <c r="BO26" s="63">
        <v>0</v>
      </c>
      <c r="BP26" s="63">
        <v>0</v>
      </c>
      <c r="BQ26" s="63">
        <v>0</v>
      </c>
      <c r="BR26" s="63">
        <v>0</v>
      </c>
      <c r="BS26" s="63">
        <v>0</v>
      </c>
      <c r="BT26" s="63">
        <v>0</v>
      </c>
      <c r="BU26" s="63">
        <v>0</v>
      </c>
      <c r="BV26" s="63">
        <v>0</v>
      </c>
      <c r="BW26" s="63">
        <v>0</v>
      </c>
      <c r="BX26" s="63">
        <v>0</v>
      </c>
      <c r="BY26" s="63">
        <v>0</v>
      </c>
      <c r="BZ26" s="63">
        <v>0</v>
      </c>
      <c r="CA26" s="63">
        <v>0</v>
      </c>
      <c r="CB26" s="63">
        <v>0</v>
      </c>
      <c r="CC26" s="63">
        <v>0</v>
      </c>
      <c r="CD26" s="63">
        <v>0</v>
      </c>
      <c r="CE26" s="63">
        <v>0</v>
      </c>
      <c r="CF26" s="63">
        <v>0</v>
      </c>
      <c r="CG26" s="63">
        <v>0</v>
      </c>
      <c r="CH26" s="63">
        <v>0</v>
      </c>
      <c r="CI26" s="63">
        <v>0</v>
      </c>
      <c r="CJ26" s="63">
        <v>0</v>
      </c>
      <c r="CK26" s="63">
        <v>0</v>
      </c>
      <c r="CL26" s="63">
        <v>0</v>
      </c>
      <c r="CM26" s="63">
        <v>0</v>
      </c>
      <c r="CN26" s="63">
        <v>0</v>
      </c>
      <c r="CO26" s="63">
        <v>0</v>
      </c>
      <c r="CP26" s="63">
        <v>0</v>
      </c>
      <c r="CQ26" s="63">
        <v>0</v>
      </c>
      <c r="CR26" s="63">
        <v>0</v>
      </c>
      <c r="CS26" s="63">
        <v>0</v>
      </c>
      <c r="CT26" s="63">
        <v>0</v>
      </c>
      <c r="CU26" s="63">
        <v>0</v>
      </c>
      <c r="CV26" s="63">
        <v>0</v>
      </c>
      <c r="CW26" s="63">
        <v>0</v>
      </c>
      <c r="CX26" s="63">
        <v>0</v>
      </c>
      <c r="CY26" s="63">
        <v>0</v>
      </c>
      <c r="CZ26" s="63">
        <v>0</v>
      </c>
      <c r="DA26" s="63">
        <v>0</v>
      </c>
      <c r="DB26" s="63">
        <v>0</v>
      </c>
      <c r="DC26" s="63">
        <v>0</v>
      </c>
      <c r="DD26" s="63">
        <v>0</v>
      </c>
      <c r="DE26" s="63">
        <v>0</v>
      </c>
      <c r="DF26" s="63">
        <v>0</v>
      </c>
      <c r="DG26" s="63">
        <v>0</v>
      </c>
      <c r="DH26" s="63">
        <v>0</v>
      </c>
      <c r="DI26" s="63">
        <v>0</v>
      </c>
      <c r="DJ26" s="63">
        <v>0</v>
      </c>
      <c r="DK26" s="63">
        <v>0</v>
      </c>
    </row>
    <row r="27" spans="2:115">
      <c r="B27" s="61">
        <v>204</v>
      </c>
      <c r="C27" s="62" t="s">
        <v>924</v>
      </c>
      <c r="D27" s="63">
        <v>0.12863705065660602</v>
      </c>
      <c r="E27" s="63">
        <v>0.11984725714181217</v>
      </c>
      <c r="F27" s="63">
        <v>0.16822879503331059</v>
      </c>
      <c r="G27" s="63">
        <v>3.2468023385010298E-7</v>
      </c>
      <c r="H27" s="63">
        <v>1.8765570681000508E-2</v>
      </c>
      <c r="I27" s="63">
        <v>1.8526301109475913E-2</v>
      </c>
      <c r="J27" s="63">
        <v>2.5713084500927869E-4</v>
      </c>
      <c r="K27" s="63">
        <v>1.0973433953513487E-4</v>
      </c>
      <c r="L27" s="63">
        <v>8.1119178636355783E-5</v>
      </c>
      <c r="M27" s="63">
        <v>3.5258361729551464E-5</v>
      </c>
      <c r="N27" s="63">
        <v>3.7109073141679203E-5</v>
      </c>
      <c r="O27" s="63">
        <v>9.5714038678709329E-6</v>
      </c>
      <c r="P27" s="63">
        <v>2.8868668029161256E-4</v>
      </c>
      <c r="Q27" s="63">
        <v>5.0592372709115283E-4</v>
      </c>
      <c r="R27" s="63">
        <v>1.3249864899901188E-3</v>
      </c>
      <c r="S27" s="63">
        <v>1.698900105902878E-4</v>
      </c>
      <c r="T27" s="63">
        <v>0</v>
      </c>
      <c r="U27" s="63">
        <v>1.2031918437759397E-3</v>
      </c>
      <c r="V27" s="63">
        <v>3.0265544611207538E-4</v>
      </c>
      <c r="W27" s="63">
        <v>7.540209368600792E-4</v>
      </c>
      <c r="X27" s="63">
        <v>4.3749477033961628E-4</v>
      </c>
      <c r="Y27" s="63">
        <v>1.9730840628419356E-3</v>
      </c>
      <c r="Z27" s="63">
        <v>9.6588381765111224E-4</v>
      </c>
      <c r="AA27" s="63">
        <v>3.8187942812849355E-4</v>
      </c>
      <c r="AB27" s="63">
        <v>1.0133712799428453E-3</v>
      </c>
      <c r="AC27" s="63">
        <v>2.9899455599331336E-3</v>
      </c>
      <c r="AD27" s="63">
        <v>0</v>
      </c>
      <c r="AE27" s="63">
        <v>1.0309012748000919</v>
      </c>
      <c r="AF27" s="63">
        <v>8.5513540138754937E-2</v>
      </c>
      <c r="AG27" s="63">
        <v>4.7439383528591214E-2</v>
      </c>
      <c r="AH27" s="63">
        <v>1.1019108420599701E-2</v>
      </c>
      <c r="AI27" s="63">
        <v>1.8937991803878826E-2</v>
      </c>
      <c r="AJ27" s="63">
        <v>5.5906892419259389E-4</v>
      </c>
      <c r="AK27" s="63">
        <v>7.6288616229883599E-4</v>
      </c>
      <c r="AL27" s="63">
        <v>4.9791627677971597E-3</v>
      </c>
      <c r="AM27" s="63">
        <v>1.0582431288155905E-2</v>
      </c>
      <c r="AN27" s="63">
        <v>4.9274610533138203E-4</v>
      </c>
      <c r="AO27" s="63">
        <v>1.8455460396446138E-3</v>
      </c>
      <c r="AP27" s="63">
        <v>1.303560359274337E-4</v>
      </c>
      <c r="AQ27" s="63">
        <v>1.3940758953889855E-4</v>
      </c>
      <c r="AR27" s="63">
        <v>1.041352137726849E-3</v>
      </c>
      <c r="AS27" s="63">
        <v>4.2468467949321384E-6</v>
      </c>
      <c r="AT27" s="63">
        <v>1.200933288660977E-5</v>
      </c>
      <c r="AU27" s="63">
        <v>5.8124502915137874E-5</v>
      </c>
      <c r="AV27" s="63">
        <v>8.8162212298487442E-6</v>
      </c>
      <c r="AW27" s="63">
        <v>3.711782134397576E-5</v>
      </c>
      <c r="AX27" s="63">
        <v>2.0299085898350204E-4</v>
      </c>
      <c r="AY27" s="63">
        <v>6.6042606880640755E-5</v>
      </c>
      <c r="AZ27" s="63">
        <v>1.0820535582086118E-4</v>
      </c>
      <c r="BA27" s="63">
        <v>1.2072731519617158E-4</v>
      </c>
      <c r="BB27" s="63">
        <v>4.6984120476370304E-5</v>
      </c>
      <c r="BC27" s="63">
        <v>2.1513902915769212E-4</v>
      </c>
      <c r="BD27" s="63">
        <v>7.9809907913090639E-4</v>
      </c>
      <c r="BE27" s="63">
        <v>1.4489914651046599E-4</v>
      </c>
      <c r="BF27" s="63">
        <v>2.6580348734857106E-4</v>
      </c>
      <c r="BG27" s="63">
        <v>7.0285996068856441E-4</v>
      </c>
      <c r="BH27" s="63">
        <v>2.0070825804374137E-4</v>
      </c>
      <c r="BI27" s="63">
        <v>4.5649406000378292E-4</v>
      </c>
      <c r="BJ27" s="63">
        <v>1.1227414894432095E-4</v>
      </c>
      <c r="BK27" s="63">
        <v>1.57607865027265E-4</v>
      </c>
      <c r="BL27" s="63">
        <v>1.2374030011913124E-4</v>
      </c>
      <c r="BM27" s="63">
        <v>1.5094440572810581E-4</v>
      </c>
      <c r="BN27" s="63">
        <v>6.5008946203506292E-5</v>
      </c>
      <c r="BO27" s="63">
        <v>1.045555483016892E-4</v>
      </c>
      <c r="BP27" s="63">
        <v>4.1602904083388369E-4</v>
      </c>
      <c r="BQ27" s="63">
        <v>1.725559939415727E-5</v>
      </c>
      <c r="BR27" s="63">
        <v>7.2603566520717879E-5</v>
      </c>
      <c r="BS27" s="63">
        <v>9.4142707209884574E-5</v>
      </c>
      <c r="BT27" s="63">
        <v>4.3543010955012789E-5</v>
      </c>
      <c r="BU27" s="63">
        <v>5.2531033929546336E-5</v>
      </c>
      <c r="BV27" s="63">
        <v>1.9016989766896869E-5</v>
      </c>
      <c r="BW27" s="63">
        <v>4.5673981022422722E-5</v>
      </c>
      <c r="BX27" s="63">
        <v>6.2608790689581037E-5</v>
      </c>
      <c r="BY27" s="63">
        <v>9.4285135142833552E-5</v>
      </c>
      <c r="BZ27" s="63">
        <v>1.3910467133587929E-5</v>
      </c>
      <c r="CA27" s="63">
        <v>1.3846995685208981E-5</v>
      </c>
      <c r="CB27" s="63">
        <v>5.3174952880908199E-6</v>
      </c>
      <c r="CC27" s="63">
        <v>5.911215087710374E-6</v>
      </c>
      <c r="CD27" s="63">
        <v>2.4139221720944199E-6</v>
      </c>
      <c r="CE27" s="63">
        <v>1.2522281227919709E-5</v>
      </c>
      <c r="CF27" s="63">
        <v>1.1796783742005653E-5</v>
      </c>
      <c r="CG27" s="63">
        <v>5.3644106985141581E-5</v>
      </c>
      <c r="CH27" s="63">
        <v>5.5232542637914687E-5</v>
      </c>
      <c r="CI27" s="63">
        <v>1.5207200933139817E-5</v>
      </c>
      <c r="CJ27" s="63">
        <v>2.3792968782965116E-5</v>
      </c>
      <c r="CK27" s="63">
        <v>2.7939717700129488E-4</v>
      </c>
      <c r="CL27" s="63">
        <v>5.874193541480303E-6</v>
      </c>
      <c r="CM27" s="63">
        <v>1.3365153582086947E-5</v>
      </c>
      <c r="CN27" s="63">
        <v>1.5544298370953716E-5</v>
      </c>
      <c r="CO27" s="63">
        <v>2.5934265730145417E-5</v>
      </c>
      <c r="CP27" s="63">
        <v>1.1920385763752442E-5</v>
      </c>
      <c r="CQ27" s="63">
        <v>9.7927652031671886E-5</v>
      </c>
      <c r="CR27" s="63">
        <v>1.3510171824855514E-5</v>
      </c>
      <c r="CS27" s="63">
        <v>1.2202224903532583E-4</v>
      </c>
      <c r="CT27" s="63">
        <v>8.1132293917310567E-4</v>
      </c>
      <c r="CU27" s="63">
        <v>9.4154987672243192E-4</v>
      </c>
      <c r="CV27" s="63">
        <v>4.0528943342591292E-4</v>
      </c>
      <c r="CW27" s="63">
        <v>5.3003068653031109E-5</v>
      </c>
      <c r="CX27" s="63">
        <v>6.409946045999725E-5</v>
      </c>
      <c r="CY27" s="63">
        <v>3.1056208879845544E-5</v>
      </c>
      <c r="CZ27" s="63">
        <v>2.9156508829599715E-5</v>
      </c>
      <c r="DA27" s="63">
        <v>4.225936834607609E-5</v>
      </c>
      <c r="DB27" s="63">
        <v>1.4382953217323169E-4</v>
      </c>
      <c r="DC27" s="63">
        <v>4.6310661468102116E-5</v>
      </c>
      <c r="DD27" s="63">
        <v>6.5717104720591785E-5</v>
      </c>
      <c r="DE27" s="63">
        <v>6.1414674238705373E-5</v>
      </c>
      <c r="DF27" s="63">
        <v>3.0992351331761176E-4</v>
      </c>
      <c r="DG27" s="63">
        <v>3.8284087279542922E-5</v>
      </c>
      <c r="DH27" s="63">
        <v>5.5089939535702271E-4</v>
      </c>
      <c r="DI27" s="63">
        <v>7.4406991503744388E-5</v>
      </c>
      <c r="DJ27" s="63">
        <v>3.2863827896743728E-4</v>
      </c>
      <c r="DK27" s="63">
        <v>4.5760582925887752E-5</v>
      </c>
    </row>
    <row r="28" spans="2:115">
      <c r="B28" s="61">
        <v>205</v>
      </c>
      <c r="C28" s="62" t="s">
        <v>428</v>
      </c>
      <c r="D28" s="63">
        <v>3.1566355080770991E-3</v>
      </c>
      <c r="E28" s="63">
        <v>0.11033766874199082</v>
      </c>
      <c r="F28" s="63">
        <v>-0.70051946061817938</v>
      </c>
      <c r="G28" s="63">
        <v>0</v>
      </c>
      <c r="H28" s="63">
        <v>1.357927121779645E-2</v>
      </c>
      <c r="I28" s="63">
        <v>1.357927121779645E-2</v>
      </c>
      <c r="J28" s="63">
        <v>2.8243575589380276E-6</v>
      </c>
      <c r="K28" s="63">
        <v>4.2989691497740104E-7</v>
      </c>
      <c r="L28" s="63">
        <v>8.840558665988484E-7</v>
      </c>
      <c r="M28" s="63">
        <v>9.6557231405000804E-7</v>
      </c>
      <c r="N28" s="63">
        <v>7.5713077701548987E-7</v>
      </c>
      <c r="O28" s="63">
        <v>1.1089862769182844E-7</v>
      </c>
      <c r="P28" s="63">
        <v>6.754604565665914E-7</v>
      </c>
      <c r="Q28" s="63">
        <v>1.9576471482420465E-6</v>
      </c>
      <c r="R28" s="63">
        <v>5.2207059578133195E-6</v>
      </c>
      <c r="S28" s="63">
        <v>4.3774902181720765E-7</v>
      </c>
      <c r="T28" s="63">
        <v>0</v>
      </c>
      <c r="U28" s="63">
        <v>2.7527505348096315E-5</v>
      </c>
      <c r="V28" s="63">
        <v>1.9157446497126963E-6</v>
      </c>
      <c r="W28" s="63">
        <v>1.350904655983616E-5</v>
      </c>
      <c r="X28" s="63">
        <v>6.2006366433087296E-6</v>
      </c>
      <c r="Y28" s="63">
        <v>1.958793315370024E-5</v>
      </c>
      <c r="Z28" s="63">
        <v>8.4661682136724884E-6</v>
      </c>
      <c r="AA28" s="63">
        <v>5.6831291291503347E-6</v>
      </c>
      <c r="AB28" s="63">
        <v>1.0736455618909946E-6</v>
      </c>
      <c r="AC28" s="63">
        <v>2.2202986174412031E-6</v>
      </c>
      <c r="AD28" s="63">
        <v>0</v>
      </c>
      <c r="AE28" s="63">
        <v>7.3949886341099677E-7</v>
      </c>
      <c r="AF28" s="63">
        <v>1.0000111842106678</v>
      </c>
      <c r="AG28" s="63">
        <v>3.7544234236368105E-4</v>
      </c>
      <c r="AH28" s="63">
        <v>5.3914808951141714E-6</v>
      </c>
      <c r="AI28" s="63">
        <v>1.2739159574746416E-4</v>
      </c>
      <c r="AJ28" s="63">
        <v>7.0610395660752269E-7</v>
      </c>
      <c r="AK28" s="63">
        <v>1.8817253633120432E-6</v>
      </c>
      <c r="AL28" s="63">
        <v>3.8012651361451512E-4</v>
      </c>
      <c r="AM28" s="63">
        <v>5.9870829438441627E-6</v>
      </c>
      <c r="AN28" s="63">
        <v>1.118615681259545E-5</v>
      </c>
      <c r="AO28" s="63">
        <v>2.1817042813464919E-6</v>
      </c>
      <c r="AP28" s="63">
        <v>8.2548309889908171E-7</v>
      </c>
      <c r="AQ28" s="63">
        <v>7.2500093345453571E-7</v>
      </c>
      <c r="AR28" s="63">
        <v>8.1392342149118925E-6</v>
      </c>
      <c r="AS28" s="63">
        <v>3.3330844468023356E-8</v>
      </c>
      <c r="AT28" s="63">
        <v>7.2425728262728387E-8</v>
      </c>
      <c r="AU28" s="63">
        <v>4.220355543414293E-7</v>
      </c>
      <c r="AV28" s="63">
        <v>1.3954359610117487E-7</v>
      </c>
      <c r="AW28" s="63">
        <v>6.0610030009095322E-8</v>
      </c>
      <c r="AX28" s="63">
        <v>6.4277692732682718E-6</v>
      </c>
      <c r="AY28" s="63">
        <v>7.0689979694405386E-7</v>
      </c>
      <c r="AZ28" s="63">
        <v>8.7400579862056543E-7</v>
      </c>
      <c r="BA28" s="63">
        <v>5.7480532964605177E-7</v>
      </c>
      <c r="BB28" s="63">
        <v>9.9285650763229754E-7</v>
      </c>
      <c r="BC28" s="63">
        <v>9.288058255307921E-6</v>
      </c>
      <c r="BD28" s="63">
        <v>8.1084142105400138E-6</v>
      </c>
      <c r="BE28" s="63">
        <v>5.7345278486346955E-6</v>
      </c>
      <c r="BF28" s="63">
        <v>1.0644955809701973E-5</v>
      </c>
      <c r="BG28" s="63">
        <v>1.7006690017167159E-5</v>
      </c>
      <c r="BH28" s="63">
        <v>8.6411052831879206E-7</v>
      </c>
      <c r="BI28" s="63">
        <v>1.7877379045027315E-5</v>
      </c>
      <c r="BJ28" s="63">
        <v>5.5712611861548342E-6</v>
      </c>
      <c r="BK28" s="63">
        <v>8.798596053114844E-6</v>
      </c>
      <c r="BL28" s="63">
        <v>4.7789585719905365E-6</v>
      </c>
      <c r="BM28" s="63">
        <v>9.1817440822819215E-6</v>
      </c>
      <c r="BN28" s="63">
        <v>7.2828791645364033E-7</v>
      </c>
      <c r="BO28" s="63">
        <v>8.7859020707461258E-7</v>
      </c>
      <c r="BP28" s="63">
        <v>2.0055469819041371E-5</v>
      </c>
      <c r="BQ28" s="63">
        <v>2.6458091902240217E-7</v>
      </c>
      <c r="BR28" s="63">
        <v>1.2394802062996802E-6</v>
      </c>
      <c r="BS28" s="63">
        <v>1.3843497562809279E-6</v>
      </c>
      <c r="BT28" s="63">
        <v>9.2103488647102959E-7</v>
      </c>
      <c r="BU28" s="63">
        <v>1.1407529459159969E-6</v>
      </c>
      <c r="BV28" s="63">
        <v>1.5413630116618302E-7</v>
      </c>
      <c r="BW28" s="63">
        <v>3.5987386505796225E-7</v>
      </c>
      <c r="BX28" s="63">
        <v>2.7013874942227699E-6</v>
      </c>
      <c r="BY28" s="63">
        <v>5.9945865380481236E-7</v>
      </c>
      <c r="BZ28" s="63">
        <v>3.9355062287956114E-7</v>
      </c>
      <c r="CA28" s="63">
        <v>3.4921650452970425E-7</v>
      </c>
      <c r="CB28" s="63">
        <v>1.3764425925482822E-7</v>
      </c>
      <c r="CC28" s="63">
        <v>2.0904494885729123E-7</v>
      </c>
      <c r="CD28" s="63">
        <v>6.6185765248987799E-8</v>
      </c>
      <c r="CE28" s="63">
        <v>1.5110297206797609E-7</v>
      </c>
      <c r="CF28" s="63">
        <v>1.1432737147061321E-7</v>
      </c>
      <c r="CG28" s="63">
        <v>4.455776423945332E-7</v>
      </c>
      <c r="CH28" s="63">
        <v>3.4672207587827563E-7</v>
      </c>
      <c r="CI28" s="63">
        <v>2.0486869020346329E-7</v>
      </c>
      <c r="CJ28" s="63">
        <v>4.0273479623944043E-7</v>
      </c>
      <c r="CK28" s="63">
        <v>1.3180967530311661E-6</v>
      </c>
      <c r="CL28" s="63">
        <v>5.2040732796952114E-8</v>
      </c>
      <c r="CM28" s="63">
        <v>1.7775152959847979E-7</v>
      </c>
      <c r="CN28" s="63">
        <v>2.0137683706459519E-7</v>
      </c>
      <c r="CO28" s="63">
        <v>7.3973404979165821E-7</v>
      </c>
      <c r="CP28" s="63">
        <v>1.6762188486399721E-7</v>
      </c>
      <c r="CQ28" s="63">
        <v>9.2655546959061774E-7</v>
      </c>
      <c r="CR28" s="63">
        <v>1.6269255639046852E-7</v>
      </c>
      <c r="CS28" s="63">
        <v>9.9162769714079223E-8</v>
      </c>
      <c r="CT28" s="63">
        <v>1.4303502963585048E-6</v>
      </c>
      <c r="CU28" s="63">
        <v>1.3471786970950565E-6</v>
      </c>
      <c r="CV28" s="63">
        <v>2.5201617551311303E-6</v>
      </c>
      <c r="CW28" s="63">
        <v>2.7824371023299266E-7</v>
      </c>
      <c r="CX28" s="63">
        <v>4.1571036416327715E-7</v>
      </c>
      <c r="CY28" s="63">
        <v>4.3331055809223503E-7</v>
      </c>
      <c r="CZ28" s="63">
        <v>3.0752600334715958E-7</v>
      </c>
      <c r="DA28" s="63">
        <v>5.7990744806335718E-7</v>
      </c>
      <c r="DB28" s="63">
        <v>1.5039179219863127E-6</v>
      </c>
      <c r="DC28" s="63">
        <v>4.888434758536914E-7</v>
      </c>
      <c r="DD28" s="63">
        <v>5.8571352679171418E-7</v>
      </c>
      <c r="DE28" s="63">
        <v>4.4108784702754955E-7</v>
      </c>
      <c r="DF28" s="63">
        <v>1.8110236000421896E-6</v>
      </c>
      <c r="DG28" s="63">
        <v>6.5109642507433005E-7</v>
      </c>
      <c r="DH28" s="63">
        <v>2.9540364422854944E-7</v>
      </c>
      <c r="DI28" s="63">
        <v>5.7426810017970784E-7</v>
      </c>
      <c r="DJ28" s="63">
        <v>5.2272949214584934E-6</v>
      </c>
      <c r="DK28" s="63">
        <v>2.626636248618244E-6</v>
      </c>
    </row>
    <row r="29" spans="2:115">
      <c r="B29" s="61">
        <v>206</v>
      </c>
      <c r="C29" s="62" t="s">
        <v>430</v>
      </c>
      <c r="D29" s="63">
        <v>1.8644261786173733E-3</v>
      </c>
      <c r="E29" s="63">
        <v>5.4855454464725402E-2</v>
      </c>
      <c r="F29" s="63">
        <v>-0.17976766151883816</v>
      </c>
      <c r="G29" s="63">
        <v>0</v>
      </c>
      <c r="H29" s="63">
        <v>2.4218743693035498E-2</v>
      </c>
      <c r="I29" s="63">
        <v>2.4218743693035498E-2</v>
      </c>
      <c r="J29" s="63">
        <v>3.0592173648680727E-8</v>
      </c>
      <c r="K29" s="63">
        <v>9.2813996094174352E-9</v>
      </c>
      <c r="L29" s="63">
        <v>3.8179610530271884E-8</v>
      </c>
      <c r="M29" s="63">
        <v>3.5224388577665501E-8</v>
      </c>
      <c r="N29" s="63">
        <v>7.8285183424901893E-8</v>
      </c>
      <c r="O29" s="63">
        <v>7.6786201164186221E-9</v>
      </c>
      <c r="P29" s="63">
        <v>2.9594741135447018E-8</v>
      </c>
      <c r="Q29" s="63">
        <v>1.6501557943972965E-8</v>
      </c>
      <c r="R29" s="63">
        <v>2.7162450458413761E-8</v>
      </c>
      <c r="S29" s="63">
        <v>8.2148367144819807E-9</v>
      </c>
      <c r="T29" s="63">
        <v>0</v>
      </c>
      <c r="U29" s="63">
        <v>1.9966209680497891E-4</v>
      </c>
      <c r="V29" s="63">
        <v>1.815862690067255E-4</v>
      </c>
      <c r="W29" s="63">
        <v>3.6212603672990523E-7</v>
      </c>
      <c r="X29" s="63">
        <v>7.9850706610112808E-7</v>
      </c>
      <c r="Y29" s="63">
        <v>1.8693487557881279E-6</v>
      </c>
      <c r="Z29" s="63">
        <v>2.7847054592672593E-7</v>
      </c>
      <c r="AA29" s="63">
        <v>7.819425671431614E-8</v>
      </c>
      <c r="AB29" s="63">
        <v>5.8055509917770653E-8</v>
      </c>
      <c r="AC29" s="63">
        <v>2.1555375679341236E-8</v>
      </c>
      <c r="AD29" s="63">
        <v>0</v>
      </c>
      <c r="AE29" s="63">
        <v>1.4529167863688312E-8</v>
      </c>
      <c r="AF29" s="63">
        <v>1.3878498476882284E-8</v>
      </c>
      <c r="AG29" s="63">
        <v>1.0000011927672126</v>
      </c>
      <c r="AH29" s="63">
        <v>2.8609433293212767E-8</v>
      </c>
      <c r="AI29" s="63">
        <v>1.6382712728887382E-8</v>
      </c>
      <c r="AJ29" s="63">
        <v>1.6788448517005984E-9</v>
      </c>
      <c r="AK29" s="63">
        <v>1.4063864725903712E-6</v>
      </c>
      <c r="AL29" s="63">
        <v>6.3165236993519493E-7</v>
      </c>
      <c r="AM29" s="63">
        <v>4.3002041978621897E-7</v>
      </c>
      <c r="AN29" s="63">
        <v>2.4495889548890489E-6</v>
      </c>
      <c r="AO29" s="63">
        <v>3.2534459048294092E-7</v>
      </c>
      <c r="AP29" s="63">
        <v>3.6705241068989587E-8</v>
      </c>
      <c r="AQ29" s="63">
        <v>5.9442350016072519E-8</v>
      </c>
      <c r="AR29" s="63">
        <v>2.3934386150719523E-6</v>
      </c>
      <c r="AS29" s="63">
        <v>1.1198575145662169E-9</v>
      </c>
      <c r="AT29" s="63">
        <v>1.6603285448116737E-8</v>
      </c>
      <c r="AU29" s="63">
        <v>4.0058209036630526E-8</v>
      </c>
      <c r="AV29" s="63">
        <v>1.3575430457753303E-8</v>
      </c>
      <c r="AW29" s="63">
        <v>4.814231796295166E-9</v>
      </c>
      <c r="AX29" s="63">
        <v>1.4474263281322689E-8</v>
      </c>
      <c r="AY29" s="63">
        <v>1.4369913338322048E-8</v>
      </c>
      <c r="AZ29" s="63">
        <v>1.4113901996380192E-8</v>
      </c>
      <c r="BA29" s="63">
        <v>1.4643779575232973E-8</v>
      </c>
      <c r="BB29" s="63">
        <v>3.5997490122662764E-8</v>
      </c>
      <c r="BC29" s="63">
        <v>9.4723365831857537E-7</v>
      </c>
      <c r="BD29" s="63">
        <v>4.9667639057751811E-8</v>
      </c>
      <c r="BE29" s="63">
        <v>2.2131651315023005E-8</v>
      </c>
      <c r="BF29" s="63">
        <v>3.4813390350999191E-8</v>
      </c>
      <c r="BG29" s="63">
        <v>7.8308893023170016E-8</v>
      </c>
      <c r="BH29" s="63">
        <v>2.1958209382645666E-8</v>
      </c>
      <c r="BI29" s="63">
        <v>2.9824502162964008E-8</v>
      </c>
      <c r="BJ29" s="63">
        <v>2.6058684873556941E-8</v>
      </c>
      <c r="BK29" s="63">
        <v>2.4924871352886534E-8</v>
      </c>
      <c r="BL29" s="63">
        <v>3.3661364213787757E-8</v>
      </c>
      <c r="BM29" s="63">
        <v>2.0858660811429071E-8</v>
      </c>
      <c r="BN29" s="63">
        <v>8.3250297377130928E-9</v>
      </c>
      <c r="BO29" s="63">
        <v>1.2916730986213509E-8</v>
      </c>
      <c r="BP29" s="63">
        <v>1.8245037934444745E-5</v>
      </c>
      <c r="BQ29" s="63">
        <v>1.5870307346735784E-8</v>
      </c>
      <c r="BR29" s="63">
        <v>4.3955820020615388E-8</v>
      </c>
      <c r="BS29" s="63">
        <v>7.3062290483931392E-8</v>
      </c>
      <c r="BT29" s="63">
        <v>5.2001897422076089E-8</v>
      </c>
      <c r="BU29" s="63">
        <v>5.1985847669816265E-8</v>
      </c>
      <c r="BV29" s="63">
        <v>1.7768035263303787E-8</v>
      </c>
      <c r="BW29" s="63">
        <v>7.6560010060343102E-9</v>
      </c>
      <c r="BX29" s="63">
        <v>2.2125799601459515E-8</v>
      </c>
      <c r="BY29" s="63">
        <v>3.1246657107980543E-8</v>
      </c>
      <c r="BZ29" s="63">
        <v>2.8421258954088118E-8</v>
      </c>
      <c r="CA29" s="63">
        <v>1.6344407936151369E-8</v>
      </c>
      <c r="CB29" s="63">
        <v>6.2658131180929559E-9</v>
      </c>
      <c r="CC29" s="63">
        <v>5.0172204803760758E-9</v>
      </c>
      <c r="CD29" s="63">
        <v>1.7154828113469609E-9</v>
      </c>
      <c r="CE29" s="63">
        <v>2.2928886162098898E-8</v>
      </c>
      <c r="CF29" s="63">
        <v>9.6256884578225846E-9</v>
      </c>
      <c r="CG29" s="63">
        <v>1.8987960584421114E-8</v>
      </c>
      <c r="CH29" s="63">
        <v>3.1165696196348376E-8</v>
      </c>
      <c r="CI29" s="63">
        <v>1.7393516098993417E-8</v>
      </c>
      <c r="CJ29" s="63">
        <v>2.831091785996061E-8</v>
      </c>
      <c r="CK29" s="63">
        <v>7.3894250678198549E-8</v>
      </c>
      <c r="CL29" s="63">
        <v>8.4081298775868398E-9</v>
      </c>
      <c r="CM29" s="63">
        <v>1.7134668816996574E-8</v>
      </c>
      <c r="CN29" s="63">
        <v>1.6833240720695895E-8</v>
      </c>
      <c r="CO29" s="63">
        <v>6.312872900082843E-8</v>
      </c>
      <c r="CP29" s="63">
        <v>1.5647930354059418E-8</v>
      </c>
      <c r="CQ29" s="63">
        <v>5.4605416787829181E-8</v>
      </c>
      <c r="CR29" s="63">
        <v>2.8366715653860768E-8</v>
      </c>
      <c r="CS29" s="63">
        <v>8.8523156927597826E-9</v>
      </c>
      <c r="CT29" s="63">
        <v>5.525244629137101E-8</v>
      </c>
      <c r="CU29" s="63">
        <v>2.5631414467777766E-8</v>
      </c>
      <c r="CV29" s="63">
        <v>1.1155179041750982E-7</v>
      </c>
      <c r="CW29" s="63">
        <v>3.7359808500331169E-8</v>
      </c>
      <c r="CX29" s="63">
        <v>3.2018275173042181E-8</v>
      </c>
      <c r="CY29" s="63">
        <v>1.1659812840946228E-7</v>
      </c>
      <c r="CZ29" s="63">
        <v>4.3294297024483589E-8</v>
      </c>
      <c r="DA29" s="63">
        <v>1.6500558861867361E-8</v>
      </c>
      <c r="DB29" s="63">
        <v>1.8128207217912141E-8</v>
      </c>
      <c r="DC29" s="63">
        <v>3.937380578507426E-8</v>
      </c>
      <c r="DD29" s="63">
        <v>6.0806747366907626E-8</v>
      </c>
      <c r="DE29" s="63">
        <v>1.9707989273998162E-8</v>
      </c>
      <c r="DF29" s="63">
        <v>8.385214237828698E-8</v>
      </c>
      <c r="DG29" s="63">
        <v>9.0193262388951828E-8</v>
      </c>
      <c r="DH29" s="63">
        <v>5.2204320466980697E-8</v>
      </c>
      <c r="DI29" s="63">
        <v>5.692864416889858E-8</v>
      </c>
      <c r="DJ29" s="63">
        <v>8.0183233666018106E-7</v>
      </c>
      <c r="DK29" s="63">
        <v>1.2646565540479067E-7</v>
      </c>
    </row>
    <row r="30" spans="2:115">
      <c r="B30" s="61">
        <v>207</v>
      </c>
      <c r="C30" s="62" t="s">
        <v>432</v>
      </c>
      <c r="D30" s="63">
        <v>0.31436598160403306</v>
      </c>
      <c r="E30" s="63">
        <v>0.11247735220883034</v>
      </c>
      <c r="F30" s="63">
        <v>2.7811497964026571E-2</v>
      </c>
      <c r="G30" s="63">
        <v>2.41670682139638E-3</v>
      </c>
      <c r="H30" s="63">
        <v>1.7000747879053757E-2</v>
      </c>
      <c r="I30" s="63">
        <v>1.6970580639449367E-2</v>
      </c>
      <c r="J30" s="63">
        <v>2.5372376657302797E-5</v>
      </c>
      <c r="K30" s="63">
        <v>4.3353482656301205E-3</v>
      </c>
      <c r="L30" s="63">
        <v>1.9913072749626296E-4</v>
      </c>
      <c r="M30" s="63">
        <v>3.4206199266988352E-6</v>
      </c>
      <c r="N30" s="63">
        <v>5.7912997248465883E-4</v>
      </c>
      <c r="O30" s="63">
        <v>5.7778162928920377E-6</v>
      </c>
      <c r="P30" s="63">
        <v>1.7022245177088193E-5</v>
      </c>
      <c r="Q30" s="63">
        <v>3.9577549905420459E-5</v>
      </c>
      <c r="R30" s="63">
        <v>8.897100804524846E-6</v>
      </c>
      <c r="S30" s="63">
        <v>1.6239449502935367E-5</v>
      </c>
      <c r="T30" s="63">
        <v>0</v>
      </c>
      <c r="U30" s="63">
        <v>7.2714019110346235E-6</v>
      </c>
      <c r="V30" s="63">
        <v>8.106384727552843E-5</v>
      </c>
      <c r="W30" s="63">
        <v>1.628713921876189E-5</v>
      </c>
      <c r="X30" s="63">
        <v>1.8091597083007382E-5</v>
      </c>
      <c r="Y30" s="63">
        <v>1.6350341201588401E-5</v>
      </c>
      <c r="Z30" s="63">
        <v>1.7806104454301113E-5</v>
      </c>
      <c r="AA30" s="63">
        <v>1.417236778979455E-5</v>
      </c>
      <c r="AB30" s="63">
        <v>3.1782504060751697E-5</v>
      </c>
      <c r="AC30" s="63">
        <v>1.5654247644747377E-5</v>
      </c>
      <c r="AD30" s="63">
        <v>0</v>
      </c>
      <c r="AE30" s="63">
        <v>5.5505047065072113E-6</v>
      </c>
      <c r="AF30" s="63">
        <v>1.4267023762766295E-5</v>
      </c>
      <c r="AG30" s="63">
        <v>5.2454733765200709E-5</v>
      </c>
      <c r="AH30" s="63">
        <v>1.0192244431130431</v>
      </c>
      <c r="AI30" s="63">
        <v>7.2196245034799776E-4</v>
      </c>
      <c r="AJ30" s="63">
        <v>4.1797505454318901E-6</v>
      </c>
      <c r="AK30" s="63">
        <v>3.0946926944991357E-5</v>
      </c>
      <c r="AL30" s="63">
        <v>4.7156493403226967E-6</v>
      </c>
      <c r="AM30" s="63">
        <v>1.336244809385109E-5</v>
      </c>
      <c r="AN30" s="63">
        <v>1.4950576442276986E-5</v>
      </c>
      <c r="AO30" s="63">
        <v>1.416105166548697E-5</v>
      </c>
      <c r="AP30" s="63">
        <v>1.921662402270809E-5</v>
      </c>
      <c r="AQ30" s="63">
        <v>5.587555336656887E-6</v>
      </c>
      <c r="AR30" s="63">
        <v>2.9161455549953565E-5</v>
      </c>
      <c r="AS30" s="63">
        <v>2.9423755186592664E-6</v>
      </c>
      <c r="AT30" s="63">
        <v>3.2285176209611211E-6</v>
      </c>
      <c r="AU30" s="63">
        <v>1.395644814728172E-5</v>
      </c>
      <c r="AV30" s="63">
        <v>1.3608748984932691E-5</v>
      </c>
      <c r="AW30" s="63">
        <v>2.4755591499906237E-6</v>
      </c>
      <c r="AX30" s="63">
        <v>5.4128005485661542E-6</v>
      </c>
      <c r="AY30" s="63">
        <v>6.5485565962792024E-6</v>
      </c>
      <c r="AZ30" s="63">
        <v>9.0405803952975894E-6</v>
      </c>
      <c r="BA30" s="63">
        <v>9.0748553135618125E-6</v>
      </c>
      <c r="BB30" s="63">
        <v>7.4671750419015453E-6</v>
      </c>
      <c r="BC30" s="63">
        <v>5.7952915012176161E-6</v>
      </c>
      <c r="BD30" s="63">
        <v>6.5840235625568561E-6</v>
      </c>
      <c r="BE30" s="63">
        <v>5.7023334040959189E-6</v>
      </c>
      <c r="BF30" s="63">
        <v>5.0360904161639999E-6</v>
      </c>
      <c r="BG30" s="63">
        <v>3.6387763195570563E-6</v>
      </c>
      <c r="BH30" s="63">
        <v>3.0638379340701271E-6</v>
      </c>
      <c r="BI30" s="63">
        <v>8.8183627537573144E-6</v>
      </c>
      <c r="BJ30" s="63">
        <v>5.2828416570810537E-6</v>
      </c>
      <c r="BK30" s="63">
        <v>7.0590259577261619E-6</v>
      </c>
      <c r="BL30" s="63">
        <v>4.2347037405173422E-6</v>
      </c>
      <c r="BM30" s="63">
        <v>5.8233853922423407E-6</v>
      </c>
      <c r="BN30" s="63">
        <v>8.9700907263524939E-6</v>
      </c>
      <c r="BO30" s="63">
        <v>1.0526914100994993E-5</v>
      </c>
      <c r="BP30" s="63">
        <v>1.0381642262324754E-5</v>
      </c>
      <c r="BQ30" s="63">
        <v>2.1827772634444243E-5</v>
      </c>
      <c r="BR30" s="63">
        <v>1.191983728668398E-5</v>
      </c>
      <c r="BS30" s="63">
        <v>1.3366831621807336E-5</v>
      </c>
      <c r="BT30" s="63">
        <v>1.9610525956878914E-5</v>
      </c>
      <c r="BU30" s="63">
        <v>2.949282894219409E-5</v>
      </c>
      <c r="BV30" s="63">
        <v>4.4200056651676707E-5</v>
      </c>
      <c r="BW30" s="63">
        <v>1.4653415733962157E-5</v>
      </c>
      <c r="BX30" s="63">
        <v>2.916872933463359E-5</v>
      </c>
      <c r="BY30" s="63">
        <v>2.8258321484946882E-3</v>
      </c>
      <c r="BZ30" s="63">
        <v>8.3773336091397448E-6</v>
      </c>
      <c r="CA30" s="63">
        <v>2.1976034514595772E-5</v>
      </c>
      <c r="CB30" s="63">
        <v>8.589891508500188E-6</v>
      </c>
      <c r="CC30" s="63">
        <v>6.8297984563595203E-6</v>
      </c>
      <c r="CD30" s="63">
        <v>1.6025481682346609E-6</v>
      </c>
      <c r="CE30" s="63">
        <v>1.2535668881957139E-4</v>
      </c>
      <c r="CF30" s="63">
        <v>1.4362299783239877E-5</v>
      </c>
      <c r="CG30" s="63">
        <v>8.0590962360478853E-6</v>
      </c>
      <c r="CH30" s="63">
        <v>1.6618254610086499E-5</v>
      </c>
      <c r="CI30" s="63">
        <v>1.257071430799598E-5</v>
      </c>
      <c r="CJ30" s="63">
        <v>7.4625688893157171E-5</v>
      </c>
      <c r="CK30" s="63">
        <v>4.0674541481237551E-5</v>
      </c>
      <c r="CL30" s="63">
        <v>1.6682121558961568E-4</v>
      </c>
      <c r="CM30" s="63">
        <v>5.24676876508498E-5</v>
      </c>
      <c r="CN30" s="63">
        <v>2.7414360715153611E-5</v>
      </c>
      <c r="CO30" s="63">
        <v>4.4892564997095377E-6</v>
      </c>
      <c r="CP30" s="63">
        <v>2.2430815093754885E-5</v>
      </c>
      <c r="CQ30" s="63">
        <v>1.5208311627666117E-5</v>
      </c>
      <c r="CR30" s="63">
        <v>1.3620665672901182E-4</v>
      </c>
      <c r="CS30" s="63">
        <v>2.1151666947408882E-5</v>
      </c>
      <c r="CT30" s="63">
        <v>3.5813732640233042E-4</v>
      </c>
      <c r="CU30" s="63">
        <v>7.7354197965498264E-2</v>
      </c>
      <c r="CV30" s="63">
        <v>7.251261564998928E-3</v>
      </c>
      <c r="CW30" s="63">
        <v>1.987562124776967E-3</v>
      </c>
      <c r="CX30" s="63">
        <v>1.1399627030474673E-3</v>
      </c>
      <c r="CY30" s="63">
        <v>8.392820615910155E-6</v>
      </c>
      <c r="CZ30" s="63">
        <v>7.266029629462138E-6</v>
      </c>
      <c r="DA30" s="63">
        <v>8.6641482631766589E-6</v>
      </c>
      <c r="DB30" s="63">
        <v>1.4833469632395688E-5</v>
      </c>
      <c r="DC30" s="63">
        <v>1.1955616765008143E-5</v>
      </c>
      <c r="DD30" s="63">
        <v>1.7033775831846678E-4</v>
      </c>
      <c r="DE30" s="63">
        <v>6.5142528253768806E-5</v>
      </c>
      <c r="DF30" s="63">
        <v>4.9629108326086032E-5</v>
      </c>
      <c r="DG30" s="63">
        <v>1.0770629505938434E-4</v>
      </c>
      <c r="DH30" s="63">
        <v>3.4799797729495652E-2</v>
      </c>
      <c r="DI30" s="63">
        <v>5.8217754727728761E-5</v>
      </c>
      <c r="DJ30" s="63">
        <v>8.2968710333105184E-6</v>
      </c>
      <c r="DK30" s="63">
        <v>5.7479705395775292E-4</v>
      </c>
    </row>
    <row r="31" spans="2:115">
      <c r="B31" s="61">
        <v>208</v>
      </c>
      <c r="C31" s="62" t="s">
        <v>925</v>
      </c>
      <c r="D31" s="63">
        <v>0.34526026220872985</v>
      </c>
      <c r="E31" s="63">
        <v>0.1326496952519419</v>
      </c>
      <c r="F31" s="63">
        <v>0.12340909180596953</v>
      </c>
      <c r="G31" s="63">
        <v>7.5322245716933165E-3</v>
      </c>
      <c r="H31" s="63">
        <v>2.7472720573376228E-2</v>
      </c>
      <c r="I31" s="63">
        <v>2.7369745621707686E-2</v>
      </c>
      <c r="J31" s="63">
        <v>1.1526955754666361E-2</v>
      </c>
      <c r="K31" s="63">
        <v>1.143166541689649E-3</v>
      </c>
      <c r="L31" s="63">
        <v>2.6050918263121501E-3</v>
      </c>
      <c r="M31" s="63">
        <v>4.2266616142541647E-4</v>
      </c>
      <c r="N31" s="63">
        <v>3.2295921116707997E-4</v>
      </c>
      <c r="O31" s="63">
        <v>2.5072344121358569E-4</v>
      </c>
      <c r="P31" s="63">
        <v>3.7325921760278905E-3</v>
      </c>
      <c r="Q31" s="63">
        <v>1.3378388873147519E-3</v>
      </c>
      <c r="R31" s="63">
        <v>3.3527368358181472E-3</v>
      </c>
      <c r="S31" s="63">
        <v>6.163036398964968E-4</v>
      </c>
      <c r="T31" s="63">
        <v>0</v>
      </c>
      <c r="U31" s="63">
        <v>4.1789541745689291E-3</v>
      </c>
      <c r="V31" s="63">
        <v>5.1055861696401453E-3</v>
      </c>
      <c r="W31" s="63">
        <v>1.4275234340040608E-2</v>
      </c>
      <c r="X31" s="63">
        <v>1.2765563661684567E-2</v>
      </c>
      <c r="Y31" s="63">
        <v>5.366177858099736E-3</v>
      </c>
      <c r="Z31" s="63">
        <v>8.6181962496763645E-3</v>
      </c>
      <c r="AA31" s="63">
        <v>1.238301252345033E-2</v>
      </c>
      <c r="AB31" s="63">
        <v>1.9948440298190894E-3</v>
      </c>
      <c r="AC31" s="63">
        <v>1.0832762189514667E-2</v>
      </c>
      <c r="AD31" s="63">
        <v>0</v>
      </c>
      <c r="AE31" s="63">
        <v>4.2911460562599646E-3</v>
      </c>
      <c r="AF31" s="63">
        <v>7.1912187223842437E-3</v>
      </c>
      <c r="AG31" s="63">
        <v>1.3085176067125772E-2</v>
      </c>
      <c r="AH31" s="63">
        <v>7.8293816369404568E-3</v>
      </c>
      <c r="AI31" s="63">
        <v>1.0310106553376412</v>
      </c>
      <c r="AJ31" s="63">
        <v>4.9226025775607101E-3</v>
      </c>
      <c r="AK31" s="63">
        <v>1.3975281048322425E-2</v>
      </c>
      <c r="AL31" s="63">
        <v>1.8334989277101455E-3</v>
      </c>
      <c r="AM31" s="63">
        <v>5.3137375609782185E-3</v>
      </c>
      <c r="AN31" s="63">
        <v>3.8839865619423215E-3</v>
      </c>
      <c r="AO31" s="63">
        <v>8.4440196985368905E-4</v>
      </c>
      <c r="AP31" s="63">
        <v>4.3341281818239982E-3</v>
      </c>
      <c r="AQ31" s="63">
        <v>5.9692680185216942E-4</v>
      </c>
      <c r="AR31" s="63">
        <v>7.9574248318364082E-3</v>
      </c>
      <c r="AS31" s="63">
        <v>5.6805115082003513E-5</v>
      </c>
      <c r="AT31" s="63">
        <v>3.1728637100802943E-4</v>
      </c>
      <c r="AU31" s="63">
        <v>2.2487752870101511E-3</v>
      </c>
      <c r="AV31" s="63">
        <v>2.1891151720336845E-4</v>
      </c>
      <c r="AW31" s="63">
        <v>1.5144192669573161E-4</v>
      </c>
      <c r="AX31" s="63">
        <v>9.5757273660210783E-4</v>
      </c>
      <c r="AY31" s="63">
        <v>2.3822195978673764E-3</v>
      </c>
      <c r="AZ31" s="63">
        <v>2.6561354428361042E-3</v>
      </c>
      <c r="BA31" s="63">
        <v>1.0320593441366485E-3</v>
      </c>
      <c r="BB31" s="63">
        <v>1.208197564911678E-3</v>
      </c>
      <c r="BC31" s="63">
        <v>2.6008024039783197E-3</v>
      </c>
      <c r="BD31" s="63">
        <v>1.1699259460540223E-3</v>
      </c>
      <c r="BE31" s="63">
        <v>1.2776682106355173E-3</v>
      </c>
      <c r="BF31" s="63">
        <v>1.8744458277347952E-3</v>
      </c>
      <c r="BG31" s="63">
        <v>1.4660770970461052E-3</v>
      </c>
      <c r="BH31" s="63">
        <v>1.4120919966301726E-3</v>
      </c>
      <c r="BI31" s="63">
        <v>2.3573296797804516E-3</v>
      </c>
      <c r="BJ31" s="63">
        <v>1.6579224630817464E-3</v>
      </c>
      <c r="BK31" s="63">
        <v>4.5058363577520988E-3</v>
      </c>
      <c r="BL31" s="63">
        <v>2.9250904540847975E-3</v>
      </c>
      <c r="BM31" s="63">
        <v>3.6863974299445094E-3</v>
      </c>
      <c r="BN31" s="63">
        <v>8.8065032044159738E-4</v>
      </c>
      <c r="BO31" s="63">
        <v>1.79419356352208E-3</v>
      </c>
      <c r="BP31" s="63">
        <v>9.3507452430344005E-3</v>
      </c>
      <c r="BQ31" s="63">
        <v>2.9203322620251112E-4</v>
      </c>
      <c r="BR31" s="63">
        <v>2.2299404209906175E-3</v>
      </c>
      <c r="BS31" s="63">
        <v>2.4269865398039298E-3</v>
      </c>
      <c r="BT31" s="63">
        <v>1.0333141867505181E-3</v>
      </c>
      <c r="BU31" s="63">
        <v>1.4044098455664692E-3</v>
      </c>
      <c r="BV31" s="63">
        <v>4.6625474306357235E-4</v>
      </c>
      <c r="BW31" s="63">
        <v>2.2421047277552419E-3</v>
      </c>
      <c r="BX31" s="63">
        <v>8.2568359923556385E-4</v>
      </c>
      <c r="BY31" s="63">
        <v>1.7926624705449693E-3</v>
      </c>
      <c r="BZ31" s="63">
        <v>1.9961275985585353E-4</v>
      </c>
      <c r="CA31" s="63">
        <v>3.1456027548582949E-4</v>
      </c>
      <c r="CB31" s="63">
        <v>1.3044995741385169E-4</v>
      </c>
      <c r="CC31" s="63">
        <v>1.1950103140169481E-4</v>
      </c>
      <c r="CD31" s="63">
        <v>5.8133323801097792E-5</v>
      </c>
      <c r="CE31" s="63">
        <v>2.8151161609877071E-4</v>
      </c>
      <c r="CF31" s="63">
        <v>2.2226247153685587E-4</v>
      </c>
      <c r="CG31" s="63">
        <v>5.8166726963349512E-4</v>
      </c>
      <c r="CH31" s="63">
        <v>3.0034107663462766E-4</v>
      </c>
      <c r="CI31" s="63">
        <v>1.6249455932447758E-4</v>
      </c>
      <c r="CJ31" s="63">
        <v>3.8772017314791303E-4</v>
      </c>
      <c r="CK31" s="63">
        <v>6.7637595034268877E-4</v>
      </c>
      <c r="CL31" s="63">
        <v>8.3330388432063712E-5</v>
      </c>
      <c r="CM31" s="63">
        <v>3.4771554250852146E-4</v>
      </c>
      <c r="CN31" s="63">
        <v>4.7043760932909763E-4</v>
      </c>
      <c r="CO31" s="63">
        <v>6.0590064504218886E-4</v>
      </c>
      <c r="CP31" s="63">
        <v>3.4344390874842598E-4</v>
      </c>
      <c r="CQ31" s="63">
        <v>1.8946887937868319E-3</v>
      </c>
      <c r="CR31" s="63">
        <v>3.2755516382967329E-4</v>
      </c>
      <c r="CS31" s="63">
        <v>1.2868354345562069E-4</v>
      </c>
      <c r="CT31" s="63">
        <v>4.1560930845722212E-3</v>
      </c>
      <c r="CU31" s="63">
        <v>1.5357095822043183E-3</v>
      </c>
      <c r="CV31" s="63">
        <v>4.9257275733337741E-3</v>
      </c>
      <c r="CW31" s="63">
        <v>1.1667324196122967E-3</v>
      </c>
      <c r="CX31" s="63">
        <v>1.7096626509677402E-3</v>
      </c>
      <c r="CY31" s="63">
        <v>9.9586485123362239E-4</v>
      </c>
      <c r="CZ31" s="63">
        <v>1.0299562726340285E-3</v>
      </c>
      <c r="DA31" s="63">
        <v>1.7193039549907884E-3</v>
      </c>
      <c r="DB31" s="63">
        <v>2.4762863712422477E-3</v>
      </c>
      <c r="DC31" s="63">
        <v>2.0878309399483723E-3</v>
      </c>
      <c r="DD31" s="63">
        <v>2.0017320780014256E-3</v>
      </c>
      <c r="DE31" s="63">
        <v>1.2591702554777921E-3</v>
      </c>
      <c r="DF31" s="63">
        <v>1.1320043050872032E-2</v>
      </c>
      <c r="DG31" s="63">
        <v>1.278317876103049E-3</v>
      </c>
      <c r="DH31" s="63">
        <v>4.9149861016304361E-4</v>
      </c>
      <c r="DI31" s="63">
        <v>3.2474243602110152E-3</v>
      </c>
      <c r="DJ31" s="63">
        <v>5.033486388258044E-3</v>
      </c>
      <c r="DK31" s="63">
        <v>3.8080540803271846E-4</v>
      </c>
    </row>
    <row r="32" spans="2:115">
      <c r="B32" s="61">
        <v>211</v>
      </c>
      <c r="C32" s="62" t="s">
        <v>438</v>
      </c>
      <c r="D32" s="63">
        <v>8.4547225471920395E-4</v>
      </c>
      <c r="E32" s="63">
        <v>0.15065062810819943</v>
      </c>
      <c r="F32" s="63">
        <v>-7.179692105177507E-2</v>
      </c>
      <c r="G32" s="63">
        <v>9.853978570311785E-3</v>
      </c>
      <c r="H32" s="63">
        <v>2.4163697709840344E-2</v>
      </c>
      <c r="I32" s="63">
        <v>2.3834939917869728E-2</v>
      </c>
      <c r="J32" s="63">
        <v>2.9256128460295704E-5</v>
      </c>
      <c r="K32" s="63">
        <v>1.1703301817357424E-5</v>
      </c>
      <c r="L32" s="63">
        <v>1.0159252676031356E-5</v>
      </c>
      <c r="M32" s="63">
        <v>1.6466806488033001E-5</v>
      </c>
      <c r="N32" s="63">
        <v>2.9364580630754419E-5</v>
      </c>
      <c r="O32" s="63">
        <v>1.4107204676574318E-5</v>
      </c>
      <c r="P32" s="63">
        <v>7.658377015922205E-5</v>
      </c>
      <c r="Q32" s="63">
        <v>6.6923428529217195E-6</v>
      </c>
      <c r="R32" s="63">
        <v>5.2240190574921095E-6</v>
      </c>
      <c r="S32" s="63">
        <v>1.9757214348158195E-5</v>
      </c>
      <c r="T32" s="63">
        <v>0</v>
      </c>
      <c r="U32" s="63">
        <v>1.2599805591120241E-5</v>
      </c>
      <c r="V32" s="63">
        <v>6.5574245551461406E-6</v>
      </c>
      <c r="W32" s="63">
        <v>8.4655923897662431E-6</v>
      </c>
      <c r="X32" s="63">
        <v>1.0398143166015514E-5</v>
      </c>
      <c r="Y32" s="63">
        <v>9.2277401932220516E-6</v>
      </c>
      <c r="Z32" s="63">
        <v>8.3293031525748859E-6</v>
      </c>
      <c r="AA32" s="63">
        <v>5.8722756547151987E-6</v>
      </c>
      <c r="AB32" s="63">
        <v>4.5873456589601156E-5</v>
      </c>
      <c r="AC32" s="63">
        <v>7.3514976879898465E-6</v>
      </c>
      <c r="AD32" s="63">
        <v>0</v>
      </c>
      <c r="AE32" s="63">
        <v>6.2619666656552478E-6</v>
      </c>
      <c r="AF32" s="63">
        <v>8.8661078980454647E-6</v>
      </c>
      <c r="AG32" s="63">
        <v>1.2583707269786365E-5</v>
      </c>
      <c r="AH32" s="63">
        <v>4.144980684134513E-6</v>
      </c>
      <c r="AI32" s="63">
        <v>5.6160946551029434E-6</v>
      </c>
      <c r="AJ32" s="63">
        <v>1.0003850709047939</v>
      </c>
      <c r="AK32" s="63">
        <v>2.4305873794664435E-4</v>
      </c>
      <c r="AL32" s="63">
        <v>2.6260995468616061E-6</v>
      </c>
      <c r="AM32" s="63">
        <v>4.8171714923476898E-6</v>
      </c>
      <c r="AN32" s="63">
        <v>9.4744601417966978E-6</v>
      </c>
      <c r="AO32" s="63">
        <v>3.0957049851115994E-5</v>
      </c>
      <c r="AP32" s="63">
        <v>2.1650721016074544E-5</v>
      </c>
      <c r="AQ32" s="63">
        <v>3.2390807309667454E-5</v>
      </c>
      <c r="AR32" s="63">
        <v>3.607712721948534E-5</v>
      </c>
      <c r="AS32" s="63">
        <v>1.3657323484596045E-6</v>
      </c>
      <c r="AT32" s="63">
        <v>5.4293456108702433E-6</v>
      </c>
      <c r="AU32" s="63">
        <v>9.077372924118445E-6</v>
      </c>
      <c r="AV32" s="63">
        <v>6.0788455642055671E-6</v>
      </c>
      <c r="AW32" s="63">
        <v>5.5540304004907699E-6</v>
      </c>
      <c r="AX32" s="63">
        <v>5.4131662284481118E-6</v>
      </c>
      <c r="AY32" s="63">
        <v>5.916476348692946E-6</v>
      </c>
      <c r="AZ32" s="63">
        <v>6.9524537095996202E-6</v>
      </c>
      <c r="BA32" s="63">
        <v>4.741076873460047E-6</v>
      </c>
      <c r="BB32" s="63">
        <v>4.2075137088224988E-6</v>
      </c>
      <c r="BC32" s="63">
        <v>4.6149187855106917E-6</v>
      </c>
      <c r="BD32" s="63">
        <v>3.8679069785111687E-6</v>
      </c>
      <c r="BE32" s="63">
        <v>2.1924408397492985E-6</v>
      </c>
      <c r="BF32" s="63">
        <v>2.9559599929018405E-6</v>
      </c>
      <c r="BG32" s="63">
        <v>2.7435676680881235E-6</v>
      </c>
      <c r="BH32" s="63">
        <v>1.9047501790075976E-6</v>
      </c>
      <c r="BI32" s="63">
        <v>3.1117053718846432E-6</v>
      </c>
      <c r="BJ32" s="63">
        <v>1.3876116797785198E-6</v>
      </c>
      <c r="BK32" s="63">
        <v>2.6220800900229239E-6</v>
      </c>
      <c r="BL32" s="63">
        <v>2.7350996014860843E-6</v>
      </c>
      <c r="BM32" s="63">
        <v>4.5069876537259447E-6</v>
      </c>
      <c r="BN32" s="63">
        <v>5.0185959485389923E-6</v>
      </c>
      <c r="BO32" s="63">
        <v>2.6119542420816514E-6</v>
      </c>
      <c r="BP32" s="63">
        <v>1.4150593683056454E-5</v>
      </c>
      <c r="BQ32" s="63">
        <v>2.0514726719510151E-5</v>
      </c>
      <c r="BR32" s="63">
        <v>8.5312260085712687E-6</v>
      </c>
      <c r="BS32" s="63">
        <v>9.1176304486017687E-6</v>
      </c>
      <c r="BT32" s="63">
        <v>1.7097188875436815E-5</v>
      </c>
      <c r="BU32" s="63">
        <v>1.1636285189477031E-5</v>
      </c>
      <c r="BV32" s="63">
        <v>1.8125201739695164E-5</v>
      </c>
      <c r="BW32" s="63">
        <v>2.5874407382606022E-5</v>
      </c>
      <c r="BX32" s="63">
        <v>1.4337764991735404E-5</v>
      </c>
      <c r="BY32" s="63">
        <v>2.3101497286069068E-5</v>
      </c>
      <c r="BZ32" s="63">
        <v>1.1194869517078724E-5</v>
      </c>
      <c r="CA32" s="63">
        <v>3.9662630083223343E-6</v>
      </c>
      <c r="CB32" s="63">
        <v>2.8014993822543338E-6</v>
      </c>
      <c r="CC32" s="63">
        <v>2.4155682632044077E-6</v>
      </c>
      <c r="CD32" s="63">
        <v>5.6839936187971586E-7</v>
      </c>
      <c r="CE32" s="63">
        <v>5.1151687740384868E-6</v>
      </c>
      <c r="CF32" s="63">
        <v>3.2740405162600513E-5</v>
      </c>
      <c r="CG32" s="63">
        <v>2.4306495391433573E-4</v>
      </c>
      <c r="CH32" s="63">
        <v>1.4931109793381162E-4</v>
      </c>
      <c r="CI32" s="63">
        <v>1.5232025636673088E-5</v>
      </c>
      <c r="CJ32" s="63">
        <v>4.788212489285722E-6</v>
      </c>
      <c r="CK32" s="63">
        <v>4.9134594055425183E-6</v>
      </c>
      <c r="CL32" s="63">
        <v>5.152738292091213E-6</v>
      </c>
      <c r="CM32" s="63">
        <v>4.4216580132292431E-6</v>
      </c>
      <c r="CN32" s="63">
        <v>3.8957914324628149E-6</v>
      </c>
      <c r="CO32" s="63">
        <v>4.8942693651478721E-6</v>
      </c>
      <c r="CP32" s="63">
        <v>1.9126683463612088E-6</v>
      </c>
      <c r="CQ32" s="63">
        <v>6.3850649804582767E-6</v>
      </c>
      <c r="CR32" s="63">
        <v>1.1866851735146967E-5</v>
      </c>
      <c r="CS32" s="63">
        <v>5.8231992962056143E-6</v>
      </c>
      <c r="CT32" s="63">
        <v>8.8354926721144384E-6</v>
      </c>
      <c r="CU32" s="63">
        <v>4.6066879901839782E-6</v>
      </c>
      <c r="CV32" s="63">
        <v>1.0785791815290726E-5</v>
      </c>
      <c r="CW32" s="63">
        <v>3.7198141261340283E-6</v>
      </c>
      <c r="CX32" s="63">
        <v>5.493426906505271E-6</v>
      </c>
      <c r="CY32" s="63">
        <v>6.8823579774481489E-6</v>
      </c>
      <c r="CZ32" s="63">
        <v>5.8862624699781901E-6</v>
      </c>
      <c r="DA32" s="63">
        <v>4.3337063713246517E-6</v>
      </c>
      <c r="DB32" s="63">
        <v>6.1821460207500537E-6</v>
      </c>
      <c r="DC32" s="63">
        <v>4.3416775439175915E-6</v>
      </c>
      <c r="DD32" s="63">
        <v>2.0128216690745728E-5</v>
      </c>
      <c r="DE32" s="63">
        <v>6.5201506234903982E-6</v>
      </c>
      <c r="DF32" s="63">
        <v>1.256295494590255E-5</v>
      </c>
      <c r="DG32" s="63">
        <v>1.5543985926465764E-5</v>
      </c>
      <c r="DH32" s="63">
        <v>4.3453909561402531E-6</v>
      </c>
      <c r="DI32" s="63">
        <v>1.241839393095191E-5</v>
      </c>
      <c r="DJ32" s="63">
        <v>4.846545625477884E-6</v>
      </c>
      <c r="DK32" s="63">
        <v>1.5822190767760721E-5</v>
      </c>
    </row>
    <row r="33" spans="2:115">
      <c r="B33" s="61">
        <v>212</v>
      </c>
      <c r="C33" s="62" t="s">
        <v>440</v>
      </c>
      <c r="D33" s="63">
        <v>0.51754455698628288</v>
      </c>
      <c r="E33" s="63">
        <v>7.5258197031774471E-2</v>
      </c>
      <c r="F33" s="63">
        <v>9.4601474272808295E-2</v>
      </c>
      <c r="G33" s="63">
        <v>2.3888451325377816E-7</v>
      </c>
      <c r="H33" s="63">
        <v>1.2908577715922289E-2</v>
      </c>
      <c r="I33" s="63">
        <v>1.2908577715922289E-2</v>
      </c>
      <c r="J33" s="63">
        <v>9.2309651872556829E-5</v>
      </c>
      <c r="K33" s="63">
        <v>9.7429487263702509E-5</v>
      </c>
      <c r="L33" s="63">
        <v>2.6959490921978882E-4</v>
      </c>
      <c r="M33" s="63">
        <v>6.3092967303821011E-5</v>
      </c>
      <c r="N33" s="63">
        <v>1.9977462937389033E-4</v>
      </c>
      <c r="O33" s="63">
        <v>7.6305412316440304E-5</v>
      </c>
      <c r="P33" s="63">
        <v>1.9690582099068422E-4</v>
      </c>
      <c r="Q33" s="63">
        <v>7.2746933409231104E-5</v>
      </c>
      <c r="R33" s="63">
        <v>7.3784841911600274E-5</v>
      </c>
      <c r="S33" s="63">
        <v>8.6407454887840057E-5</v>
      </c>
      <c r="T33" s="63">
        <v>0</v>
      </c>
      <c r="U33" s="63">
        <v>1.0841796039466344E-4</v>
      </c>
      <c r="V33" s="63">
        <v>6.3316648580725844E-5</v>
      </c>
      <c r="W33" s="63">
        <v>4.996837996442179E-5</v>
      </c>
      <c r="X33" s="63">
        <v>1.0819775793728552E-4</v>
      </c>
      <c r="Y33" s="63">
        <v>5.05608874363131E-4</v>
      </c>
      <c r="Z33" s="63">
        <v>1.3010680610119716E-4</v>
      </c>
      <c r="AA33" s="63">
        <v>1.3611335685564507E-4</v>
      </c>
      <c r="AB33" s="63">
        <v>2.2674637102874811E-3</v>
      </c>
      <c r="AC33" s="63">
        <v>3.5833832480647489E-4</v>
      </c>
      <c r="AD33" s="63">
        <v>0</v>
      </c>
      <c r="AE33" s="63">
        <v>3.9685153903210807E-3</v>
      </c>
      <c r="AF33" s="63">
        <v>7.6974795501857539E-4</v>
      </c>
      <c r="AG33" s="63">
        <v>3.6137544534748582E-4</v>
      </c>
      <c r="AH33" s="63">
        <v>1.1399570738165702E-4</v>
      </c>
      <c r="AI33" s="63">
        <v>1.7478138865117905E-4</v>
      </c>
      <c r="AJ33" s="63">
        <v>1.9130144347323406E-5</v>
      </c>
      <c r="AK33" s="63">
        <v>1.0001253783504609</v>
      </c>
      <c r="AL33" s="63">
        <v>2.115579857548999E-4</v>
      </c>
      <c r="AM33" s="63">
        <v>1.3746575514620902E-4</v>
      </c>
      <c r="AN33" s="63">
        <v>9.2276864468957676E-5</v>
      </c>
      <c r="AO33" s="63">
        <v>1.7031290708455554E-4</v>
      </c>
      <c r="AP33" s="63">
        <v>3.9745343348269465E-4</v>
      </c>
      <c r="AQ33" s="63">
        <v>1.9312692335279199E-4</v>
      </c>
      <c r="AR33" s="63">
        <v>8.4668036501289786E-3</v>
      </c>
      <c r="AS33" s="63">
        <v>-1.4543705059533172E-3</v>
      </c>
      <c r="AT33" s="63">
        <v>6.9141438058077246E-3</v>
      </c>
      <c r="AU33" s="63">
        <v>1.2314736863037431E-2</v>
      </c>
      <c r="AV33" s="63">
        <v>6.8253042406088513E-4</v>
      </c>
      <c r="AW33" s="63">
        <v>3.5784172953781646E-4</v>
      </c>
      <c r="AX33" s="63">
        <v>1.9815575800788017E-4</v>
      </c>
      <c r="AY33" s="63">
        <v>2.3019401514038702E-4</v>
      </c>
      <c r="AZ33" s="63">
        <v>2.4653494956975624E-4</v>
      </c>
      <c r="BA33" s="63">
        <v>1.9994926043565551E-4</v>
      </c>
      <c r="BB33" s="63">
        <v>1.6446424271001803E-4</v>
      </c>
      <c r="BC33" s="63">
        <v>1.0487011961935438E-4</v>
      </c>
      <c r="BD33" s="63">
        <v>1.5735954499498302E-4</v>
      </c>
      <c r="BE33" s="63">
        <v>1.3693247818745628E-4</v>
      </c>
      <c r="BF33" s="63">
        <v>1.2760608107606564E-4</v>
      </c>
      <c r="BG33" s="63">
        <v>8.3269352697769555E-5</v>
      </c>
      <c r="BH33" s="63">
        <v>4.7480374143796808E-5</v>
      </c>
      <c r="BI33" s="63">
        <v>8.7070022787841633E-5</v>
      </c>
      <c r="BJ33" s="63">
        <v>5.0247905965589836E-5</v>
      </c>
      <c r="BK33" s="63">
        <v>3.4249121951941726E-5</v>
      </c>
      <c r="BL33" s="63">
        <v>1.1843006474376947E-4</v>
      </c>
      <c r="BM33" s="63">
        <v>1.8611711918266769E-4</v>
      </c>
      <c r="BN33" s="63">
        <v>1.6028521798812226E-4</v>
      </c>
      <c r="BO33" s="63">
        <v>2.2045123406978721E-4</v>
      </c>
      <c r="BP33" s="63">
        <v>8.286269926367193E-5</v>
      </c>
      <c r="BQ33" s="63">
        <v>2.6606188176956291E-4</v>
      </c>
      <c r="BR33" s="63">
        <v>3.8813889310074809E-4</v>
      </c>
      <c r="BS33" s="63">
        <v>7.2119307904191583E-5</v>
      </c>
      <c r="BT33" s="63">
        <v>1.2111755226022631E-2</v>
      </c>
      <c r="BU33" s="63">
        <v>8.1906320155616663E-3</v>
      </c>
      <c r="BV33" s="63">
        <v>8.725901944519306E-3</v>
      </c>
      <c r="BW33" s="63">
        <v>1.1389553214003597E-4</v>
      </c>
      <c r="BX33" s="63">
        <v>2.7826053723572927E-4</v>
      </c>
      <c r="BY33" s="63">
        <v>5.4628529174075219E-4</v>
      </c>
      <c r="BZ33" s="63">
        <v>8.7126053900008933E-5</v>
      </c>
      <c r="CA33" s="63">
        <v>3.4598505288832961E-5</v>
      </c>
      <c r="CB33" s="63">
        <v>6.4861192238995313E-5</v>
      </c>
      <c r="CC33" s="63">
        <v>3.8456408858643406E-5</v>
      </c>
      <c r="CD33" s="63">
        <v>3.6281012910104792E-6</v>
      </c>
      <c r="CE33" s="63">
        <v>2.2872696009631346E-4</v>
      </c>
      <c r="CF33" s="63">
        <v>2.0704755986315117E-5</v>
      </c>
      <c r="CG33" s="63">
        <v>3.6724008722669887E-5</v>
      </c>
      <c r="CH33" s="63">
        <v>2.8738658450029647E-5</v>
      </c>
      <c r="CI33" s="63">
        <v>2.0724060096616004E-5</v>
      </c>
      <c r="CJ33" s="63">
        <v>2.3338888364307512E-4</v>
      </c>
      <c r="CK33" s="63">
        <v>7.6413637565864539E-5</v>
      </c>
      <c r="CL33" s="63">
        <v>1.8040290605792367E-5</v>
      </c>
      <c r="CM33" s="63">
        <v>7.6557204185022059E-5</v>
      </c>
      <c r="CN33" s="63">
        <v>5.0802084253973297E-5</v>
      </c>
      <c r="CO33" s="63">
        <v>2.1633103284075101E-5</v>
      </c>
      <c r="CP33" s="63">
        <v>3.3511282869927539E-5</v>
      </c>
      <c r="CQ33" s="63">
        <v>4.6577512448666276E-5</v>
      </c>
      <c r="CR33" s="63">
        <v>5.7674064917772543E-5</v>
      </c>
      <c r="CS33" s="63">
        <v>7.7034201424997864E-5</v>
      </c>
      <c r="CT33" s="63">
        <v>6.7918919165807563E-5</v>
      </c>
      <c r="CU33" s="63">
        <v>5.8931360189026624E-5</v>
      </c>
      <c r="CV33" s="63">
        <v>1.2704761327155382E-4</v>
      </c>
      <c r="CW33" s="63">
        <v>7.5425312621760039E-5</v>
      </c>
      <c r="CX33" s="63">
        <v>9.8607475253772737E-5</v>
      </c>
      <c r="CY33" s="63">
        <v>1.4542381476187241E-4</v>
      </c>
      <c r="CZ33" s="63">
        <v>3.5970671885104142E-5</v>
      </c>
      <c r="DA33" s="63">
        <v>3.3451398785503814E-5</v>
      </c>
      <c r="DB33" s="63">
        <v>4.1631196651116156E-5</v>
      </c>
      <c r="DC33" s="63">
        <v>3.7643064949152981E-5</v>
      </c>
      <c r="DD33" s="63">
        <v>2.4547821489571297E-4</v>
      </c>
      <c r="DE33" s="63">
        <v>3.715960439064725E-4</v>
      </c>
      <c r="DF33" s="63">
        <v>1.2195159701599495E-4</v>
      </c>
      <c r="DG33" s="63">
        <v>1.5827073914392333E-4</v>
      </c>
      <c r="DH33" s="63">
        <v>4.488097788123051E-5</v>
      </c>
      <c r="DI33" s="63">
        <v>1.7209833320341208E-4</v>
      </c>
      <c r="DJ33" s="63">
        <v>6.3981910506236104E-5</v>
      </c>
      <c r="DK33" s="63">
        <v>4.4336844632414415E-5</v>
      </c>
    </row>
    <row r="34" spans="2:115">
      <c r="B34" s="61">
        <v>221</v>
      </c>
      <c r="C34" s="62" t="s">
        <v>442</v>
      </c>
      <c r="D34" s="63">
        <v>0.16308260532611019</v>
      </c>
      <c r="E34" s="63">
        <v>0.13978123033441101</v>
      </c>
      <c r="F34" s="63">
        <v>4.4193205263281146E-2</v>
      </c>
      <c r="G34" s="63">
        <v>1.448462928921389E-3</v>
      </c>
      <c r="H34" s="63">
        <v>3.7088609521463749E-2</v>
      </c>
      <c r="I34" s="63">
        <v>3.5939840059406002E-2</v>
      </c>
      <c r="J34" s="63">
        <v>3.4342773163884757E-3</v>
      </c>
      <c r="K34" s="63">
        <v>5.4767761026897424E-4</v>
      </c>
      <c r="L34" s="63">
        <v>1.1363506244542578E-3</v>
      </c>
      <c r="M34" s="63">
        <v>2.2579917646064996E-3</v>
      </c>
      <c r="N34" s="63">
        <v>1.7860042580987584E-3</v>
      </c>
      <c r="O34" s="63">
        <v>1.6995439547345072E-4</v>
      </c>
      <c r="P34" s="63">
        <v>4.1530889601288187E-4</v>
      </c>
      <c r="Q34" s="63">
        <v>3.691517528581561E-3</v>
      </c>
      <c r="R34" s="63">
        <v>1.2997175348170119E-2</v>
      </c>
      <c r="S34" s="63">
        <v>4.4608239256261202E-4</v>
      </c>
      <c r="T34" s="63">
        <v>0</v>
      </c>
      <c r="U34" s="63">
        <v>1.015552194627671E-3</v>
      </c>
      <c r="V34" s="63">
        <v>1.9794416031088174E-3</v>
      </c>
      <c r="W34" s="63">
        <v>3.5797738444503951E-3</v>
      </c>
      <c r="X34" s="63">
        <v>9.8831252471252712E-3</v>
      </c>
      <c r="Y34" s="63">
        <v>3.3323821832690532E-3</v>
      </c>
      <c r="Z34" s="63">
        <v>4.0063558999590713E-3</v>
      </c>
      <c r="AA34" s="63">
        <v>6.7220960957769752E-3</v>
      </c>
      <c r="AB34" s="63">
        <v>2.2305054535729394E-3</v>
      </c>
      <c r="AC34" s="63">
        <v>2.391122218794691E-3</v>
      </c>
      <c r="AD34" s="63">
        <v>0</v>
      </c>
      <c r="AE34" s="63">
        <v>5.4651789390138146E-4</v>
      </c>
      <c r="AF34" s="63">
        <v>5.1841410756544692E-4</v>
      </c>
      <c r="AG34" s="63">
        <v>4.3657269131473584E-3</v>
      </c>
      <c r="AH34" s="63">
        <v>1.1992243036910603E-2</v>
      </c>
      <c r="AI34" s="63">
        <v>4.9018563815819167E-3</v>
      </c>
      <c r="AJ34" s="63">
        <v>2.8474686939835957E-4</v>
      </c>
      <c r="AK34" s="63">
        <v>1.8602060062675548E-4</v>
      </c>
      <c r="AL34" s="63">
        <v>1.0575670315197119</v>
      </c>
      <c r="AM34" s="63">
        <v>7.5880417296532894E-3</v>
      </c>
      <c r="AN34" s="63">
        <v>9.9357478590724659E-3</v>
      </c>
      <c r="AO34" s="63">
        <v>3.9953182341023238E-3</v>
      </c>
      <c r="AP34" s="63">
        <v>5.0466120220393274E-4</v>
      </c>
      <c r="AQ34" s="63">
        <v>1.1356486936248604E-3</v>
      </c>
      <c r="AR34" s="63">
        <v>8.1441297207417705E-4</v>
      </c>
      <c r="AS34" s="63">
        <v>2.9451092843782277E-5</v>
      </c>
      <c r="AT34" s="63">
        <v>4.7679812274780602E-5</v>
      </c>
      <c r="AU34" s="63">
        <v>2.2382768635830492E-4</v>
      </c>
      <c r="AV34" s="63">
        <v>1.3274552311184112E-4</v>
      </c>
      <c r="AW34" s="63">
        <v>8.4261188128782733E-5</v>
      </c>
      <c r="AX34" s="63">
        <v>9.7780654889033087E-4</v>
      </c>
      <c r="AY34" s="63">
        <v>6.6985105879775557E-4</v>
      </c>
      <c r="AZ34" s="63">
        <v>5.6003630535463673E-4</v>
      </c>
      <c r="BA34" s="63">
        <v>9.3179972026811336E-4</v>
      </c>
      <c r="BB34" s="63">
        <v>1.7844080178317056E-3</v>
      </c>
      <c r="BC34" s="63">
        <v>5.7368266225238055E-3</v>
      </c>
      <c r="BD34" s="63">
        <v>3.683562211236759E-3</v>
      </c>
      <c r="BE34" s="63">
        <v>1.6527960101915058E-3</v>
      </c>
      <c r="BF34" s="63">
        <v>3.3635556200596922E-3</v>
      </c>
      <c r="BG34" s="63">
        <v>7.1840459356046563E-3</v>
      </c>
      <c r="BH34" s="63">
        <v>1.2636956411653827E-3</v>
      </c>
      <c r="BI34" s="63">
        <v>1.3918497363565844E-2</v>
      </c>
      <c r="BJ34" s="63">
        <v>5.8764822440469603E-3</v>
      </c>
      <c r="BK34" s="63">
        <v>1.0890522742459335E-2</v>
      </c>
      <c r="BL34" s="63">
        <v>7.0000474091058262E-3</v>
      </c>
      <c r="BM34" s="63">
        <v>6.1594420444501478E-3</v>
      </c>
      <c r="BN34" s="63">
        <v>1.4218126321539769E-3</v>
      </c>
      <c r="BO34" s="63">
        <v>9.9886415007559791E-4</v>
      </c>
      <c r="BP34" s="63">
        <v>1.1577869179229415E-2</v>
      </c>
      <c r="BQ34" s="63">
        <v>5.5021195938251559E-4</v>
      </c>
      <c r="BR34" s="63">
        <v>2.1625028680837682E-3</v>
      </c>
      <c r="BS34" s="63">
        <v>2.626694812420163E-3</v>
      </c>
      <c r="BT34" s="63">
        <v>2.0135312351674301E-3</v>
      </c>
      <c r="BU34" s="63">
        <v>2.3660622681080839E-3</v>
      </c>
      <c r="BV34" s="63">
        <v>1.5048403157175947E-4</v>
      </c>
      <c r="BW34" s="63">
        <v>1.7708801351743253E-4</v>
      </c>
      <c r="BX34" s="63">
        <v>7.0979325880019479E-3</v>
      </c>
      <c r="BY34" s="63">
        <v>8.6310361597926439E-4</v>
      </c>
      <c r="BZ34" s="63">
        <v>9.0059426212689539E-4</v>
      </c>
      <c r="CA34" s="63">
        <v>6.8367178730071665E-4</v>
      </c>
      <c r="CB34" s="63">
        <v>2.4153372981335411E-4</v>
      </c>
      <c r="CC34" s="63">
        <v>4.6397890521117764E-4</v>
      </c>
      <c r="CD34" s="63">
        <v>1.4728349561944358E-4</v>
      </c>
      <c r="CE34" s="63">
        <v>2.2885786447438886E-4</v>
      </c>
      <c r="CF34" s="63">
        <v>1.6779159004693943E-4</v>
      </c>
      <c r="CG34" s="63">
        <v>7.1492001638526041E-4</v>
      </c>
      <c r="CH34" s="63">
        <v>6.462571701301023E-4</v>
      </c>
      <c r="CI34" s="63">
        <v>3.8699450783072456E-4</v>
      </c>
      <c r="CJ34" s="63">
        <v>7.7273961044656628E-4</v>
      </c>
      <c r="CK34" s="63">
        <v>2.593323383683625E-3</v>
      </c>
      <c r="CL34" s="63">
        <v>7.1267550205764542E-5</v>
      </c>
      <c r="CM34" s="63">
        <v>2.2601456184513801E-4</v>
      </c>
      <c r="CN34" s="63">
        <v>2.3955151668602462E-4</v>
      </c>
      <c r="CO34" s="63">
        <v>1.5914487727377415E-3</v>
      </c>
      <c r="CP34" s="63">
        <v>1.9011483367017989E-4</v>
      </c>
      <c r="CQ34" s="63">
        <v>9.3392941426826694E-4</v>
      </c>
      <c r="CR34" s="63">
        <v>2.5647517474364326E-4</v>
      </c>
      <c r="CS34" s="63">
        <v>1.5238155934140887E-4</v>
      </c>
      <c r="CT34" s="63">
        <v>2.2138724671385964E-3</v>
      </c>
      <c r="CU34" s="63">
        <v>1.3474214977226072E-3</v>
      </c>
      <c r="CV34" s="63">
        <v>3.6090329109187568E-4</v>
      </c>
      <c r="CW34" s="63">
        <v>2.2362353272437869E-4</v>
      </c>
      <c r="CX34" s="63">
        <v>3.092725584260834E-4</v>
      </c>
      <c r="CY34" s="63">
        <v>6.1345909697282019E-4</v>
      </c>
      <c r="CZ34" s="63">
        <v>2.8615047625311479E-4</v>
      </c>
      <c r="DA34" s="63">
        <v>8.3740969362621149E-4</v>
      </c>
      <c r="DB34" s="63">
        <v>1.7578525840033883E-3</v>
      </c>
      <c r="DC34" s="63">
        <v>4.5640445790967864E-4</v>
      </c>
      <c r="DD34" s="63">
        <v>6.8262623469769843E-4</v>
      </c>
      <c r="DE34" s="63">
        <v>6.5012588729201405E-4</v>
      </c>
      <c r="DF34" s="63">
        <v>1.0264435488878364E-3</v>
      </c>
      <c r="DG34" s="63">
        <v>1.2126582529327044E-3</v>
      </c>
      <c r="DH34" s="63">
        <v>5.4843813876852797E-4</v>
      </c>
      <c r="DI34" s="63">
        <v>3.1589224261328598E-4</v>
      </c>
      <c r="DJ34" s="63">
        <v>7.365172137251381E-3</v>
      </c>
      <c r="DK34" s="63">
        <v>5.7162610997921876E-4</v>
      </c>
    </row>
    <row r="35" spans="2:115">
      <c r="B35" s="61">
        <v>222</v>
      </c>
      <c r="C35" s="62" t="s">
        <v>443</v>
      </c>
      <c r="D35" s="63">
        <v>7.4724677404378159E-2</v>
      </c>
      <c r="E35" s="63">
        <v>0.20182603185690451</v>
      </c>
      <c r="F35" s="63">
        <v>6.7191863368315036E-2</v>
      </c>
      <c r="G35" s="63">
        <v>1.3268326457167646E-3</v>
      </c>
      <c r="H35" s="63">
        <v>5.2190633870002903E-2</v>
      </c>
      <c r="I35" s="63">
        <v>4.7773909865483077E-2</v>
      </c>
      <c r="J35" s="63">
        <v>1.9985537877777789E-4</v>
      </c>
      <c r="K35" s="63">
        <v>1.0562774012163191E-4</v>
      </c>
      <c r="L35" s="63">
        <v>2.5969109839507122E-4</v>
      </c>
      <c r="M35" s="63">
        <v>8.7568560366679232E-5</v>
      </c>
      <c r="N35" s="63">
        <v>3.0126718305135974E-4</v>
      </c>
      <c r="O35" s="63">
        <v>1.6899831403263658E-4</v>
      </c>
      <c r="P35" s="63">
        <v>6.0514883893484359E-4</v>
      </c>
      <c r="Q35" s="63">
        <v>5.8428997961704672E-5</v>
      </c>
      <c r="R35" s="63">
        <v>4.031768099056615E-5</v>
      </c>
      <c r="S35" s="63">
        <v>7.2163000183928089E-5</v>
      </c>
      <c r="T35" s="63">
        <v>0</v>
      </c>
      <c r="U35" s="63">
        <v>7.8951703132390159E-5</v>
      </c>
      <c r="V35" s="63">
        <v>7.2535881168111246E-4</v>
      </c>
      <c r="W35" s="63">
        <v>8.9828671103174098E-5</v>
      </c>
      <c r="X35" s="63">
        <v>1.7585793536444027E-4</v>
      </c>
      <c r="Y35" s="63">
        <v>7.7323545326583808E-5</v>
      </c>
      <c r="Z35" s="63">
        <v>1.0244774857759085E-4</v>
      </c>
      <c r="AA35" s="63">
        <v>5.4262011465406535E-5</v>
      </c>
      <c r="AB35" s="63">
        <v>1.8295363628617806E-4</v>
      </c>
      <c r="AC35" s="63">
        <v>5.978223674299802E-5</v>
      </c>
      <c r="AD35" s="63">
        <v>0</v>
      </c>
      <c r="AE35" s="63">
        <v>8.1396181160556762E-5</v>
      </c>
      <c r="AF35" s="63">
        <v>1.9700499490432177E-4</v>
      </c>
      <c r="AG35" s="63">
        <v>8.1202655347298129E-5</v>
      </c>
      <c r="AH35" s="63">
        <v>2.7038553889949425E-4</v>
      </c>
      <c r="AI35" s="63">
        <v>5.3801211344104647E-5</v>
      </c>
      <c r="AJ35" s="63">
        <v>9.3085215860519181E-6</v>
      </c>
      <c r="AK35" s="63">
        <v>1.2985918970225325E-4</v>
      </c>
      <c r="AL35" s="63">
        <v>1.0309035451825231E-4</v>
      </c>
      <c r="AM35" s="63">
        <v>1.0050597082511727</v>
      </c>
      <c r="AN35" s="63">
        <v>3.924402187430941E-3</v>
      </c>
      <c r="AO35" s="63">
        <v>7.2697399364818653E-5</v>
      </c>
      <c r="AP35" s="63">
        <v>2.9544403867280564E-4</v>
      </c>
      <c r="AQ35" s="63">
        <v>9.4077771230248054E-5</v>
      </c>
      <c r="AR35" s="63">
        <v>1.9631833232167941E-4</v>
      </c>
      <c r="AS35" s="63">
        <v>4.3439699904274696E-5</v>
      </c>
      <c r="AT35" s="63">
        <v>6.3986962993629344E-5</v>
      </c>
      <c r="AU35" s="63">
        <v>6.2138522290675085E-5</v>
      </c>
      <c r="AV35" s="63">
        <v>5.9328369715069044E-5</v>
      </c>
      <c r="AW35" s="63">
        <v>4.3784662687604024E-5</v>
      </c>
      <c r="AX35" s="63">
        <v>4.6575434474085561E-5</v>
      </c>
      <c r="AY35" s="63">
        <v>2.8111538758447181E-4</v>
      </c>
      <c r="AZ35" s="63">
        <v>8.6140148201862659E-5</v>
      </c>
      <c r="BA35" s="63">
        <v>6.816500385514961E-4</v>
      </c>
      <c r="BB35" s="63">
        <v>7.5575726953151876E-4</v>
      </c>
      <c r="BC35" s="63">
        <v>7.4058659948360913E-4</v>
      </c>
      <c r="BD35" s="63">
        <v>3.1956330963706786E-4</v>
      </c>
      <c r="BE35" s="63">
        <v>4.8181543539233463E-5</v>
      </c>
      <c r="BF35" s="63">
        <v>8.1834346352814124E-4</v>
      </c>
      <c r="BG35" s="63">
        <v>6.6299948128045586E-4</v>
      </c>
      <c r="BH35" s="63">
        <v>6.6041243029419153E-5</v>
      </c>
      <c r="BI35" s="63">
        <v>2.1316646726502126E-4</v>
      </c>
      <c r="BJ35" s="63">
        <v>6.2715692905127127E-4</v>
      </c>
      <c r="BK35" s="63">
        <v>2.0460929297767998E-4</v>
      </c>
      <c r="BL35" s="63">
        <v>1.4068425361655639E-3</v>
      </c>
      <c r="BM35" s="63">
        <v>1.3781530797800832E-3</v>
      </c>
      <c r="BN35" s="63">
        <v>4.8867320380110697E-4</v>
      </c>
      <c r="BO35" s="63">
        <v>1.751321878518672E-3</v>
      </c>
      <c r="BP35" s="63">
        <v>5.7582592490187348E-4</v>
      </c>
      <c r="BQ35" s="63">
        <v>4.8901396000154847E-4</v>
      </c>
      <c r="BR35" s="63">
        <v>7.2532901006501426E-5</v>
      </c>
      <c r="BS35" s="63">
        <v>8.2918386144527277E-5</v>
      </c>
      <c r="BT35" s="63">
        <v>3.1282480702529871E-4</v>
      </c>
      <c r="BU35" s="63">
        <v>4.1576688141865175E-4</v>
      </c>
      <c r="BV35" s="63">
        <v>1.4608507915315173E-4</v>
      </c>
      <c r="BW35" s="63">
        <v>3.4113116558354735E-5</v>
      </c>
      <c r="BX35" s="63">
        <v>2.0120273335743339E-4</v>
      </c>
      <c r="BY35" s="63">
        <v>1.9915406262447938E-3</v>
      </c>
      <c r="BZ35" s="63">
        <v>5.8412019059647838E-5</v>
      </c>
      <c r="CA35" s="63">
        <v>3.8695495698443258E-5</v>
      </c>
      <c r="CB35" s="63">
        <v>1.7908832368653267E-5</v>
      </c>
      <c r="CC35" s="63">
        <v>1.4707775333747376E-5</v>
      </c>
      <c r="CD35" s="63">
        <v>4.0939188510664215E-6</v>
      </c>
      <c r="CE35" s="63">
        <v>1.1975702129547371E-4</v>
      </c>
      <c r="CF35" s="63">
        <v>1.5960880211557071E-4</v>
      </c>
      <c r="CG35" s="63">
        <v>9.872415358696486E-4</v>
      </c>
      <c r="CH35" s="63">
        <v>8.7481181734876373E-5</v>
      </c>
      <c r="CI35" s="63">
        <v>8.3802764338282453E-5</v>
      </c>
      <c r="CJ35" s="63">
        <v>9.1241041652316012E-5</v>
      </c>
      <c r="CK35" s="63">
        <v>8.1886529762669179E-5</v>
      </c>
      <c r="CL35" s="63">
        <v>3.4560030584725346E-5</v>
      </c>
      <c r="CM35" s="63">
        <v>9.0704434388949525E-5</v>
      </c>
      <c r="CN35" s="63">
        <v>6.7849263665823543E-5</v>
      </c>
      <c r="CO35" s="63">
        <v>6.2758137566481425E-5</v>
      </c>
      <c r="CP35" s="63">
        <v>5.9580574581163649E-5</v>
      </c>
      <c r="CQ35" s="63">
        <v>4.5647725495368505E-5</v>
      </c>
      <c r="CR35" s="63">
        <v>1.4253573110491492E-4</v>
      </c>
      <c r="CS35" s="63">
        <v>4.0373825722237792E-5</v>
      </c>
      <c r="CT35" s="63">
        <v>1.0680752466358295E-4</v>
      </c>
      <c r="CU35" s="63">
        <v>1.4663554359950788E-4</v>
      </c>
      <c r="CV35" s="63">
        <v>1.3276390790223458E-4</v>
      </c>
      <c r="CW35" s="63">
        <v>1.4311426487161291E-4</v>
      </c>
      <c r="CX35" s="63">
        <v>1.6850932552257131E-4</v>
      </c>
      <c r="CY35" s="63">
        <v>3.2721425836777009E-4</v>
      </c>
      <c r="CZ35" s="63">
        <v>2.6662155553698315E-4</v>
      </c>
      <c r="DA35" s="63">
        <v>3.4912024943182198E-5</v>
      </c>
      <c r="DB35" s="63">
        <v>3.2366636036214734E-3</v>
      </c>
      <c r="DC35" s="63">
        <v>3.9066849103187679E-5</v>
      </c>
      <c r="DD35" s="63">
        <v>2.1504164173666421E-4</v>
      </c>
      <c r="DE35" s="63">
        <v>7.3599316996400359E-5</v>
      </c>
      <c r="DF35" s="63">
        <v>1.2201450974585862E-4</v>
      </c>
      <c r="DG35" s="63">
        <v>2.4454165753014256E-4</v>
      </c>
      <c r="DH35" s="63">
        <v>9.3316277330258697E-4</v>
      </c>
      <c r="DI35" s="63">
        <v>1.3277077750560443E-4</v>
      </c>
      <c r="DJ35" s="63">
        <v>8.0950075534809787E-4</v>
      </c>
      <c r="DK35" s="63">
        <v>6.9042090136740554E-5</v>
      </c>
    </row>
    <row r="36" spans="2:115">
      <c r="B36" s="61">
        <v>231</v>
      </c>
      <c r="C36" s="62" t="s">
        <v>926</v>
      </c>
      <c r="D36" s="63">
        <v>1.6612122890413583E-2</v>
      </c>
      <c r="E36" s="63">
        <v>0.3499580206818188</v>
      </c>
      <c r="F36" s="63">
        <v>-5.5950510738263508E-2</v>
      </c>
      <c r="G36" s="63">
        <v>4.1147323541734851E-3</v>
      </c>
      <c r="H36" s="63">
        <v>0.13493785459848801</v>
      </c>
      <c r="I36" s="63">
        <v>8.7694443932320745E-2</v>
      </c>
      <c r="J36" s="63">
        <v>1.3209439129432362E-6</v>
      </c>
      <c r="K36" s="63">
        <v>5.2286336176062391E-7</v>
      </c>
      <c r="L36" s="63">
        <v>4.662308285896398E-7</v>
      </c>
      <c r="M36" s="63">
        <v>1.6112827963462383E-6</v>
      </c>
      <c r="N36" s="63">
        <v>2.3395284898300459E-5</v>
      </c>
      <c r="O36" s="63">
        <v>2.9706917961080953E-7</v>
      </c>
      <c r="P36" s="63">
        <v>3.3313102475893986E-5</v>
      </c>
      <c r="Q36" s="63">
        <v>1.123440009322064E-6</v>
      </c>
      <c r="R36" s="63">
        <v>1.2182482720589021E-6</v>
      </c>
      <c r="S36" s="63">
        <v>8.6948994937190873E-7</v>
      </c>
      <c r="T36" s="63">
        <v>0</v>
      </c>
      <c r="U36" s="63">
        <v>2.6324360772755655E-6</v>
      </c>
      <c r="V36" s="63">
        <v>8.7836147263982127E-5</v>
      </c>
      <c r="W36" s="63">
        <v>1.2929007994742245E-6</v>
      </c>
      <c r="X36" s="63">
        <v>1.389053066757432E-5</v>
      </c>
      <c r="Y36" s="63">
        <v>1.1497834829914849E-6</v>
      </c>
      <c r="Z36" s="63">
        <v>2.6461549509875833E-6</v>
      </c>
      <c r="AA36" s="63">
        <v>1.5934603272162435E-6</v>
      </c>
      <c r="AB36" s="63">
        <v>3.6174269511976741E-6</v>
      </c>
      <c r="AC36" s="63">
        <v>6.6493917489396545E-7</v>
      </c>
      <c r="AD36" s="63">
        <v>0</v>
      </c>
      <c r="AE36" s="63">
        <v>4.5054409008589917E-7</v>
      </c>
      <c r="AF36" s="63">
        <v>9.2847516562178359E-7</v>
      </c>
      <c r="AG36" s="63">
        <v>8.2270650577179669E-7</v>
      </c>
      <c r="AH36" s="63">
        <v>9.36630974791263E-7</v>
      </c>
      <c r="AI36" s="63">
        <v>3.4826460520832711E-6</v>
      </c>
      <c r="AJ36" s="63">
        <v>3.4858339462204206E-8</v>
      </c>
      <c r="AK36" s="63">
        <v>9.7663246554648408E-6</v>
      </c>
      <c r="AL36" s="63">
        <v>1.3374638259861501E-6</v>
      </c>
      <c r="AM36" s="63">
        <v>3.7098711632229462E-6</v>
      </c>
      <c r="AN36" s="63">
        <v>1.0027775950874021</v>
      </c>
      <c r="AO36" s="63">
        <v>1.9005479378901137E-6</v>
      </c>
      <c r="AP36" s="63">
        <v>3.3977831819998065E-6</v>
      </c>
      <c r="AQ36" s="63">
        <v>1.590170029906149E-5</v>
      </c>
      <c r="AR36" s="63">
        <v>8.5911864185070361E-6</v>
      </c>
      <c r="AS36" s="63">
        <v>3.4025704611138439E-7</v>
      </c>
      <c r="AT36" s="63">
        <v>7.1643986964471842E-7</v>
      </c>
      <c r="AU36" s="63">
        <v>8.9867908607928461E-6</v>
      </c>
      <c r="AV36" s="63">
        <v>6.6948105058203973E-7</v>
      </c>
      <c r="AW36" s="63">
        <v>1.2033429896558976E-6</v>
      </c>
      <c r="AX36" s="63">
        <v>1.2197011371506617E-6</v>
      </c>
      <c r="AY36" s="63">
        <v>5.2565406883601107E-6</v>
      </c>
      <c r="AZ36" s="63">
        <v>8.7603635343925827E-7</v>
      </c>
      <c r="BA36" s="63">
        <v>1.1009344087821481E-6</v>
      </c>
      <c r="BB36" s="63">
        <v>6.4017282167999039E-6</v>
      </c>
      <c r="BC36" s="63">
        <v>2.6064588947707216E-5</v>
      </c>
      <c r="BD36" s="63">
        <v>4.8524400442977392E-6</v>
      </c>
      <c r="BE36" s="63">
        <v>2.8253698467571248E-6</v>
      </c>
      <c r="BF36" s="63">
        <v>1.7150945464910998E-6</v>
      </c>
      <c r="BG36" s="63">
        <v>6.6444210792067273E-7</v>
      </c>
      <c r="BH36" s="63">
        <v>1.1268095225496543E-6</v>
      </c>
      <c r="BI36" s="63">
        <v>1.047306060297712E-6</v>
      </c>
      <c r="BJ36" s="63">
        <v>6.4744086560783068E-6</v>
      </c>
      <c r="BK36" s="63">
        <v>5.3217546421756963E-7</v>
      </c>
      <c r="BL36" s="63">
        <v>1.9619844231663975E-6</v>
      </c>
      <c r="BM36" s="63">
        <v>1.7083653778496055E-6</v>
      </c>
      <c r="BN36" s="63">
        <v>5.9059367012629666E-7</v>
      </c>
      <c r="BO36" s="63">
        <v>9.3875572967039486E-7</v>
      </c>
      <c r="BP36" s="63">
        <v>4.5750068686487922E-5</v>
      </c>
      <c r="BQ36" s="63">
        <v>2.1975592428508311E-6</v>
      </c>
      <c r="BR36" s="63">
        <v>8.2848036557052541E-7</v>
      </c>
      <c r="BS36" s="63">
        <v>1.0698017344499054E-6</v>
      </c>
      <c r="BT36" s="63">
        <v>1.1125478679714723E-6</v>
      </c>
      <c r="BU36" s="63">
        <v>2.1795490264424458E-6</v>
      </c>
      <c r="BV36" s="63">
        <v>2.4905999361960713E-6</v>
      </c>
      <c r="BW36" s="63">
        <v>9.3874893224213577E-5</v>
      </c>
      <c r="BX36" s="63">
        <v>3.4619025146411623E-6</v>
      </c>
      <c r="BY36" s="63">
        <v>8.3431944451449418E-6</v>
      </c>
      <c r="BZ36" s="63">
        <v>2.0862496619394426E-6</v>
      </c>
      <c r="CA36" s="63">
        <v>2.5311556808126055E-6</v>
      </c>
      <c r="CB36" s="63">
        <v>6.2900380884042766E-7</v>
      </c>
      <c r="CC36" s="63">
        <v>4.2755982592247494E-7</v>
      </c>
      <c r="CD36" s="63">
        <v>1.7733514790950808E-7</v>
      </c>
      <c r="CE36" s="63">
        <v>3.1235285107930686E-6</v>
      </c>
      <c r="CF36" s="63">
        <v>7.3850036251608324E-7</v>
      </c>
      <c r="CG36" s="63">
        <v>1.2891935627070443E-6</v>
      </c>
      <c r="CH36" s="63">
        <v>8.4856565449888752E-7</v>
      </c>
      <c r="CI36" s="63">
        <v>4.1450288812233904E-7</v>
      </c>
      <c r="CJ36" s="63">
        <v>8.1804554108636281E-7</v>
      </c>
      <c r="CK36" s="63">
        <v>1.579262885340243E-6</v>
      </c>
      <c r="CL36" s="63">
        <v>4.1517800211545675E-6</v>
      </c>
      <c r="CM36" s="63">
        <v>9.0837741301752758E-6</v>
      </c>
      <c r="CN36" s="63">
        <v>3.1008789094034734E-6</v>
      </c>
      <c r="CO36" s="63">
        <v>6.7003460681264299E-7</v>
      </c>
      <c r="CP36" s="63">
        <v>3.665141511882902E-6</v>
      </c>
      <c r="CQ36" s="63">
        <v>1.0491903140894832E-6</v>
      </c>
      <c r="CR36" s="63">
        <v>3.9892643604183669E-6</v>
      </c>
      <c r="CS36" s="63">
        <v>1.8671722452549219E-6</v>
      </c>
      <c r="CT36" s="63">
        <v>9.7483537874427897E-6</v>
      </c>
      <c r="CU36" s="63">
        <v>1.3519212351709056E-6</v>
      </c>
      <c r="CV36" s="63">
        <v>4.0356677155860435E-6</v>
      </c>
      <c r="CW36" s="63">
        <v>1.7121492068899515E-6</v>
      </c>
      <c r="CX36" s="63">
        <v>1.7500550812424123E-6</v>
      </c>
      <c r="CY36" s="63">
        <v>2.155181748227135E-5</v>
      </c>
      <c r="CZ36" s="63">
        <v>7.9535813285159934E-6</v>
      </c>
      <c r="DA36" s="63">
        <v>1.259705344544748E-6</v>
      </c>
      <c r="DB36" s="63">
        <v>8.7555141162964402E-7</v>
      </c>
      <c r="DC36" s="63">
        <v>3.1009799325777054E-6</v>
      </c>
      <c r="DD36" s="63">
        <v>4.5684428617495815E-6</v>
      </c>
      <c r="DE36" s="63">
        <v>1.8341039617574478E-6</v>
      </c>
      <c r="DF36" s="63">
        <v>5.1852025994637088E-6</v>
      </c>
      <c r="DG36" s="63">
        <v>4.9582581025782892E-6</v>
      </c>
      <c r="DH36" s="63">
        <v>1.0963562266638536E-6</v>
      </c>
      <c r="DI36" s="63">
        <v>1.7093895761465803E-5</v>
      </c>
      <c r="DJ36" s="63">
        <v>1.944018411188214E-6</v>
      </c>
      <c r="DK36" s="63">
        <v>9.8034750008595404E-6</v>
      </c>
    </row>
    <row r="37" spans="2:115">
      <c r="B37" s="61">
        <v>251</v>
      </c>
      <c r="C37" s="62" t="s">
        <v>448</v>
      </c>
      <c r="D37" s="63">
        <v>0.16925104689773485</v>
      </c>
      <c r="E37" s="63">
        <v>0.19889566199026035</v>
      </c>
      <c r="F37" s="63">
        <v>0.15654787697448405</v>
      </c>
      <c r="G37" s="63">
        <v>2.0095879780720768E-5</v>
      </c>
      <c r="H37" s="63">
        <v>4.4149629222231736E-2</v>
      </c>
      <c r="I37" s="63">
        <v>4.2522712042411988E-2</v>
      </c>
      <c r="J37" s="63">
        <v>4.6659244098784915E-5</v>
      </c>
      <c r="K37" s="63">
        <v>2.8452891508498996E-5</v>
      </c>
      <c r="L37" s="63">
        <v>5.4447689388718145E-5</v>
      </c>
      <c r="M37" s="63">
        <v>7.2057130291727255E-5</v>
      </c>
      <c r="N37" s="63">
        <v>1.3819572012618979E-5</v>
      </c>
      <c r="O37" s="63">
        <v>1.2415318998905381E-5</v>
      </c>
      <c r="P37" s="63">
        <v>5.1321419403992342E-5</v>
      </c>
      <c r="Q37" s="63">
        <v>1.4388301247133137E-4</v>
      </c>
      <c r="R37" s="63">
        <v>2.9770892329764836E-3</v>
      </c>
      <c r="S37" s="63">
        <v>2.5362418701858421E-5</v>
      </c>
      <c r="T37" s="63">
        <v>0</v>
      </c>
      <c r="U37" s="63">
        <v>6.4015733614456011E-5</v>
      </c>
      <c r="V37" s="63">
        <v>1.4814052855725298E-4</v>
      </c>
      <c r="W37" s="63">
        <v>4.4300773480140396E-5</v>
      </c>
      <c r="X37" s="63">
        <v>1.2930522905405736E-3</v>
      </c>
      <c r="Y37" s="63">
        <v>2.7106517429257607E-5</v>
      </c>
      <c r="Z37" s="63">
        <v>2.4062126232335095E-5</v>
      </c>
      <c r="AA37" s="63">
        <v>2.4968928499005389E-5</v>
      </c>
      <c r="AB37" s="63">
        <v>2.7516080692945285E-5</v>
      </c>
      <c r="AC37" s="63">
        <v>4.7862337560387267E-4</v>
      </c>
      <c r="AD37" s="63">
        <v>0</v>
      </c>
      <c r="AE37" s="63">
        <v>1.5458279312663417E-4</v>
      </c>
      <c r="AF37" s="63">
        <v>6.1683406133741626E-5</v>
      </c>
      <c r="AG37" s="63">
        <v>4.3455863162246183E-5</v>
      </c>
      <c r="AH37" s="63">
        <v>2.4512445022634825E-3</v>
      </c>
      <c r="AI37" s="63">
        <v>1.1453538524677409E-3</v>
      </c>
      <c r="AJ37" s="63">
        <v>8.2793286938522179E-6</v>
      </c>
      <c r="AK37" s="63">
        <v>4.2240728195825364E-5</v>
      </c>
      <c r="AL37" s="63">
        <v>5.1575262562191741E-4</v>
      </c>
      <c r="AM37" s="63">
        <v>1.9799948334196514E-4</v>
      </c>
      <c r="AN37" s="63">
        <v>2.3513446421208638E-5</v>
      </c>
      <c r="AO37" s="63">
        <v>1.0052313428190438</v>
      </c>
      <c r="AP37" s="63">
        <v>7.5706984583946514E-5</v>
      </c>
      <c r="AQ37" s="63">
        <v>1.9273500290443428E-5</v>
      </c>
      <c r="AR37" s="63">
        <v>1.6174364375520689E-3</v>
      </c>
      <c r="AS37" s="63">
        <v>4.7119102038311922E-6</v>
      </c>
      <c r="AT37" s="63">
        <v>5.703439005126325E-6</v>
      </c>
      <c r="AU37" s="63">
        <v>2.0298587791782303E-5</v>
      </c>
      <c r="AV37" s="63">
        <v>1.2147791095540722E-5</v>
      </c>
      <c r="AW37" s="63">
        <v>5.0540401197212551E-6</v>
      </c>
      <c r="AX37" s="63">
        <v>1.3146426662543958E-4</v>
      </c>
      <c r="AY37" s="63">
        <v>1.0047127914605193E-4</v>
      </c>
      <c r="AZ37" s="63">
        <v>2.8544454296615623E-4</v>
      </c>
      <c r="BA37" s="63">
        <v>9.0372596540161149E-5</v>
      </c>
      <c r="BB37" s="63">
        <v>5.8072134412725324E-5</v>
      </c>
      <c r="BC37" s="63">
        <v>2.6533538861398219E-3</v>
      </c>
      <c r="BD37" s="63">
        <v>1.7140289163829049E-3</v>
      </c>
      <c r="BE37" s="63">
        <v>8.581208176679329E-4</v>
      </c>
      <c r="BF37" s="63">
        <v>5.908004151508704E-5</v>
      </c>
      <c r="BG37" s="63">
        <v>3.88197398342191E-4</v>
      </c>
      <c r="BH37" s="63">
        <v>8.5368688599242351E-5</v>
      </c>
      <c r="BI37" s="63">
        <v>1.934459361755548E-3</v>
      </c>
      <c r="BJ37" s="63">
        <v>9.3513582054528867E-5</v>
      </c>
      <c r="BK37" s="63">
        <v>2.629312114500396E-4</v>
      </c>
      <c r="BL37" s="63">
        <v>2.5852718986077634E-3</v>
      </c>
      <c r="BM37" s="63">
        <v>2.840136128887631E-5</v>
      </c>
      <c r="BN37" s="63">
        <v>1.5417289118860229E-5</v>
      </c>
      <c r="BO37" s="63">
        <v>6.1995431677402447E-4</v>
      </c>
      <c r="BP37" s="63">
        <v>1.1452905702143978E-3</v>
      </c>
      <c r="BQ37" s="63">
        <v>1.7720489098750808E-5</v>
      </c>
      <c r="BR37" s="63">
        <v>5.012058434754953E-4</v>
      </c>
      <c r="BS37" s="63">
        <v>3.4343801482838651E-4</v>
      </c>
      <c r="BT37" s="63">
        <v>2.4432265977081477E-5</v>
      </c>
      <c r="BU37" s="63">
        <v>3.0259943450575218E-5</v>
      </c>
      <c r="BV37" s="63">
        <v>3.5780606450462649E-5</v>
      </c>
      <c r="BW37" s="63">
        <v>1.5470612435147114E-5</v>
      </c>
      <c r="BX37" s="63">
        <v>3.5370899584773496E-5</v>
      </c>
      <c r="BY37" s="63">
        <v>6.540537721791126E-5</v>
      </c>
      <c r="BZ37" s="63">
        <v>1.8139241218112305E-5</v>
      </c>
      <c r="CA37" s="63">
        <v>9.5061119774798231E-6</v>
      </c>
      <c r="CB37" s="63">
        <v>6.1129260232804988E-6</v>
      </c>
      <c r="CC37" s="63">
        <v>6.8893148900179341E-6</v>
      </c>
      <c r="CD37" s="63">
        <v>3.04339756780377E-6</v>
      </c>
      <c r="CE37" s="63">
        <v>1.2958507758967845E-5</v>
      </c>
      <c r="CF37" s="63">
        <v>2.1824628586851518E-5</v>
      </c>
      <c r="CG37" s="63">
        <v>1.317820050329234E-4</v>
      </c>
      <c r="CH37" s="63">
        <v>2.4689314720762787E-5</v>
      </c>
      <c r="CI37" s="63">
        <v>1.0600945996952199E-5</v>
      </c>
      <c r="CJ37" s="63">
        <v>2.2990003723307892E-5</v>
      </c>
      <c r="CK37" s="63">
        <v>1.5176699119377172E-5</v>
      </c>
      <c r="CL37" s="63">
        <v>4.2555365981691645E-6</v>
      </c>
      <c r="CM37" s="63">
        <v>1.5276821210323282E-5</v>
      </c>
      <c r="CN37" s="63">
        <v>2.0220184322867936E-5</v>
      </c>
      <c r="CO37" s="63">
        <v>1.9589509774096083E-5</v>
      </c>
      <c r="CP37" s="63">
        <v>1.165293255584916E-5</v>
      </c>
      <c r="CQ37" s="63">
        <v>1.7586051221999678E-5</v>
      </c>
      <c r="CR37" s="63">
        <v>2.9031781576796799E-5</v>
      </c>
      <c r="CS37" s="63">
        <v>8.1386684609425122E-5</v>
      </c>
      <c r="CT37" s="63">
        <v>3.5174110436580298E-4</v>
      </c>
      <c r="CU37" s="63">
        <v>2.5661798028181969E-4</v>
      </c>
      <c r="CV37" s="63">
        <v>1.3023350861071071E-3</v>
      </c>
      <c r="CW37" s="63">
        <v>4.5543435009760101E-5</v>
      </c>
      <c r="CX37" s="63">
        <v>5.7999288848418909E-5</v>
      </c>
      <c r="CY37" s="63">
        <v>5.2997056380489674E-5</v>
      </c>
      <c r="CZ37" s="63">
        <v>6.8894438868680568E-5</v>
      </c>
      <c r="DA37" s="63">
        <v>1.5148798489681771E-5</v>
      </c>
      <c r="DB37" s="63">
        <v>9.0521110256295385E-4</v>
      </c>
      <c r="DC37" s="63">
        <v>1.3365361487439129E-5</v>
      </c>
      <c r="DD37" s="63">
        <v>1.1896774175726432E-4</v>
      </c>
      <c r="DE37" s="63">
        <v>7.2825536596896008E-5</v>
      </c>
      <c r="DF37" s="63">
        <v>4.9311538041907369E-5</v>
      </c>
      <c r="DG37" s="63">
        <v>1.5404434298434217E-4</v>
      </c>
      <c r="DH37" s="63">
        <v>9.6527878965651788E-5</v>
      </c>
      <c r="DI37" s="63">
        <v>3.1559682980675589E-5</v>
      </c>
      <c r="DJ37" s="63">
        <v>5.1286680043035471E-5</v>
      </c>
      <c r="DK37" s="63">
        <v>1.4703713354076859E-4</v>
      </c>
    </row>
    <row r="38" spans="2:115">
      <c r="B38" s="61">
        <v>252</v>
      </c>
      <c r="C38" s="62" t="s">
        <v>450</v>
      </c>
      <c r="D38" s="63">
        <v>0.63832529944152139</v>
      </c>
      <c r="E38" s="63">
        <v>0.10611680666812531</v>
      </c>
      <c r="F38" s="63">
        <v>9.2326060838649804E-2</v>
      </c>
      <c r="G38" s="63">
        <v>3.2998354075509559E-6</v>
      </c>
      <c r="H38" s="63">
        <v>2.2311200260387704E-2</v>
      </c>
      <c r="I38" s="63">
        <v>2.1999795987459467E-2</v>
      </c>
      <c r="J38" s="63">
        <v>6.2819045912209089E-5</v>
      </c>
      <c r="K38" s="63">
        <v>5.3798028701103101E-5</v>
      </c>
      <c r="L38" s="63">
        <v>8.4269805209293193E-5</v>
      </c>
      <c r="M38" s="63">
        <v>5.4739132570081105E-5</v>
      </c>
      <c r="N38" s="63">
        <v>2.6311515097688365E-5</v>
      </c>
      <c r="O38" s="63">
        <v>1.7708903148444392E-4</v>
      </c>
      <c r="P38" s="63">
        <v>1.8089378629877609E-4</v>
      </c>
      <c r="Q38" s="63">
        <v>2.1627060387472669E-5</v>
      </c>
      <c r="R38" s="63">
        <v>1.8110292985768504E-5</v>
      </c>
      <c r="S38" s="63">
        <v>5.2395150642783935E-5</v>
      </c>
      <c r="T38" s="63">
        <v>0</v>
      </c>
      <c r="U38" s="63">
        <v>6.8144979485137926E-5</v>
      </c>
      <c r="V38" s="63">
        <v>3.7041272674314802E-5</v>
      </c>
      <c r="W38" s="63">
        <v>3.2579005455465135E-5</v>
      </c>
      <c r="X38" s="63">
        <v>1.0020260120176181E-4</v>
      </c>
      <c r="Y38" s="63">
        <v>1.0464998038927719E-4</v>
      </c>
      <c r="Z38" s="63">
        <v>1.346333237058556E-4</v>
      </c>
      <c r="AA38" s="63">
        <v>3.2888483867035422E-5</v>
      </c>
      <c r="AB38" s="63">
        <v>4.6443986518886312E-5</v>
      </c>
      <c r="AC38" s="63">
        <v>2.4413911550108272E-5</v>
      </c>
      <c r="AD38" s="63">
        <v>0</v>
      </c>
      <c r="AE38" s="63">
        <v>5.7757205846596939E-5</v>
      </c>
      <c r="AF38" s="63">
        <v>3.0321179812898207E-4</v>
      </c>
      <c r="AG38" s="63">
        <v>2.1676709822300125E-4</v>
      </c>
      <c r="AH38" s="63">
        <v>3.0222987366803884E-5</v>
      </c>
      <c r="AI38" s="63">
        <v>5.3051389194616745E-5</v>
      </c>
      <c r="AJ38" s="63">
        <v>5.3997073303212579E-6</v>
      </c>
      <c r="AK38" s="63">
        <v>3.584535168898134E-4</v>
      </c>
      <c r="AL38" s="63">
        <v>7.1325611708397693E-5</v>
      </c>
      <c r="AM38" s="63">
        <v>9.3061537658289752E-5</v>
      </c>
      <c r="AN38" s="63">
        <v>3.2639122574165733E-5</v>
      </c>
      <c r="AO38" s="63">
        <v>8.6580898007782814E-5</v>
      </c>
      <c r="AP38" s="63">
        <v>1.0688494463035276</v>
      </c>
      <c r="AQ38" s="63">
        <v>6.7054605520544972E-5</v>
      </c>
      <c r="AR38" s="63">
        <v>2.8347232060387185E-4</v>
      </c>
      <c r="AS38" s="63">
        <v>2.9067287168791826E-5</v>
      </c>
      <c r="AT38" s="63">
        <v>3.8460922482797047E-5</v>
      </c>
      <c r="AU38" s="63">
        <v>1.6016776592893989E-4</v>
      </c>
      <c r="AV38" s="63">
        <v>8.659395987961747E-5</v>
      </c>
      <c r="AW38" s="63">
        <v>1.8636470398246745E-5</v>
      </c>
      <c r="AX38" s="63">
        <v>3.8485904810230587E-5</v>
      </c>
      <c r="AY38" s="63">
        <v>9.5165771902982425E-5</v>
      </c>
      <c r="AZ38" s="63">
        <v>1.0247964851029159E-4</v>
      </c>
      <c r="BA38" s="63">
        <v>5.052116590411724E-5</v>
      </c>
      <c r="BB38" s="63">
        <v>5.1447727697038279E-5</v>
      </c>
      <c r="BC38" s="63">
        <v>2.6378059595485211E-5</v>
      </c>
      <c r="BD38" s="63">
        <v>2.9279979123182917E-5</v>
      </c>
      <c r="BE38" s="63">
        <v>6.1759932901653839E-5</v>
      </c>
      <c r="BF38" s="63">
        <v>3.7575173583050459E-5</v>
      </c>
      <c r="BG38" s="63">
        <v>3.3303853025955396E-5</v>
      </c>
      <c r="BH38" s="63">
        <v>2.2723943538246858E-5</v>
      </c>
      <c r="BI38" s="63">
        <v>4.5804071884321484E-5</v>
      </c>
      <c r="BJ38" s="63">
        <v>3.2346558721624954E-5</v>
      </c>
      <c r="BK38" s="63">
        <v>3.3819965305552386E-5</v>
      </c>
      <c r="BL38" s="63">
        <v>1.7523510348466851E-5</v>
      </c>
      <c r="BM38" s="63">
        <v>3.2926122487111887E-5</v>
      </c>
      <c r="BN38" s="63">
        <v>8.3451342206276145E-5</v>
      </c>
      <c r="BO38" s="63">
        <v>2.0474109721348161E-5</v>
      </c>
      <c r="BP38" s="63">
        <v>2.9429346945128671E-4</v>
      </c>
      <c r="BQ38" s="63">
        <v>1.8984403951864485E-5</v>
      </c>
      <c r="BR38" s="63">
        <v>1.7830880714851633E-2</v>
      </c>
      <c r="BS38" s="63">
        <v>2.1401723651732808E-2</v>
      </c>
      <c r="BT38" s="63">
        <v>3.3723105640108511E-2</v>
      </c>
      <c r="BU38" s="63">
        <v>2.7653121558273378E-2</v>
      </c>
      <c r="BV38" s="63">
        <v>1.6997011839847326E-4</v>
      </c>
      <c r="BW38" s="63">
        <v>4.7212521769163224E-4</v>
      </c>
      <c r="BX38" s="63">
        <v>4.6879653606870299E-4</v>
      </c>
      <c r="BY38" s="63">
        <v>2.43071843302539E-4</v>
      </c>
      <c r="BZ38" s="63">
        <v>5.1068173208742088E-5</v>
      </c>
      <c r="CA38" s="63">
        <v>4.7114183073087245E-5</v>
      </c>
      <c r="CB38" s="63">
        <v>6.6926474588357277E-5</v>
      </c>
      <c r="CC38" s="63">
        <v>1.934905878401918E-4</v>
      </c>
      <c r="CD38" s="63">
        <v>2.1517575199705933E-4</v>
      </c>
      <c r="CE38" s="63">
        <v>1.983700544057398E-4</v>
      </c>
      <c r="CF38" s="63">
        <v>1.3610836450558358E-5</v>
      </c>
      <c r="CG38" s="63">
        <v>1.8145698575013284E-4</v>
      </c>
      <c r="CH38" s="63">
        <v>3.1501679316747238E-5</v>
      </c>
      <c r="CI38" s="63">
        <v>3.9493991837046328E-5</v>
      </c>
      <c r="CJ38" s="63">
        <v>1.2342390485011584E-4</v>
      </c>
      <c r="CK38" s="63">
        <v>1.2755435265907164E-4</v>
      </c>
      <c r="CL38" s="63">
        <v>2.1307761302818019E-5</v>
      </c>
      <c r="CM38" s="63">
        <v>8.0711997926614438E-5</v>
      </c>
      <c r="CN38" s="63">
        <v>3.3548154351079805E-4</v>
      </c>
      <c r="CO38" s="63">
        <v>1.9497969253692447E-5</v>
      </c>
      <c r="CP38" s="63">
        <v>9.4980285359967795E-5</v>
      </c>
      <c r="CQ38" s="63">
        <v>2.8378075041719707E-5</v>
      </c>
      <c r="CR38" s="63">
        <v>8.836934276288125E-5</v>
      </c>
      <c r="CS38" s="63">
        <v>9.5885296022670102E-5</v>
      </c>
      <c r="CT38" s="63">
        <v>7.8324234422651217E-5</v>
      </c>
      <c r="CU38" s="63">
        <v>3.6120500216648593E-5</v>
      </c>
      <c r="CV38" s="63">
        <v>5.9025663506269585E-5</v>
      </c>
      <c r="CW38" s="63">
        <v>5.2945470675506669E-5</v>
      </c>
      <c r="CX38" s="63">
        <v>4.0678896492972494E-5</v>
      </c>
      <c r="CY38" s="63">
        <v>2.6201720354767744E-5</v>
      </c>
      <c r="CZ38" s="63">
        <v>3.5992310003841137E-5</v>
      </c>
      <c r="DA38" s="63">
        <v>5.3157685759481365E-5</v>
      </c>
      <c r="DB38" s="63">
        <v>2.1975743481082213E-5</v>
      </c>
      <c r="DC38" s="63">
        <v>2.8653189178735141E-5</v>
      </c>
      <c r="DD38" s="63">
        <v>8.2563918379017367E-5</v>
      </c>
      <c r="DE38" s="63">
        <v>4.3601905787623581E-5</v>
      </c>
      <c r="DF38" s="63">
        <v>5.7323682772738826E-5</v>
      </c>
      <c r="DG38" s="63">
        <v>7.2696708330736184E-5</v>
      </c>
      <c r="DH38" s="63">
        <v>1.9279898719882649E-5</v>
      </c>
      <c r="DI38" s="63">
        <v>5.2945627873514088E-5</v>
      </c>
      <c r="DJ38" s="63">
        <v>4.0808011023178206E-5</v>
      </c>
      <c r="DK38" s="63">
        <v>4.9487217760023838E-4</v>
      </c>
    </row>
    <row r="39" spans="2:115">
      <c r="B39" s="61">
        <v>253</v>
      </c>
      <c r="C39" s="62" t="s">
        <v>452</v>
      </c>
      <c r="D39" s="63">
        <v>1.1172083326030369E-2</v>
      </c>
      <c r="E39" s="63">
        <v>0.32949868988902598</v>
      </c>
      <c r="F39" s="63">
        <v>2.3864249383477192E-2</v>
      </c>
      <c r="G39" s="63">
        <v>3.7204642484388308E-5</v>
      </c>
      <c r="H39" s="63">
        <v>0.10211159062885328</v>
      </c>
      <c r="I39" s="63">
        <v>7.9955302096177558E-2</v>
      </c>
      <c r="J39" s="63">
        <v>1.570574547256594E-6</v>
      </c>
      <c r="K39" s="63">
        <v>1.6187942102962049E-7</v>
      </c>
      <c r="L39" s="63">
        <v>1.845704959887947E-7</v>
      </c>
      <c r="M39" s="63">
        <v>7.4223165980095158E-8</v>
      </c>
      <c r="N39" s="63">
        <v>2.0993606423372249E-7</v>
      </c>
      <c r="O39" s="63">
        <v>7.3971724412024698E-8</v>
      </c>
      <c r="P39" s="63">
        <v>2.4529243738859833E-7</v>
      </c>
      <c r="Q39" s="63">
        <v>1.4306235023427186E-7</v>
      </c>
      <c r="R39" s="63">
        <v>1.4244364883025509E-6</v>
      </c>
      <c r="S39" s="63">
        <v>2.8976929673664049E-7</v>
      </c>
      <c r="T39" s="63">
        <v>0</v>
      </c>
      <c r="U39" s="63">
        <v>1.1576559837370314E-7</v>
      </c>
      <c r="V39" s="63">
        <v>1.4153227720316487E-7</v>
      </c>
      <c r="W39" s="63">
        <v>1.6521308678061652E-7</v>
      </c>
      <c r="X39" s="63">
        <v>1.0114982163538033E-5</v>
      </c>
      <c r="Y39" s="63">
        <v>1.7746032975766563E-7</v>
      </c>
      <c r="Z39" s="63">
        <v>1.8731423270963369E-7</v>
      </c>
      <c r="AA39" s="63">
        <v>1.0023481212485004E-7</v>
      </c>
      <c r="AB39" s="63">
        <v>1.2709360700517647E-7</v>
      </c>
      <c r="AC39" s="63">
        <v>3.9299061185941079E-6</v>
      </c>
      <c r="AD39" s="63">
        <v>0</v>
      </c>
      <c r="AE39" s="63">
        <v>1.764341146260953E-7</v>
      </c>
      <c r="AF39" s="63">
        <v>2.5302649351967448E-7</v>
      </c>
      <c r="AG39" s="63">
        <v>3.4670892094561124E-7</v>
      </c>
      <c r="AH39" s="63">
        <v>1.2082028868854306E-7</v>
      </c>
      <c r="AI39" s="63">
        <v>3.5705428742942408E-7</v>
      </c>
      <c r="AJ39" s="63">
        <v>2.6117061378580894E-8</v>
      </c>
      <c r="AK39" s="63">
        <v>3.8917472089290487E-7</v>
      </c>
      <c r="AL39" s="63">
        <v>9.3360170593471747E-7</v>
      </c>
      <c r="AM39" s="63">
        <v>2.4996418194323373E-7</v>
      </c>
      <c r="AN39" s="63">
        <v>1.4964209832508777E-7</v>
      </c>
      <c r="AO39" s="63">
        <v>1.9596064125337459E-7</v>
      </c>
      <c r="AP39" s="63">
        <v>1.8641353319837222E-7</v>
      </c>
      <c r="AQ39" s="63">
        <v>1.0000573850256835</v>
      </c>
      <c r="AR39" s="63">
        <v>2.7857861677698227E-7</v>
      </c>
      <c r="AS39" s="63">
        <v>5.9230249658813112E-8</v>
      </c>
      <c r="AT39" s="63">
        <v>5.0758720329713241E-8</v>
      </c>
      <c r="AU39" s="63">
        <v>2.9716052239545261E-7</v>
      </c>
      <c r="AV39" s="63">
        <v>2.6170213510484927E-7</v>
      </c>
      <c r="AW39" s="63">
        <v>7.6777448643145814E-8</v>
      </c>
      <c r="AX39" s="63">
        <v>1.2046140779124805E-7</v>
      </c>
      <c r="AY39" s="63">
        <v>1.5684161618507358E-7</v>
      </c>
      <c r="AZ39" s="63">
        <v>1.3745282654512512E-6</v>
      </c>
      <c r="BA39" s="63">
        <v>9.5861190068229646E-7</v>
      </c>
      <c r="BB39" s="63">
        <v>9.8872995147282276E-7</v>
      </c>
      <c r="BC39" s="63">
        <v>6.692808618063792E-6</v>
      </c>
      <c r="BD39" s="63">
        <v>5.3685832722586685E-5</v>
      </c>
      <c r="BE39" s="63">
        <v>2.957075971211561E-4</v>
      </c>
      <c r="BF39" s="63">
        <v>4.2128316172916482E-5</v>
      </c>
      <c r="BG39" s="63">
        <v>1.9290656524400207E-6</v>
      </c>
      <c r="BH39" s="63">
        <v>6.8445014596307555E-6</v>
      </c>
      <c r="BI39" s="63">
        <v>1.0375052893407854E-5</v>
      </c>
      <c r="BJ39" s="63">
        <v>2.0420172727124434E-5</v>
      </c>
      <c r="BK39" s="63">
        <v>6.4540624903236859E-6</v>
      </c>
      <c r="BL39" s="63">
        <v>9.1872329860662087E-7</v>
      </c>
      <c r="BM39" s="63">
        <v>2.0166183726413967E-6</v>
      </c>
      <c r="BN39" s="63">
        <v>2.92729587198593E-7</v>
      </c>
      <c r="BO39" s="63">
        <v>5.5056778168860272E-7</v>
      </c>
      <c r="BP39" s="63">
        <v>3.6218962552327537E-6</v>
      </c>
      <c r="BQ39" s="63">
        <v>1.2589695539137659E-6</v>
      </c>
      <c r="BR39" s="63">
        <v>5.6366648098063059E-5</v>
      </c>
      <c r="BS39" s="63">
        <v>7.3126145286645298E-6</v>
      </c>
      <c r="BT39" s="63">
        <v>2.3089714852253837E-6</v>
      </c>
      <c r="BU39" s="63">
        <v>6.9315353384649242E-6</v>
      </c>
      <c r="BV39" s="63">
        <v>2.0614928251209054E-7</v>
      </c>
      <c r="BW39" s="63">
        <v>2.2728222143460638E-7</v>
      </c>
      <c r="BX39" s="63">
        <v>3.2599064199140767E-7</v>
      </c>
      <c r="BY39" s="63">
        <v>2.4292702281658069E-6</v>
      </c>
      <c r="BZ39" s="63">
        <v>7.9647458505184238E-7</v>
      </c>
      <c r="CA39" s="63">
        <v>1.879814008504148E-7</v>
      </c>
      <c r="CB39" s="63">
        <v>1.3521758782739253E-7</v>
      </c>
      <c r="CC39" s="63">
        <v>1.4566937184664702E-7</v>
      </c>
      <c r="CD39" s="63">
        <v>6.1168905450484583E-8</v>
      </c>
      <c r="CE39" s="63">
        <v>2.4945201847426769E-7</v>
      </c>
      <c r="CF39" s="63">
        <v>3.0614589361980477E-7</v>
      </c>
      <c r="CG39" s="63">
        <v>4.0158175862290305E-7</v>
      </c>
      <c r="CH39" s="63">
        <v>3.1944975477515005E-7</v>
      </c>
      <c r="CI39" s="63">
        <v>1.1971910945903591E-6</v>
      </c>
      <c r="CJ39" s="63">
        <v>1.5640086412164765E-7</v>
      </c>
      <c r="CK39" s="63">
        <v>2.5954283797624123E-7</v>
      </c>
      <c r="CL39" s="63">
        <v>4.1370771641503589E-8</v>
      </c>
      <c r="CM39" s="63">
        <v>1.9101426364834334E-7</v>
      </c>
      <c r="CN39" s="63">
        <v>2.9569995362015064E-7</v>
      </c>
      <c r="CO39" s="63">
        <v>1.1023806740545664E-7</v>
      </c>
      <c r="CP39" s="63">
        <v>1.9872720309670699E-7</v>
      </c>
      <c r="CQ39" s="63">
        <v>2.030998769586849E-7</v>
      </c>
      <c r="CR39" s="63">
        <v>7.5143342345900464E-7</v>
      </c>
      <c r="CS39" s="63">
        <v>1.611121420493718E-6</v>
      </c>
      <c r="CT39" s="63">
        <v>3.2577938895573496E-7</v>
      </c>
      <c r="CU39" s="63">
        <v>2.2213563298272462E-6</v>
      </c>
      <c r="CV39" s="63">
        <v>2.6259724953348713E-6</v>
      </c>
      <c r="CW39" s="63">
        <v>7.1052776219653181E-6</v>
      </c>
      <c r="CX39" s="63">
        <v>7.1409347169409509E-6</v>
      </c>
      <c r="CY39" s="63">
        <v>2.0549234723259209E-6</v>
      </c>
      <c r="CZ39" s="63">
        <v>2.0972817978780851E-7</v>
      </c>
      <c r="DA39" s="63">
        <v>8.71894729078874E-8</v>
      </c>
      <c r="DB39" s="63">
        <v>1.8548871769450157E-6</v>
      </c>
      <c r="DC39" s="63">
        <v>2.1149245359252303E-7</v>
      </c>
      <c r="DD39" s="63">
        <v>1.1109496425867891E-5</v>
      </c>
      <c r="DE39" s="63">
        <v>9.3840851766294082E-6</v>
      </c>
      <c r="DF39" s="63">
        <v>1.9498011228571538E-7</v>
      </c>
      <c r="DG39" s="63">
        <v>3.398363427438228E-7</v>
      </c>
      <c r="DH39" s="63">
        <v>9.466573750531399E-8</v>
      </c>
      <c r="DI39" s="63">
        <v>2.8902474550061246E-6</v>
      </c>
      <c r="DJ39" s="63">
        <v>1.2398769054825006E-6</v>
      </c>
      <c r="DK39" s="63">
        <v>8.6073647503608532E-6</v>
      </c>
    </row>
    <row r="40" spans="2:115">
      <c r="B40" s="61">
        <v>259</v>
      </c>
      <c r="C40" s="62" t="s">
        <v>453</v>
      </c>
      <c r="D40" s="63">
        <v>8.8664450101962111E-2</v>
      </c>
      <c r="E40" s="63">
        <v>0.15956591884869001</v>
      </c>
      <c r="F40" s="63">
        <v>0.11125150517798707</v>
      </c>
      <c r="G40" s="63">
        <v>5.5704609903316107E-4</v>
      </c>
      <c r="H40" s="63">
        <v>3.7316070062887848E-2</v>
      </c>
      <c r="I40" s="63">
        <v>3.5677483848182583E-2</v>
      </c>
      <c r="J40" s="63">
        <v>4.0347308520677231E-4</v>
      </c>
      <c r="K40" s="63">
        <v>6.852742450025365E-5</v>
      </c>
      <c r="L40" s="63">
        <v>7.1565839695494741E-4</v>
      </c>
      <c r="M40" s="63">
        <v>1.1729405061344869E-5</v>
      </c>
      <c r="N40" s="63">
        <v>9.1545802879638656E-6</v>
      </c>
      <c r="O40" s="63">
        <v>3.8229779817728447E-5</v>
      </c>
      <c r="P40" s="63">
        <v>1.5487420280414379E-5</v>
      </c>
      <c r="Q40" s="63">
        <v>2.6415322680075158E-5</v>
      </c>
      <c r="R40" s="63">
        <v>2.3525774863712368E-5</v>
      </c>
      <c r="S40" s="63">
        <v>3.4356868008483159E-5</v>
      </c>
      <c r="T40" s="63">
        <v>0</v>
      </c>
      <c r="U40" s="63">
        <v>9.9916783071241782E-6</v>
      </c>
      <c r="V40" s="63">
        <v>7.0567927090213355E-6</v>
      </c>
      <c r="W40" s="63">
        <v>3.2743039709654132E-5</v>
      </c>
      <c r="X40" s="63">
        <v>1.1928505640748248E-4</v>
      </c>
      <c r="Y40" s="63">
        <v>1.0416210617112245E-4</v>
      </c>
      <c r="Z40" s="63">
        <v>2.3672767399256899E-5</v>
      </c>
      <c r="AA40" s="63">
        <v>1.0488896453786168E-5</v>
      </c>
      <c r="AB40" s="63">
        <v>5.8801399118472606E-4</v>
      </c>
      <c r="AC40" s="63">
        <v>3.496532870670678E-3</v>
      </c>
      <c r="AD40" s="63">
        <v>0</v>
      </c>
      <c r="AE40" s="63">
        <v>5.7174981690087339E-5</v>
      </c>
      <c r="AF40" s="63">
        <v>1.2184924011910315E-4</v>
      </c>
      <c r="AG40" s="63">
        <v>8.3903883102651443E-5</v>
      </c>
      <c r="AH40" s="63">
        <v>2.0043227296146803E-4</v>
      </c>
      <c r="AI40" s="63">
        <v>5.1957422793813276E-5</v>
      </c>
      <c r="AJ40" s="63">
        <v>1.8787357139415465E-5</v>
      </c>
      <c r="AK40" s="63">
        <v>2.7309277785137146E-3</v>
      </c>
      <c r="AL40" s="63">
        <v>1.6726832403959358E-5</v>
      </c>
      <c r="AM40" s="63">
        <v>4.804165664987349E-5</v>
      </c>
      <c r="AN40" s="63">
        <v>1.4307896213441179E-5</v>
      </c>
      <c r="AO40" s="63">
        <v>6.6096069840981928E-4</v>
      </c>
      <c r="AP40" s="63">
        <v>9.7651266394260788E-3</v>
      </c>
      <c r="AQ40" s="63">
        <v>1.8956406265131899E-3</v>
      </c>
      <c r="AR40" s="63">
        <v>1.0075536101046667</v>
      </c>
      <c r="AS40" s="63">
        <v>7.4888268714037832E-4</v>
      </c>
      <c r="AT40" s="63">
        <v>2.5573734365795791E-5</v>
      </c>
      <c r="AU40" s="63">
        <v>1.6086659258306771E-3</v>
      </c>
      <c r="AV40" s="63">
        <v>1.2905377554616546E-5</v>
      </c>
      <c r="AW40" s="63">
        <v>5.5651220969114173E-4</v>
      </c>
      <c r="AX40" s="63">
        <v>1.5626155512638967E-4</v>
      </c>
      <c r="AY40" s="63">
        <v>5.0777539398538058E-4</v>
      </c>
      <c r="AZ40" s="63">
        <v>2.7869391153394533E-4</v>
      </c>
      <c r="BA40" s="63">
        <v>6.1219221228748773E-4</v>
      </c>
      <c r="BB40" s="63">
        <v>4.1615706054830325E-4</v>
      </c>
      <c r="BC40" s="63">
        <v>1.5241599916221849E-4</v>
      </c>
      <c r="BD40" s="63">
        <v>1.1328925870540719E-3</v>
      </c>
      <c r="BE40" s="63">
        <v>2.2465134904223796E-4</v>
      </c>
      <c r="BF40" s="63">
        <v>4.49740370435444E-4</v>
      </c>
      <c r="BG40" s="63">
        <v>1.7693043733646528E-4</v>
      </c>
      <c r="BH40" s="63">
        <v>2.3734339081802288E-4</v>
      </c>
      <c r="BI40" s="63">
        <v>6.4613585431840166E-4</v>
      </c>
      <c r="BJ40" s="63">
        <v>1.7190975325504437E-4</v>
      </c>
      <c r="BK40" s="63">
        <v>2.2523534993577351E-4</v>
      </c>
      <c r="BL40" s="63">
        <v>2.8922197739922827E-4</v>
      </c>
      <c r="BM40" s="63">
        <v>2.1628675523997106E-4</v>
      </c>
      <c r="BN40" s="63">
        <v>4.4073302498778559E-5</v>
      </c>
      <c r="BO40" s="63">
        <v>8.7832009497465147E-5</v>
      </c>
      <c r="BP40" s="63">
        <v>3.5077321244800274E-4</v>
      </c>
      <c r="BQ40" s="63">
        <v>5.1443570727587581E-6</v>
      </c>
      <c r="BR40" s="63">
        <v>7.7627599481027386E-4</v>
      </c>
      <c r="BS40" s="63">
        <v>1.3027485400815175E-3</v>
      </c>
      <c r="BT40" s="63">
        <v>1.2896198334323072E-3</v>
      </c>
      <c r="BU40" s="63">
        <v>2.0823660312575018E-3</v>
      </c>
      <c r="BV40" s="63">
        <v>4.2085797729370057E-5</v>
      </c>
      <c r="BW40" s="63">
        <v>4.2865188491318674E-5</v>
      </c>
      <c r="BX40" s="63">
        <v>5.1525032430682724E-4</v>
      </c>
      <c r="BY40" s="63">
        <v>1.9392335120445096E-5</v>
      </c>
      <c r="BZ40" s="63">
        <v>1.3812990267651353E-5</v>
      </c>
      <c r="CA40" s="63">
        <v>7.7442221523594632E-6</v>
      </c>
      <c r="CB40" s="63">
        <v>7.7491649394493174E-6</v>
      </c>
      <c r="CC40" s="63">
        <v>1.2132508827909633E-5</v>
      </c>
      <c r="CD40" s="63">
        <v>9.4300047143438067E-6</v>
      </c>
      <c r="CE40" s="63">
        <v>2.1667216214831664E-5</v>
      </c>
      <c r="CF40" s="63">
        <v>4.0626166183368843E-6</v>
      </c>
      <c r="CG40" s="63">
        <v>2.9055804563121213E-5</v>
      </c>
      <c r="CH40" s="63">
        <v>6.1594590437592192E-6</v>
      </c>
      <c r="CI40" s="63">
        <v>6.803364331791661E-6</v>
      </c>
      <c r="CJ40" s="63">
        <v>1.2993412379648071E-5</v>
      </c>
      <c r="CK40" s="63">
        <v>1.6160626541373407E-5</v>
      </c>
      <c r="CL40" s="63">
        <v>3.8610479147544293E-6</v>
      </c>
      <c r="CM40" s="63">
        <v>1.2425997697596267E-5</v>
      </c>
      <c r="CN40" s="63">
        <v>2.5719547196322635E-5</v>
      </c>
      <c r="CO40" s="63">
        <v>4.4971918930308168E-6</v>
      </c>
      <c r="CP40" s="63">
        <v>1.0479222380129977E-5</v>
      </c>
      <c r="CQ40" s="63">
        <v>1.4753608261619872E-5</v>
      </c>
      <c r="CR40" s="63">
        <v>1.499387041734563E-5</v>
      </c>
      <c r="CS40" s="63">
        <v>5.1810434317968661E-5</v>
      </c>
      <c r="CT40" s="63">
        <v>3.2435557914434111E-5</v>
      </c>
      <c r="CU40" s="63">
        <v>2.541423146673042E-5</v>
      </c>
      <c r="CV40" s="63">
        <v>1.9228305972445662E-5</v>
      </c>
      <c r="CW40" s="63">
        <v>1.0330697111932676E-5</v>
      </c>
      <c r="CX40" s="63">
        <v>1.3649685654992993E-5</v>
      </c>
      <c r="CY40" s="63">
        <v>8.3127628991060651E-6</v>
      </c>
      <c r="CZ40" s="63">
        <v>8.3479058464403008E-6</v>
      </c>
      <c r="DA40" s="63">
        <v>6.8131521657368444E-6</v>
      </c>
      <c r="DB40" s="63">
        <v>4.8434180970367046E-5</v>
      </c>
      <c r="DC40" s="63">
        <v>5.8241126804130413E-6</v>
      </c>
      <c r="DD40" s="63">
        <v>2.7986314696553473E-5</v>
      </c>
      <c r="DE40" s="63">
        <v>1.9053954093854884E-5</v>
      </c>
      <c r="DF40" s="63">
        <v>2.3792608547549173E-5</v>
      </c>
      <c r="DG40" s="63">
        <v>6.1988035482461333E-5</v>
      </c>
      <c r="DH40" s="63">
        <v>1.3332379337023543E-5</v>
      </c>
      <c r="DI40" s="63">
        <v>9.8673047322255417E-5</v>
      </c>
      <c r="DJ40" s="63">
        <v>5.0108508264399361E-4</v>
      </c>
      <c r="DK40" s="63">
        <v>1.4017949319547105E-4</v>
      </c>
    </row>
    <row r="41" spans="2:115">
      <c r="B41" s="61">
        <v>261</v>
      </c>
      <c r="C41" s="62" t="s">
        <v>458</v>
      </c>
      <c r="D41" s="63">
        <v>1.1394126340078969E-2</v>
      </c>
      <c r="E41" s="63">
        <v>3.9630994025322726E-2</v>
      </c>
      <c r="F41" s="63">
        <v>0.10760765254001177</v>
      </c>
      <c r="G41" s="63">
        <v>0</v>
      </c>
      <c r="H41" s="63">
        <v>4.6435315605361733E-3</v>
      </c>
      <c r="I41" s="63">
        <v>4.6435315605361733E-3</v>
      </c>
      <c r="J41" s="63">
        <v>-5.8076256434213447E-6</v>
      </c>
      <c r="K41" s="63">
        <v>-1.9794014571926476E-6</v>
      </c>
      <c r="L41" s="63">
        <v>-3.7010884536821906E-6</v>
      </c>
      <c r="M41" s="63">
        <v>-1.627534785742173E-6</v>
      </c>
      <c r="N41" s="63">
        <v>-1.820729047018247E-6</v>
      </c>
      <c r="O41" s="63">
        <v>-3.1536760635671898E-5</v>
      </c>
      <c r="P41" s="63">
        <v>-3.8822429617153825E-5</v>
      </c>
      <c r="Q41" s="63">
        <v>-2.5508636081699251E-6</v>
      </c>
      <c r="R41" s="63">
        <v>-2.7472556343012004E-5</v>
      </c>
      <c r="S41" s="63">
        <v>-2.3826330443310818E-6</v>
      </c>
      <c r="T41" s="63">
        <v>0</v>
      </c>
      <c r="U41" s="63">
        <v>-3.38916020621311E-6</v>
      </c>
      <c r="V41" s="63">
        <v>-6.8238135189158907E-6</v>
      </c>
      <c r="W41" s="63">
        <v>-1.8191386311159395E-5</v>
      </c>
      <c r="X41" s="63">
        <v>-4.8056228870648631E-4</v>
      </c>
      <c r="Y41" s="63">
        <v>-2.2407263598675832E-6</v>
      </c>
      <c r="Z41" s="63">
        <v>-2.7943705723620692E-6</v>
      </c>
      <c r="AA41" s="63">
        <v>-1.3991092328698206E-6</v>
      </c>
      <c r="AB41" s="63">
        <v>-7.1863768321511979E-7</v>
      </c>
      <c r="AC41" s="63">
        <v>-1.1682449410189333E-5</v>
      </c>
      <c r="AD41" s="63">
        <v>0</v>
      </c>
      <c r="AE41" s="63">
        <v>-4.2782998119913339E-6</v>
      </c>
      <c r="AF41" s="63">
        <v>-5.8059604422135568E-6</v>
      </c>
      <c r="AG41" s="63">
        <v>-4.2101843484617587E-6</v>
      </c>
      <c r="AH41" s="63">
        <v>-9.4845493017318818E-6</v>
      </c>
      <c r="AI41" s="63">
        <v>-8.2024011727854147E-6</v>
      </c>
      <c r="AJ41" s="63">
        <v>-1.9617004490428667E-6</v>
      </c>
      <c r="AK41" s="63">
        <v>-3.8546209303403783E-6</v>
      </c>
      <c r="AL41" s="63">
        <v>-2.21664973146511E-5</v>
      </c>
      <c r="AM41" s="63">
        <v>-9.808325627802406E-5</v>
      </c>
      <c r="AN41" s="63">
        <v>-6.7221420842594193E-6</v>
      </c>
      <c r="AO41" s="63">
        <v>-6.4432656820833764E-6</v>
      </c>
      <c r="AP41" s="63">
        <v>-3.2109404096404413E-4</v>
      </c>
      <c r="AQ41" s="63">
        <v>-2.1148550069370385E-5</v>
      </c>
      <c r="AR41" s="63">
        <v>-3.7796253365053529E-5</v>
      </c>
      <c r="AS41" s="63">
        <v>0.84294355175309676</v>
      </c>
      <c r="AT41" s="63">
        <v>-9.8442523446942432E-2</v>
      </c>
      <c r="AU41" s="63">
        <v>-3.0836423003205205E-2</v>
      </c>
      <c r="AV41" s="63">
        <v>-8.0356690329415458E-3</v>
      </c>
      <c r="AW41" s="63">
        <v>-6.743606922784148E-6</v>
      </c>
      <c r="AX41" s="63">
        <v>-8.5230958104838358E-6</v>
      </c>
      <c r="AY41" s="63">
        <v>-2.0400198129733285E-3</v>
      </c>
      <c r="AZ41" s="63">
        <v>-1.289436566898193E-3</v>
      </c>
      <c r="BA41" s="63">
        <v>-6.9329310053923036E-4</v>
      </c>
      <c r="BB41" s="63">
        <v>-6.0750741297001265E-4</v>
      </c>
      <c r="BC41" s="63">
        <v>-1.1206092452322648E-4</v>
      </c>
      <c r="BD41" s="63">
        <v>-1.5332586195553329E-5</v>
      </c>
      <c r="BE41" s="63">
        <v>-6.9344380299840087E-5</v>
      </c>
      <c r="BF41" s="63">
        <v>-5.4486492044825E-4</v>
      </c>
      <c r="BG41" s="63">
        <v>-3.6325552817978489E-4</v>
      </c>
      <c r="BH41" s="63">
        <v>-8.8238524874554889E-5</v>
      </c>
      <c r="BI41" s="63">
        <v>-1.2862747574809093E-4</v>
      </c>
      <c r="BJ41" s="63">
        <v>-5.2801143377602622E-5</v>
      </c>
      <c r="BK41" s="63">
        <v>-7.3857580893940041E-5</v>
      </c>
      <c r="BL41" s="63">
        <v>-5.4308161000098229E-4</v>
      </c>
      <c r="BM41" s="63">
        <v>-3.9228500152374378E-4</v>
      </c>
      <c r="BN41" s="63">
        <v>-2.6268597796008241E-4</v>
      </c>
      <c r="BO41" s="63">
        <v>-1.7129196317280297E-4</v>
      </c>
      <c r="BP41" s="63">
        <v>-9.2904581664464468E-5</v>
      </c>
      <c r="BQ41" s="63">
        <v>-1.6183601934298715E-6</v>
      </c>
      <c r="BR41" s="63">
        <v>-2.8266354185486512E-4</v>
      </c>
      <c r="BS41" s="63">
        <v>-1.9015162923966786E-4</v>
      </c>
      <c r="BT41" s="63">
        <v>-2.3418346580019134E-4</v>
      </c>
      <c r="BU41" s="63">
        <v>-5.0105194554589101E-4</v>
      </c>
      <c r="BV41" s="63">
        <v>-3.5933002409146224E-6</v>
      </c>
      <c r="BW41" s="63">
        <v>-5.269333010407105E-6</v>
      </c>
      <c r="BX41" s="63">
        <v>-7.2739771448899151E-6</v>
      </c>
      <c r="BY41" s="63">
        <v>-2.8088737571084705E-6</v>
      </c>
      <c r="BZ41" s="63">
        <v>-2.4925620717664287E-6</v>
      </c>
      <c r="CA41" s="63">
        <v>-1.3543007491330949E-6</v>
      </c>
      <c r="CB41" s="63">
        <v>-1.2675031301612065E-6</v>
      </c>
      <c r="CC41" s="63">
        <v>-2.1553890180548555E-6</v>
      </c>
      <c r="CD41" s="63">
        <v>-1.4845146888690828E-6</v>
      </c>
      <c r="CE41" s="63">
        <v>-3.1211968466494003E-6</v>
      </c>
      <c r="CF41" s="63">
        <v>-2.3731827623074725E-6</v>
      </c>
      <c r="CG41" s="63">
        <v>-1.4653353026496752E-5</v>
      </c>
      <c r="CH41" s="63">
        <v>-1.5090263499178948E-5</v>
      </c>
      <c r="CI41" s="63">
        <v>-3.20184672505629E-6</v>
      </c>
      <c r="CJ41" s="63">
        <v>-3.5191520517051845E-6</v>
      </c>
      <c r="CK41" s="63">
        <v>-7.5834899772429774E-5</v>
      </c>
      <c r="CL41" s="63">
        <v>-5.1594281688219159E-7</v>
      </c>
      <c r="CM41" s="63">
        <v>-2.0978161030129826E-6</v>
      </c>
      <c r="CN41" s="63">
        <v>-4.0548817273642676E-6</v>
      </c>
      <c r="CO41" s="63">
        <v>-1.5783659672399065E-6</v>
      </c>
      <c r="CP41" s="63">
        <v>-1.9922515709114992E-6</v>
      </c>
      <c r="CQ41" s="63">
        <v>-1.367000854140237E-6</v>
      </c>
      <c r="CR41" s="63">
        <v>-2.6322363032128594E-6</v>
      </c>
      <c r="CS41" s="63">
        <v>-1.4754895889379829E-6</v>
      </c>
      <c r="CT41" s="63">
        <v>-2.1353159089142351E-6</v>
      </c>
      <c r="CU41" s="63">
        <v>-1.9338264388189525E-6</v>
      </c>
      <c r="CV41" s="63">
        <v>-2.25931727790909E-6</v>
      </c>
      <c r="CW41" s="63">
        <v>-1.5653664275612546E-6</v>
      </c>
      <c r="CX41" s="63">
        <v>-1.5271101599599283E-6</v>
      </c>
      <c r="CY41" s="63">
        <v>-2.319215826028643E-6</v>
      </c>
      <c r="CZ41" s="63">
        <v>-4.9073963399775821E-6</v>
      </c>
      <c r="DA41" s="63">
        <v>-1.0709323581762871E-6</v>
      </c>
      <c r="DB41" s="63">
        <v>-4.8927814978003229E-5</v>
      </c>
      <c r="DC41" s="63">
        <v>-1.2225497939970946E-6</v>
      </c>
      <c r="DD41" s="63">
        <v>-4.4442461383147625E-6</v>
      </c>
      <c r="DE41" s="63">
        <v>-2.6400847442829853E-6</v>
      </c>
      <c r="DF41" s="63">
        <v>-3.20177114074203E-6</v>
      </c>
      <c r="DG41" s="63">
        <v>-2.1168730437698201E-6</v>
      </c>
      <c r="DH41" s="63">
        <v>-1.1792380573831464E-6</v>
      </c>
      <c r="DI41" s="63">
        <v>-6.6200546740200629E-6</v>
      </c>
      <c r="DJ41" s="63">
        <v>-4.1113893271593854E-6</v>
      </c>
      <c r="DK41" s="63">
        <v>-4.0618049009476717E-5</v>
      </c>
    </row>
    <row r="42" spans="2:115">
      <c r="B42" s="61">
        <v>262</v>
      </c>
      <c r="C42" s="62" t="s">
        <v>462</v>
      </c>
      <c r="D42" s="63">
        <v>0.14388532690370803</v>
      </c>
      <c r="E42" s="63">
        <v>6.6781000258858331E-2</v>
      </c>
      <c r="F42" s="63">
        <v>0.22052632555679247</v>
      </c>
      <c r="G42" s="63">
        <v>0</v>
      </c>
      <c r="H42" s="63">
        <v>1.0724001701232444E-2</v>
      </c>
      <c r="I42" s="63">
        <v>1.0724001701232444E-2</v>
      </c>
      <c r="J42" s="63">
        <v>6.6932425394294377E-5</v>
      </c>
      <c r="K42" s="63">
        <v>2.3323585347066651E-5</v>
      </c>
      <c r="L42" s="63">
        <v>4.0026897675561115E-5</v>
      </c>
      <c r="M42" s="63">
        <v>1.8529431193536851E-5</v>
      </c>
      <c r="N42" s="63">
        <v>1.893667301520041E-5</v>
      </c>
      <c r="O42" s="63">
        <v>3.3176527286149249E-4</v>
      </c>
      <c r="P42" s="63">
        <v>3.8072538064374634E-4</v>
      </c>
      <c r="Q42" s="63">
        <v>3.2192581115363213E-5</v>
      </c>
      <c r="R42" s="63">
        <v>3.7301834415269411E-4</v>
      </c>
      <c r="S42" s="63">
        <v>2.6718027356827707E-5</v>
      </c>
      <c r="T42" s="63">
        <v>0</v>
      </c>
      <c r="U42" s="63">
        <v>3.784722367514582E-5</v>
      </c>
      <c r="V42" s="63">
        <v>7.3833866886440733E-5</v>
      </c>
      <c r="W42" s="63">
        <v>2.1110009129764128E-4</v>
      </c>
      <c r="X42" s="63">
        <v>5.1913319245879786E-3</v>
      </c>
      <c r="Y42" s="63">
        <v>2.8392589313304636E-5</v>
      </c>
      <c r="Z42" s="63">
        <v>3.5931464091229529E-5</v>
      </c>
      <c r="AA42" s="63">
        <v>1.6670213856858683E-5</v>
      </c>
      <c r="AB42" s="63">
        <v>1.751861361751055E-5</v>
      </c>
      <c r="AC42" s="63">
        <v>1.0873503067844748E-4</v>
      </c>
      <c r="AD42" s="63">
        <v>0</v>
      </c>
      <c r="AE42" s="63">
        <v>5.6181652956815024E-5</v>
      </c>
      <c r="AF42" s="63">
        <v>7.6184079129145674E-5</v>
      </c>
      <c r="AG42" s="63">
        <v>5.3501310279111975E-5</v>
      </c>
      <c r="AH42" s="63">
        <v>1.2673105673378099E-4</v>
      </c>
      <c r="AI42" s="63">
        <v>1.1023450529668372E-4</v>
      </c>
      <c r="AJ42" s="63">
        <v>2.6476627548225575E-5</v>
      </c>
      <c r="AK42" s="63">
        <v>4.441389804922433E-5</v>
      </c>
      <c r="AL42" s="63">
        <v>2.3600238034262263E-4</v>
      </c>
      <c r="AM42" s="63">
        <v>1.0636866327238597E-3</v>
      </c>
      <c r="AN42" s="63">
        <v>7.8955516431396621E-5</v>
      </c>
      <c r="AO42" s="63">
        <v>8.1342380389444805E-5</v>
      </c>
      <c r="AP42" s="63">
        <v>3.36401581144597E-3</v>
      </c>
      <c r="AQ42" s="63">
        <v>1.5687888995387909E-4</v>
      </c>
      <c r="AR42" s="63">
        <v>4.0679534556659357E-4</v>
      </c>
      <c r="AS42" s="63">
        <v>8.54095357697122E-6</v>
      </c>
      <c r="AT42" s="63">
        <v>1.0235059641729471</v>
      </c>
      <c r="AU42" s="63">
        <v>1.1862342069520427E-2</v>
      </c>
      <c r="AV42" s="63">
        <v>9.2295571125411188E-2</v>
      </c>
      <c r="AW42" s="63">
        <v>7.0297686469628491E-5</v>
      </c>
      <c r="AX42" s="63">
        <v>8.3950540577772061E-5</v>
      </c>
      <c r="AY42" s="63">
        <v>2.2035317244362026E-2</v>
      </c>
      <c r="AZ42" s="63">
        <v>1.7636533690950421E-2</v>
      </c>
      <c r="BA42" s="63">
        <v>7.3795327553550479E-3</v>
      </c>
      <c r="BB42" s="63">
        <v>6.9038329145600964E-3</v>
      </c>
      <c r="BC42" s="63">
        <v>1.6843590390074163E-3</v>
      </c>
      <c r="BD42" s="63">
        <v>1.761694997419571E-4</v>
      </c>
      <c r="BE42" s="63">
        <v>7.4181897671334659E-4</v>
      </c>
      <c r="BF42" s="63">
        <v>5.6743956814339852E-3</v>
      </c>
      <c r="BG42" s="63">
        <v>4.9727497498258146E-3</v>
      </c>
      <c r="BH42" s="63">
        <v>8.3590559386401489E-4</v>
      </c>
      <c r="BI42" s="63">
        <v>2.8879332736952285E-3</v>
      </c>
      <c r="BJ42" s="63">
        <v>1.1804951799077484E-3</v>
      </c>
      <c r="BK42" s="63">
        <v>7.863064953758641E-4</v>
      </c>
      <c r="BL42" s="63">
        <v>5.8844210057644713E-3</v>
      </c>
      <c r="BM42" s="63">
        <v>3.3366513320026762E-3</v>
      </c>
      <c r="BN42" s="63">
        <v>1.9497712174674469E-3</v>
      </c>
      <c r="BO42" s="63">
        <v>4.4672205690190082E-3</v>
      </c>
      <c r="BP42" s="63">
        <v>1.0388904537138592E-3</v>
      </c>
      <c r="BQ42" s="63">
        <v>1.7905283693870112E-5</v>
      </c>
      <c r="BR42" s="63">
        <v>2.9645318059721504E-3</v>
      </c>
      <c r="BS42" s="63">
        <v>2.7909459341537322E-3</v>
      </c>
      <c r="BT42" s="63">
        <v>2.6300895201440849E-3</v>
      </c>
      <c r="BU42" s="63">
        <v>5.0587411094319534E-3</v>
      </c>
      <c r="BV42" s="63">
        <v>4.2949331324493962E-5</v>
      </c>
      <c r="BW42" s="63">
        <v>7.4508786761069053E-5</v>
      </c>
      <c r="BX42" s="63">
        <v>9.2578922207710459E-5</v>
      </c>
      <c r="BY42" s="63">
        <v>3.1031100616439451E-5</v>
      </c>
      <c r="BZ42" s="63">
        <v>3.0857586120241832E-5</v>
      </c>
      <c r="CA42" s="63">
        <v>1.5810072144502523E-5</v>
      </c>
      <c r="CB42" s="63">
        <v>1.5578236474209035E-5</v>
      </c>
      <c r="CC42" s="63">
        <v>2.8550171220967224E-5</v>
      </c>
      <c r="CD42" s="63">
        <v>2.1104267469117306E-5</v>
      </c>
      <c r="CE42" s="63">
        <v>4.7139717627830577E-5</v>
      </c>
      <c r="CF42" s="63">
        <v>2.5940376465869243E-5</v>
      </c>
      <c r="CG42" s="63">
        <v>1.5544396788918656E-4</v>
      </c>
      <c r="CH42" s="63">
        <v>1.7376252823143011E-4</v>
      </c>
      <c r="CI42" s="63">
        <v>3.5917032953890276E-5</v>
      </c>
      <c r="CJ42" s="63">
        <v>4.4238718361589939E-5</v>
      </c>
      <c r="CK42" s="63">
        <v>8.0647178313755286E-4</v>
      </c>
      <c r="CL42" s="63">
        <v>6.157736385428949E-6</v>
      </c>
      <c r="CM42" s="63">
        <v>2.5415117411225487E-5</v>
      </c>
      <c r="CN42" s="63">
        <v>5.4719597748688087E-5</v>
      </c>
      <c r="CO42" s="63">
        <v>1.7202843192704659E-5</v>
      </c>
      <c r="CP42" s="63">
        <v>2.4518363507856961E-5</v>
      </c>
      <c r="CQ42" s="63">
        <v>1.5922426530646175E-5</v>
      </c>
      <c r="CR42" s="63">
        <v>3.3727155589007977E-5</v>
      </c>
      <c r="CS42" s="63">
        <v>1.9053522327831326E-5</v>
      </c>
      <c r="CT42" s="63">
        <v>2.4709207162838557E-5</v>
      </c>
      <c r="CU42" s="63">
        <v>2.5008793631696987E-5</v>
      </c>
      <c r="CV42" s="63">
        <v>2.6105009101145291E-5</v>
      </c>
      <c r="CW42" s="63">
        <v>1.8633014165227323E-5</v>
      </c>
      <c r="CX42" s="63">
        <v>1.7986084111609212E-5</v>
      </c>
      <c r="CY42" s="63">
        <v>2.6934066698815941E-5</v>
      </c>
      <c r="CZ42" s="63">
        <v>5.154902405453567E-5</v>
      </c>
      <c r="DA42" s="63">
        <v>1.3216297841035404E-5</v>
      </c>
      <c r="DB42" s="63">
        <v>4.7228450260945043E-4</v>
      </c>
      <c r="DC42" s="63">
        <v>1.4174132012004096E-5</v>
      </c>
      <c r="DD42" s="63">
        <v>4.9390732768812608E-5</v>
      </c>
      <c r="DE42" s="63">
        <v>3.2242929839111063E-5</v>
      </c>
      <c r="DF42" s="63">
        <v>3.9953789441034789E-5</v>
      </c>
      <c r="DG42" s="63">
        <v>2.4922625298792305E-5</v>
      </c>
      <c r="DH42" s="63">
        <v>1.452055686097892E-5</v>
      </c>
      <c r="DI42" s="63">
        <v>6.9381080435579264E-5</v>
      </c>
      <c r="DJ42" s="63">
        <v>4.7299339141897259E-5</v>
      </c>
      <c r="DK42" s="63">
        <v>4.1972293328015637E-4</v>
      </c>
    </row>
    <row r="43" spans="2:115">
      <c r="B43" s="61">
        <v>263</v>
      </c>
      <c r="C43" s="62" t="s">
        <v>927</v>
      </c>
      <c r="D43" s="63">
        <v>0.15377664494366383</v>
      </c>
      <c r="E43" s="63">
        <v>0.2422810188330623</v>
      </c>
      <c r="F43" s="63">
        <v>9.9200842807580791E-2</v>
      </c>
      <c r="G43" s="63">
        <v>1.2103324869838684E-7</v>
      </c>
      <c r="H43" s="63">
        <v>5.4137062398804045E-2</v>
      </c>
      <c r="I43" s="63">
        <v>5.2792042214982828E-2</v>
      </c>
      <c r="J43" s="63">
        <v>1.2095399658743481E-5</v>
      </c>
      <c r="K43" s="63">
        <v>5.315048965972783E-6</v>
      </c>
      <c r="L43" s="63">
        <v>1.8228138920110189E-5</v>
      </c>
      <c r="M43" s="63">
        <v>3.9842111753058563E-6</v>
      </c>
      <c r="N43" s="63">
        <v>1.0007712614629721E-5</v>
      </c>
      <c r="O43" s="63">
        <v>1.7300187180485006E-5</v>
      </c>
      <c r="P43" s="63">
        <v>1.3333766688274716E-4</v>
      </c>
      <c r="Q43" s="63">
        <v>3.6031404934933591E-6</v>
      </c>
      <c r="R43" s="63">
        <v>1.4851202162743035E-5</v>
      </c>
      <c r="S43" s="63">
        <v>6.2943724969841062E-6</v>
      </c>
      <c r="T43" s="63">
        <v>0</v>
      </c>
      <c r="U43" s="63">
        <v>4.7318034402098778E-6</v>
      </c>
      <c r="V43" s="63">
        <v>3.5980587754201821E-6</v>
      </c>
      <c r="W43" s="63">
        <v>8.4222910778647058E-6</v>
      </c>
      <c r="X43" s="63">
        <v>1.299840801715453E-4</v>
      </c>
      <c r="Y43" s="63">
        <v>3.5849471979182656E-6</v>
      </c>
      <c r="Z43" s="63">
        <v>4.1271938905351517E-6</v>
      </c>
      <c r="AA43" s="63">
        <v>2.4326178561829775E-6</v>
      </c>
      <c r="AB43" s="63">
        <v>4.3704411241348436E-6</v>
      </c>
      <c r="AC43" s="63">
        <v>6.6741671158430221E-6</v>
      </c>
      <c r="AD43" s="63">
        <v>0</v>
      </c>
      <c r="AE43" s="63">
        <v>5.555577038235297E-6</v>
      </c>
      <c r="AF43" s="63">
        <v>1.0020631724593303E-5</v>
      </c>
      <c r="AG43" s="63">
        <v>6.2219410411382847E-6</v>
      </c>
      <c r="AH43" s="63">
        <v>6.8890006917837288E-6</v>
      </c>
      <c r="AI43" s="63">
        <v>5.3403315392957751E-6</v>
      </c>
      <c r="AJ43" s="63">
        <v>1.5505348745778981E-6</v>
      </c>
      <c r="AK43" s="63">
        <v>8.6975531342045313E-6</v>
      </c>
      <c r="AL43" s="63">
        <v>6.1837584055308065E-6</v>
      </c>
      <c r="AM43" s="63">
        <v>1.6837701322058524E-5</v>
      </c>
      <c r="AN43" s="63">
        <v>2.3729780831115687E-5</v>
      </c>
      <c r="AO43" s="63">
        <v>7.0698241355636289E-6</v>
      </c>
      <c r="AP43" s="63">
        <v>3.8588939437708788E-5</v>
      </c>
      <c r="AQ43" s="63">
        <v>3.4273492369471357E-4</v>
      </c>
      <c r="AR43" s="63">
        <v>3.5247383633075465E-5</v>
      </c>
      <c r="AS43" s="63">
        <v>1.2551478815408975E-6</v>
      </c>
      <c r="AT43" s="63">
        <v>1.8781188586314987E-6</v>
      </c>
      <c r="AU43" s="63">
        <v>1.000976497143121</v>
      </c>
      <c r="AV43" s="63">
        <v>4.3436475093099866E-6</v>
      </c>
      <c r="AW43" s="63">
        <v>5.0165752551461065E-6</v>
      </c>
      <c r="AX43" s="63">
        <v>3.3517734379559063E-6</v>
      </c>
      <c r="AY43" s="63">
        <v>2.0264750408071981E-3</v>
      </c>
      <c r="AZ43" s="63">
        <v>6.1342043254008214E-4</v>
      </c>
      <c r="BA43" s="63">
        <v>3.7580141415375695E-3</v>
      </c>
      <c r="BB43" s="63">
        <v>3.2805538575043369E-3</v>
      </c>
      <c r="BC43" s="63">
        <v>4.9254300406335709E-4</v>
      </c>
      <c r="BD43" s="63">
        <v>9.1880306164787575E-6</v>
      </c>
      <c r="BE43" s="63">
        <v>5.8928354187748218E-5</v>
      </c>
      <c r="BF43" s="63">
        <v>1.9019848701121408E-3</v>
      </c>
      <c r="BG43" s="63">
        <v>1.9899751996255361E-4</v>
      </c>
      <c r="BH43" s="63">
        <v>4.0509140524010731E-4</v>
      </c>
      <c r="BI43" s="63">
        <v>2.2601460128077709E-4</v>
      </c>
      <c r="BJ43" s="63">
        <v>7.5200313533878912E-5</v>
      </c>
      <c r="BK43" s="63">
        <v>2.6422103504264281E-4</v>
      </c>
      <c r="BL43" s="63">
        <v>1.1958303380480676E-3</v>
      </c>
      <c r="BM43" s="63">
        <v>3.9957411422404708E-3</v>
      </c>
      <c r="BN43" s="63">
        <v>6.2140977080390822E-3</v>
      </c>
      <c r="BO43" s="63">
        <v>2.5192209392009939E-3</v>
      </c>
      <c r="BP43" s="63">
        <v>2.9964602086761887E-4</v>
      </c>
      <c r="BQ43" s="63">
        <v>4.6823001013893E-6</v>
      </c>
      <c r="BR43" s="63">
        <v>9.7856621644371917E-5</v>
      </c>
      <c r="BS43" s="63">
        <v>1.1695912972570204E-4</v>
      </c>
      <c r="BT43" s="63">
        <v>1.5991628006494258E-4</v>
      </c>
      <c r="BU43" s="63">
        <v>1.1310195999793839E-3</v>
      </c>
      <c r="BV43" s="63">
        <v>1.2724427582687471E-5</v>
      </c>
      <c r="BW43" s="63">
        <v>4.6108135767364105E-6</v>
      </c>
      <c r="BX43" s="63">
        <v>1.9602845763139949E-5</v>
      </c>
      <c r="BY43" s="63">
        <v>8.7134831481409132E-6</v>
      </c>
      <c r="BZ43" s="63">
        <v>3.522126551671775E-6</v>
      </c>
      <c r="CA43" s="63">
        <v>2.5575346479750557E-6</v>
      </c>
      <c r="CB43" s="63">
        <v>1.9750470323053152E-6</v>
      </c>
      <c r="CC43" s="63">
        <v>2.2551613405546291E-6</v>
      </c>
      <c r="CD43" s="63">
        <v>1.0397164738590474E-6</v>
      </c>
      <c r="CE43" s="63">
        <v>9.786487008989872E-6</v>
      </c>
      <c r="CF43" s="63">
        <v>6.3210351639041229E-6</v>
      </c>
      <c r="CG43" s="63">
        <v>4.8983489862919036E-5</v>
      </c>
      <c r="CH43" s="63">
        <v>2.1449360141887562E-5</v>
      </c>
      <c r="CI43" s="63">
        <v>3.0825465935061166E-6</v>
      </c>
      <c r="CJ43" s="63">
        <v>4.2938592687070571E-6</v>
      </c>
      <c r="CK43" s="63">
        <v>6.2085647302299329E-6</v>
      </c>
      <c r="CL43" s="63">
        <v>1.3021734185263566E-6</v>
      </c>
      <c r="CM43" s="63">
        <v>4.6165549767158624E-6</v>
      </c>
      <c r="CN43" s="63">
        <v>5.8181753587263928E-6</v>
      </c>
      <c r="CO43" s="63">
        <v>6.1446397035906591E-6</v>
      </c>
      <c r="CP43" s="63">
        <v>3.5117152526564684E-6</v>
      </c>
      <c r="CQ43" s="63">
        <v>2.8674265939398162E-6</v>
      </c>
      <c r="CR43" s="63">
        <v>6.4514638169266244E-6</v>
      </c>
      <c r="CS43" s="63">
        <v>2.5449959492765361E-6</v>
      </c>
      <c r="CT43" s="63">
        <v>6.5514087780313834E-6</v>
      </c>
      <c r="CU43" s="63">
        <v>3.4876249623797469E-6</v>
      </c>
      <c r="CV43" s="63">
        <v>6.1571737258571859E-6</v>
      </c>
      <c r="CW43" s="63">
        <v>4.1323886314750571E-6</v>
      </c>
      <c r="CX43" s="63">
        <v>4.2636957661340426E-6</v>
      </c>
      <c r="CY43" s="63">
        <v>4.3157888685461898E-6</v>
      </c>
      <c r="CZ43" s="63">
        <v>2.5087542310557876E-5</v>
      </c>
      <c r="DA43" s="63">
        <v>2.3269605818695873E-6</v>
      </c>
      <c r="DB43" s="63">
        <v>3.3637547156502111E-4</v>
      </c>
      <c r="DC43" s="63">
        <v>2.9883737333078498E-6</v>
      </c>
      <c r="DD43" s="63">
        <v>1.043704306589788E-5</v>
      </c>
      <c r="DE43" s="63">
        <v>6.5656883246336112E-6</v>
      </c>
      <c r="DF43" s="63">
        <v>5.3835846622676684E-6</v>
      </c>
      <c r="DG43" s="63">
        <v>5.3597041467500122E-6</v>
      </c>
      <c r="DH43" s="63">
        <v>2.5423102066534802E-6</v>
      </c>
      <c r="DI43" s="63">
        <v>1.150547088603018E-5</v>
      </c>
      <c r="DJ43" s="63">
        <v>1.3598197786432868E-5</v>
      </c>
      <c r="DK43" s="63">
        <v>4.758593267803793E-5</v>
      </c>
    </row>
    <row r="44" spans="2:115">
      <c r="B44" s="61">
        <v>269</v>
      </c>
      <c r="C44" s="62" t="s">
        <v>467</v>
      </c>
      <c r="D44" s="63">
        <v>0.32903132567775595</v>
      </c>
      <c r="E44" s="63">
        <v>8.0966153342415317E-2</v>
      </c>
      <c r="F44" s="63">
        <v>-6.4515802944046933E-4</v>
      </c>
      <c r="G44" s="63">
        <v>0</v>
      </c>
      <c r="H44" s="63">
        <v>2.427258214319929E-2</v>
      </c>
      <c r="I44" s="63">
        <v>2.3563808801535739E-2</v>
      </c>
      <c r="J44" s="63">
        <v>4.8370086567122556E-5</v>
      </c>
      <c r="K44" s="63">
        <v>1.7604970967088842E-5</v>
      </c>
      <c r="L44" s="63">
        <v>3.189824585675146E-5</v>
      </c>
      <c r="M44" s="63">
        <v>1.3945104878012239E-5</v>
      </c>
      <c r="N44" s="63">
        <v>2.0198325725931608E-5</v>
      </c>
      <c r="O44" s="63">
        <v>4.3911559782551178E-5</v>
      </c>
      <c r="P44" s="63">
        <v>8.7906222723839217E-5</v>
      </c>
      <c r="Q44" s="63">
        <v>3.3387319416089347E-5</v>
      </c>
      <c r="R44" s="63">
        <v>4.4981244610046506E-4</v>
      </c>
      <c r="S44" s="63">
        <v>1.7955012527313778E-5</v>
      </c>
      <c r="T44" s="63">
        <v>0</v>
      </c>
      <c r="U44" s="63">
        <v>1.5347342936156056E-5</v>
      </c>
      <c r="V44" s="63">
        <v>1.8877984941636079E-5</v>
      </c>
      <c r="W44" s="63">
        <v>1.4690925904031624E-4</v>
      </c>
      <c r="X44" s="63">
        <v>1.6619749032567178E-2</v>
      </c>
      <c r="Y44" s="63">
        <v>2.1531861840119965E-5</v>
      </c>
      <c r="Z44" s="63">
        <v>2.8249250734312046E-5</v>
      </c>
      <c r="AA44" s="63">
        <v>1.2725287314479526E-5</v>
      </c>
      <c r="AB44" s="63">
        <v>1.2917991704564285E-5</v>
      </c>
      <c r="AC44" s="63">
        <v>1.467038360693549E-4</v>
      </c>
      <c r="AD44" s="63">
        <v>0</v>
      </c>
      <c r="AE44" s="63">
        <v>6.1137999618295441E-5</v>
      </c>
      <c r="AF44" s="63">
        <v>6.1524065520019669E-5</v>
      </c>
      <c r="AG44" s="63">
        <v>3.9466597657410389E-5</v>
      </c>
      <c r="AH44" s="63">
        <v>1.4934839997313086E-4</v>
      </c>
      <c r="AI44" s="63">
        <v>1.3006513497523643E-4</v>
      </c>
      <c r="AJ44" s="63">
        <v>3.1628728718167991E-5</v>
      </c>
      <c r="AK44" s="63">
        <v>3.0129665483672362E-5</v>
      </c>
      <c r="AL44" s="63">
        <v>4.9499034303794222E-5</v>
      </c>
      <c r="AM44" s="63">
        <v>2.3657049177297783E-4</v>
      </c>
      <c r="AN44" s="63">
        <v>8.1017945054120451E-5</v>
      </c>
      <c r="AO44" s="63">
        <v>9.1171273864435631E-5</v>
      </c>
      <c r="AP44" s="63">
        <v>1.7924417800195907E-3</v>
      </c>
      <c r="AQ44" s="63">
        <v>5.3059911867057215E-4</v>
      </c>
      <c r="AR44" s="63">
        <v>7.6961130600185809E-4</v>
      </c>
      <c r="AS44" s="63">
        <v>1.7316557680406915E-5</v>
      </c>
      <c r="AT44" s="63">
        <v>6.280279317673847E-6</v>
      </c>
      <c r="AU44" s="63">
        <v>3.2558495628901485E-4</v>
      </c>
      <c r="AV44" s="63">
        <v>1.0000165112200301</v>
      </c>
      <c r="AW44" s="63">
        <v>7.8596139636073565E-6</v>
      </c>
      <c r="AX44" s="63">
        <v>1.7136903984160204E-4</v>
      </c>
      <c r="AY44" s="63">
        <v>3.0621374084777459E-2</v>
      </c>
      <c r="AZ44" s="63">
        <v>2.1544089536127155E-2</v>
      </c>
      <c r="BA44" s="63">
        <v>6.6819267493117979E-3</v>
      </c>
      <c r="BB44" s="63">
        <v>4.6249932853456802E-3</v>
      </c>
      <c r="BC44" s="63">
        <v>1.827594989323065E-3</v>
      </c>
      <c r="BD44" s="63">
        <v>1.822180560060494E-4</v>
      </c>
      <c r="BE44" s="63">
        <v>1.3426641926354245E-3</v>
      </c>
      <c r="BF44" s="63">
        <v>4.693682460568757E-3</v>
      </c>
      <c r="BG44" s="63">
        <v>8.0053665823975623E-3</v>
      </c>
      <c r="BH44" s="63">
        <v>2.0836584365273956E-4</v>
      </c>
      <c r="BI44" s="63">
        <v>2.595031853018966E-3</v>
      </c>
      <c r="BJ44" s="63">
        <v>1.3729762934571856E-3</v>
      </c>
      <c r="BK44" s="63">
        <v>9.0545514280679861E-4</v>
      </c>
      <c r="BL44" s="63">
        <v>2.327534380086226E-3</v>
      </c>
      <c r="BM44" s="63">
        <v>2.4967985901290794E-3</v>
      </c>
      <c r="BN44" s="63">
        <v>8.7024424232782158E-3</v>
      </c>
      <c r="BO44" s="63">
        <v>6.6440102968144087E-3</v>
      </c>
      <c r="BP44" s="63">
        <v>9.2970102446872469E-4</v>
      </c>
      <c r="BQ44" s="63">
        <v>1.2645122959838482E-5</v>
      </c>
      <c r="BR44" s="63">
        <v>9.2417990288948802E-4</v>
      </c>
      <c r="BS44" s="63">
        <v>1.5746672125069503E-3</v>
      </c>
      <c r="BT44" s="63">
        <v>4.9974441774666776E-4</v>
      </c>
      <c r="BU44" s="63">
        <v>9.7734013855139664E-4</v>
      </c>
      <c r="BV44" s="63">
        <v>3.2812245331116923E-5</v>
      </c>
      <c r="BW44" s="63">
        <v>4.965878436765363E-5</v>
      </c>
      <c r="BX44" s="63">
        <v>6.6260434802668783E-5</v>
      </c>
      <c r="BY44" s="63">
        <v>2.710551258710707E-5</v>
      </c>
      <c r="BZ44" s="63">
        <v>2.6427799718983878E-5</v>
      </c>
      <c r="CA44" s="63">
        <v>1.3641260382789415E-5</v>
      </c>
      <c r="CB44" s="63">
        <v>1.0595199920992964E-5</v>
      </c>
      <c r="CC44" s="63">
        <v>2.0604508259171344E-5</v>
      </c>
      <c r="CD44" s="63">
        <v>1.3899869269409606E-5</v>
      </c>
      <c r="CE44" s="63">
        <v>4.0346111899258356E-5</v>
      </c>
      <c r="CF44" s="63">
        <v>1.7065875549851296E-5</v>
      </c>
      <c r="CG44" s="63">
        <v>8.3955315005284449E-5</v>
      </c>
      <c r="CH44" s="63">
        <v>6.6221822841045424E-5</v>
      </c>
      <c r="CI44" s="63">
        <v>1.5228823761785846E-5</v>
      </c>
      <c r="CJ44" s="63">
        <v>3.4481363126615492E-5</v>
      </c>
      <c r="CK44" s="63">
        <v>8.7918599197507551E-5</v>
      </c>
      <c r="CL44" s="63">
        <v>4.1547294267505026E-6</v>
      </c>
      <c r="CM44" s="63">
        <v>2.3616213043778618E-5</v>
      </c>
      <c r="CN44" s="63">
        <v>3.4744308911074053E-5</v>
      </c>
      <c r="CO44" s="63">
        <v>1.7041953031323517E-5</v>
      </c>
      <c r="CP44" s="63">
        <v>2.0733868223515756E-5</v>
      </c>
      <c r="CQ44" s="63">
        <v>1.3825763396989517E-5</v>
      </c>
      <c r="CR44" s="63">
        <v>3.8646319873425906E-5</v>
      </c>
      <c r="CS44" s="63">
        <v>1.3867786128797992E-5</v>
      </c>
      <c r="CT44" s="63">
        <v>2.558217733833669E-5</v>
      </c>
      <c r="CU44" s="63">
        <v>2.7042271936241316E-5</v>
      </c>
      <c r="CV44" s="63">
        <v>2.011735725567222E-5</v>
      </c>
      <c r="CW44" s="63">
        <v>2.0655888760913309E-5</v>
      </c>
      <c r="CX44" s="63">
        <v>1.9841496461258028E-5</v>
      </c>
      <c r="CY44" s="63">
        <v>3.6235149782321909E-5</v>
      </c>
      <c r="CZ44" s="63">
        <v>4.7948423098806305E-5</v>
      </c>
      <c r="DA44" s="63">
        <v>9.8072043139670132E-6</v>
      </c>
      <c r="DB44" s="63">
        <v>4.3727055039369185E-4</v>
      </c>
      <c r="DC44" s="63">
        <v>1.3834705098896897E-5</v>
      </c>
      <c r="DD44" s="63">
        <v>3.1620577293249824E-5</v>
      </c>
      <c r="DE44" s="63">
        <v>3.3853957567338427E-5</v>
      </c>
      <c r="DF44" s="63">
        <v>3.8632603783928432E-5</v>
      </c>
      <c r="DG44" s="63">
        <v>2.1385709107761455E-5</v>
      </c>
      <c r="DH44" s="63">
        <v>1.2598290407497405E-5</v>
      </c>
      <c r="DI44" s="63">
        <v>6.4185619816303462E-5</v>
      </c>
      <c r="DJ44" s="63">
        <v>4.3470926011502594E-5</v>
      </c>
      <c r="DK44" s="63">
        <v>1.9382285251645886E-4</v>
      </c>
    </row>
    <row r="45" spans="2:115">
      <c r="B45" s="61">
        <v>271</v>
      </c>
      <c r="C45" s="62" t="s">
        <v>469</v>
      </c>
      <c r="D45" s="63">
        <v>5.8722561353444225E-2</v>
      </c>
      <c r="E45" s="63">
        <v>4.2312108537291671E-2</v>
      </c>
      <c r="F45" s="63">
        <v>0.13749068131772677</v>
      </c>
      <c r="G45" s="63">
        <v>6.9194101346855305E-4</v>
      </c>
      <c r="H45" s="63">
        <v>7.9019883778881153E-3</v>
      </c>
      <c r="I45" s="63">
        <v>7.7707490604231903E-3</v>
      </c>
      <c r="J45" s="63">
        <v>7.3626575938454546E-6</v>
      </c>
      <c r="K45" s="63">
        <v>2.9480742321189957E-6</v>
      </c>
      <c r="L45" s="63">
        <v>6.1140837529226814E-6</v>
      </c>
      <c r="M45" s="63">
        <v>1.9366101382543148E-6</v>
      </c>
      <c r="N45" s="63">
        <v>3.889884430760198E-6</v>
      </c>
      <c r="O45" s="63">
        <v>6.3521211675344413E-6</v>
      </c>
      <c r="P45" s="63">
        <v>1.2031506020626307E-5</v>
      </c>
      <c r="Q45" s="63">
        <v>1.5548374525493522E-5</v>
      </c>
      <c r="R45" s="63">
        <v>3.8784851937372543E-5</v>
      </c>
      <c r="S45" s="63">
        <v>4.387638771754134E-6</v>
      </c>
      <c r="T45" s="63">
        <v>0</v>
      </c>
      <c r="U45" s="63">
        <v>4.2771772648388921E-6</v>
      </c>
      <c r="V45" s="63">
        <v>4.2741865600052516E-6</v>
      </c>
      <c r="W45" s="63">
        <v>1.8954788333925996E-5</v>
      </c>
      <c r="X45" s="63">
        <v>1.3116644018412905E-4</v>
      </c>
      <c r="Y45" s="63">
        <v>4.3661121287217156E-6</v>
      </c>
      <c r="Z45" s="63">
        <v>4.9003478217577744E-6</v>
      </c>
      <c r="AA45" s="63">
        <v>-4.0037940799500339E-5</v>
      </c>
      <c r="AB45" s="63">
        <v>1.4845628282889413E-5</v>
      </c>
      <c r="AC45" s="63">
        <v>4.2394979607254116E-3</v>
      </c>
      <c r="AD45" s="63">
        <v>0</v>
      </c>
      <c r="AE45" s="63">
        <v>1.3993276848389265E-4</v>
      </c>
      <c r="AF45" s="63">
        <v>2.6635047024118074E-5</v>
      </c>
      <c r="AG45" s="63">
        <v>3.3434736922001162E-5</v>
      </c>
      <c r="AH45" s="63">
        <v>3.3576348411589481E-5</v>
      </c>
      <c r="AI45" s="63">
        <v>1.4416736104909761E-4</v>
      </c>
      <c r="AJ45" s="63">
        <v>4.321863821848622E-6</v>
      </c>
      <c r="AK45" s="63">
        <v>8.6107869422699376E-6</v>
      </c>
      <c r="AL45" s="63">
        <v>5.3445467447292761E-5</v>
      </c>
      <c r="AM45" s="63">
        <v>2.0514659387164835E-5</v>
      </c>
      <c r="AN45" s="63">
        <v>1.4057756405700138E-5</v>
      </c>
      <c r="AO45" s="63">
        <v>2.0378551423841972E-4</v>
      </c>
      <c r="AP45" s="63">
        <v>1.9231624222617253E-5</v>
      </c>
      <c r="AQ45" s="63">
        <v>1.7928345912151993E-3</v>
      </c>
      <c r="AR45" s="63">
        <v>5.6558079163068027E-4</v>
      </c>
      <c r="AS45" s="63">
        <v>3.0858103148997083E-4</v>
      </c>
      <c r="AT45" s="63">
        <v>6.7545940276399663E-4</v>
      </c>
      <c r="AU45" s="63">
        <v>1.7047374791495231E-4</v>
      </c>
      <c r="AV45" s="63">
        <v>3.8378751669647198E-5</v>
      </c>
      <c r="AW45" s="63">
        <v>1.0190509836049453</v>
      </c>
      <c r="AX45" s="63">
        <v>3.4526972416673705E-2</v>
      </c>
      <c r="AY45" s="63">
        <v>3.2506620131368978E-4</v>
      </c>
      <c r="AZ45" s="63">
        <v>1.080630799485555E-3</v>
      </c>
      <c r="BA45" s="63">
        <v>2.0901790475418033E-4</v>
      </c>
      <c r="BB45" s="63">
        <v>2.3012374566461615E-4</v>
      </c>
      <c r="BC45" s="63">
        <v>1.0850005537771611E-3</v>
      </c>
      <c r="BD45" s="63">
        <v>4.3841033124269519E-4</v>
      </c>
      <c r="BE45" s="63">
        <v>1.2057631807125449E-3</v>
      </c>
      <c r="BF45" s="63">
        <v>9.9506998619920944E-4</v>
      </c>
      <c r="BG45" s="63">
        <v>3.0529627103276262E-4</v>
      </c>
      <c r="BH45" s="63">
        <v>2.6114559151565585E-4</v>
      </c>
      <c r="BI45" s="63">
        <v>4.5974901551588659E-3</v>
      </c>
      <c r="BJ45" s="63">
        <v>3.2804753235977116E-4</v>
      </c>
      <c r="BK45" s="63">
        <v>1.6219464107510148E-4</v>
      </c>
      <c r="BL45" s="63">
        <v>2.7752067285975637E-4</v>
      </c>
      <c r="BM45" s="63">
        <v>8.1350304509444406E-4</v>
      </c>
      <c r="BN45" s="63">
        <v>8.0169494904185664E-5</v>
      </c>
      <c r="BO45" s="63">
        <v>2.5854339933553889E-4</v>
      </c>
      <c r="BP45" s="63">
        <v>9.8760083643776621E-4</v>
      </c>
      <c r="BQ45" s="63">
        <v>2.0326131477323682E-6</v>
      </c>
      <c r="BR45" s="63">
        <v>5.3050943704030992E-5</v>
      </c>
      <c r="BS45" s="63">
        <v>7.8664780889478722E-5</v>
      </c>
      <c r="BT45" s="63">
        <v>2.903596444331391E-5</v>
      </c>
      <c r="BU45" s="63">
        <v>1.4412461771874587E-4</v>
      </c>
      <c r="BV45" s="63">
        <v>8.2103862615994378E-6</v>
      </c>
      <c r="BW45" s="63">
        <v>3.2026038351911449E-6</v>
      </c>
      <c r="BX45" s="63">
        <v>1.0226786651817355E-5</v>
      </c>
      <c r="BY45" s="63">
        <v>6.1471411169847593E-6</v>
      </c>
      <c r="BZ45" s="63">
        <v>2.432889813299916E-6</v>
      </c>
      <c r="CA45" s="63">
        <v>1.460259639592036E-6</v>
      </c>
      <c r="CB45" s="63">
        <v>1.575870682369794E-6</v>
      </c>
      <c r="CC45" s="63">
        <v>1.7210230009370638E-6</v>
      </c>
      <c r="CD45" s="63">
        <v>7.6115574045461526E-7</v>
      </c>
      <c r="CE45" s="63">
        <v>2.9981306173812459E-6</v>
      </c>
      <c r="CF45" s="63">
        <v>2.2587067574751795E-6</v>
      </c>
      <c r="CG45" s="63">
        <v>1.3727704943516908E-5</v>
      </c>
      <c r="CH45" s="63">
        <v>4.1148690091305243E-6</v>
      </c>
      <c r="CI45" s="63">
        <v>1.8714502816066469E-6</v>
      </c>
      <c r="CJ45" s="63">
        <v>3.0136224303362269E-6</v>
      </c>
      <c r="CK45" s="63">
        <v>7.0252034950947539E-6</v>
      </c>
      <c r="CL45" s="63">
        <v>5.2257505113975144E-7</v>
      </c>
      <c r="CM45" s="63">
        <v>2.5512195860397309E-6</v>
      </c>
      <c r="CN45" s="63">
        <v>3.8298931172374605E-6</v>
      </c>
      <c r="CO45" s="63">
        <v>4.2258717470351177E-6</v>
      </c>
      <c r="CP45" s="63">
        <v>2.3390476559816254E-6</v>
      </c>
      <c r="CQ45" s="63">
        <v>9.3345216104847116E-6</v>
      </c>
      <c r="CR45" s="63">
        <v>4.437117668329431E-6</v>
      </c>
      <c r="CS45" s="63">
        <v>1.5725188405180489E-6</v>
      </c>
      <c r="CT45" s="63">
        <v>1.2553745764367524E-5</v>
      </c>
      <c r="CU45" s="63">
        <v>2.2300608354504322E-5</v>
      </c>
      <c r="CV45" s="63">
        <v>1.051253966454958E-5</v>
      </c>
      <c r="CW45" s="63">
        <v>3.3905375852572768E-6</v>
      </c>
      <c r="CX45" s="63">
        <v>5.4759392556505985E-6</v>
      </c>
      <c r="CY45" s="63">
        <v>3.7959658033141974E-6</v>
      </c>
      <c r="CZ45" s="63">
        <v>8.6886831345507251E-6</v>
      </c>
      <c r="DA45" s="63">
        <v>1.2719814625707703E-6</v>
      </c>
      <c r="DB45" s="63">
        <v>8.5454945872764199E-5</v>
      </c>
      <c r="DC45" s="63">
        <v>2.6610765855031019E-6</v>
      </c>
      <c r="DD45" s="63">
        <v>9.7095937892702861E-6</v>
      </c>
      <c r="DE45" s="63">
        <v>5.5400158917360154E-6</v>
      </c>
      <c r="DF45" s="63">
        <v>1.0966595861935596E-5</v>
      </c>
      <c r="DG45" s="63">
        <v>3.8314047882803233E-6</v>
      </c>
      <c r="DH45" s="63">
        <v>4.5638130533239554E-6</v>
      </c>
      <c r="DI45" s="63">
        <v>9.5576561707252229E-6</v>
      </c>
      <c r="DJ45" s="63">
        <v>3.7226762550681025E-5</v>
      </c>
      <c r="DK45" s="63">
        <v>8.5463351610794305E-5</v>
      </c>
    </row>
    <row r="46" spans="2:115">
      <c r="B46" s="61">
        <v>272</v>
      </c>
      <c r="C46" s="62" t="s">
        <v>472</v>
      </c>
      <c r="D46" s="63">
        <v>0.17623658172257284</v>
      </c>
      <c r="E46" s="63">
        <v>0.10899526302264782</v>
      </c>
      <c r="F46" s="63">
        <v>4.4155326471719721E-2</v>
      </c>
      <c r="G46" s="63">
        <v>1.8906937298253706E-5</v>
      </c>
      <c r="H46" s="63">
        <v>2.4629953542225018E-2</v>
      </c>
      <c r="I46" s="63">
        <v>2.4164429762478425E-2</v>
      </c>
      <c r="J46" s="63">
        <v>5.0907405386260509E-5</v>
      </c>
      <c r="K46" s="63">
        <v>2.9242323732327663E-5</v>
      </c>
      <c r="L46" s="63">
        <v>6.5335943834288432E-5</v>
      </c>
      <c r="M46" s="63">
        <v>2.0496346946097779E-5</v>
      </c>
      <c r="N46" s="63">
        <v>2.3566005525987692E-5</v>
      </c>
      <c r="O46" s="63">
        <v>1.1434682227519026E-4</v>
      </c>
      <c r="P46" s="63">
        <v>1.5547470042121233E-4</v>
      </c>
      <c r="Q46" s="63">
        <v>3.5392490888021873E-4</v>
      </c>
      <c r="R46" s="63">
        <v>4.6315526948966841E-4</v>
      </c>
      <c r="S46" s="63">
        <v>4.2735170767674778E-5</v>
      </c>
      <c r="T46" s="63">
        <v>0</v>
      </c>
      <c r="U46" s="63">
        <v>2.3422894277609068E-5</v>
      </c>
      <c r="V46" s="63">
        <v>2.3453479887294667E-5</v>
      </c>
      <c r="W46" s="63">
        <v>3.0877713528011219E-4</v>
      </c>
      <c r="X46" s="63">
        <v>3.1067175761031979E-3</v>
      </c>
      <c r="Y46" s="63">
        <v>2.919567586789045E-5</v>
      </c>
      <c r="Z46" s="63">
        <v>5.1369445404819813E-5</v>
      </c>
      <c r="AA46" s="63">
        <v>3.9806042513817807E-4</v>
      </c>
      <c r="AB46" s="63">
        <v>2.2088231404012017E-5</v>
      </c>
      <c r="AC46" s="63">
        <v>8.3940056955743953E-5</v>
      </c>
      <c r="AD46" s="63">
        <v>0</v>
      </c>
      <c r="AE46" s="63">
        <v>3.3617089753168968E-5</v>
      </c>
      <c r="AF46" s="63">
        <v>6.3424735691684338E-5</v>
      </c>
      <c r="AG46" s="63">
        <v>4.5842500071257386E-5</v>
      </c>
      <c r="AH46" s="63">
        <v>4.2706902297695435E-4</v>
      </c>
      <c r="AI46" s="63">
        <v>2.3964996005820937E-4</v>
      </c>
      <c r="AJ46" s="63">
        <v>5.9361993928242834E-5</v>
      </c>
      <c r="AK46" s="63">
        <v>4.2659289287367254E-5</v>
      </c>
      <c r="AL46" s="63">
        <v>3.8629116572028003E-4</v>
      </c>
      <c r="AM46" s="63">
        <v>2.0011027965926122E-4</v>
      </c>
      <c r="AN46" s="63">
        <v>2.516582171386979E-4</v>
      </c>
      <c r="AO46" s="63">
        <v>2.5935993962703679E-4</v>
      </c>
      <c r="AP46" s="63">
        <v>1.6535875277994241E-4</v>
      </c>
      <c r="AQ46" s="63">
        <v>3.9167586960877731E-4</v>
      </c>
      <c r="AR46" s="63">
        <v>4.0307592026690313E-4</v>
      </c>
      <c r="AS46" s="63">
        <v>7.6140147434224307E-6</v>
      </c>
      <c r="AT46" s="63">
        <v>3.5608660058804613E-5</v>
      </c>
      <c r="AU46" s="63">
        <v>7.584742396389327E-5</v>
      </c>
      <c r="AV46" s="63">
        <v>2.4672703761246362E-5</v>
      </c>
      <c r="AW46" s="63">
        <v>1.4326893376059158E-4</v>
      </c>
      <c r="AX46" s="63">
        <v>1.009274589981908</v>
      </c>
      <c r="AY46" s="63">
        <v>1.0857233757948226E-2</v>
      </c>
      <c r="AZ46" s="63">
        <v>5.3729589388169605E-3</v>
      </c>
      <c r="BA46" s="63">
        <v>5.9060532540512059E-3</v>
      </c>
      <c r="BB46" s="63">
        <v>3.3056947547058712E-3</v>
      </c>
      <c r="BC46" s="63">
        <v>3.0998491513305492E-3</v>
      </c>
      <c r="BD46" s="63">
        <v>2.7427246730651333E-3</v>
      </c>
      <c r="BE46" s="63">
        <v>6.5564566151830317E-3</v>
      </c>
      <c r="BF46" s="63">
        <v>1.1395405199457555E-2</v>
      </c>
      <c r="BG46" s="63">
        <v>6.5268367067936092E-3</v>
      </c>
      <c r="BH46" s="63">
        <v>4.5738176440195894E-3</v>
      </c>
      <c r="BI46" s="63">
        <v>6.8542546112431791E-3</v>
      </c>
      <c r="BJ46" s="63">
        <v>7.3362541501376033E-3</v>
      </c>
      <c r="BK46" s="63">
        <v>3.674103198978151E-3</v>
      </c>
      <c r="BL46" s="63">
        <v>3.3069115531798618E-3</v>
      </c>
      <c r="BM46" s="63">
        <v>7.4999252287967976E-3</v>
      </c>
      <c r="BN46" s="63">
        <v>2.152040880860255E-3</v>
      </c>
      <c r="BO46" s="63">
        <v>6.0778587806371662E-3</v>
      </c>
      <c r="BP46" s="63">
        <v>2.6240058183913282E-3</v>
      </c>
      <c r="BQ46" s="63">
        <v>2.0200489698951297E-5</v>
      </c>
      <c r="BR46" s="63">
        <v>1.212660724826634E-3</v>
      </c>
      <c r="BS46" s="63">
        <v>1.7366127230418703E-3</v>
      </c>
      <c r="BT46" s="63">
        <v>6.8183780601236582E-4</v>
      </c>
      <c r="BU46" s="63">
        <v>3.9880890663852543E-3</v>
      </c>
      <c r="BV46" s="63">
        <v>1.6870556003519368E-4</v>
      </c>
      <c r="BW46" s="63">
        <v>5.0166448746669727E-5</v>
      </c>
      <c r="BX46" s="63">
        <v>1.2220677555544718E-4</v>
      </c>
      <c r="BY46" s="63">
        <v>4.4139315123255824E-5</v>
      </c>
      <c r="BZ46" s="63">
        <v>2.3942149393877984E-5</v>
      </c>
      <c r="CA46" s="63">
        <v>1.9483744264263822E-5</v>
      </c>
      <c r="CB46" s="63">
        <v>1.4481062912330748E-5</v>
      </c>
      <c r="CC46" s="63">
        <v>2.0660639129440871E-5</v>
      </c>
      <c r="CD46" s="63">
        <v>1.3059838254847173E-5</v>
      </c>
      <c r="CE46" s="63">
        <v>4.4828061874185725E-5</v>
      </c>
      <c r="CF46" s="63">
        <v>2.2572552155154952E-5</v>
      </c>
      <c r="CG46" s="63">
        <v>1.5913029409980086E-4</v>
      </c>
      <c r="CH46" s="63">
        <v>5.9070380839180567E-5</v>
      </c>
      <c r="CI46" s="63">
        <v>1.6447422432083922E-5</v>
      </c>
      <c r="CJ46" s="63">
        <v>3.03701652299998E-5</v>
      </c>
      <c r="CK46" s="63">
        <v>5.7937842579284356E-5</v>
      </c>
      <c r="CL46" s="63">
        <v>7.57396433952332E-6</v>
      </c>
      <c r="CM46" s="63">
        <v>2.7616556758783338E-5</v>
      </c>
      <c r="CN46" s="63">
        <v>4.7332081559816267E-5</v>
      </c>
      <c r="CO46" s="63">
        <v>2.8921528403930989E-5</v>
      </c>
      <c r="CP46" s="63">
        <v>2.4280301914312484E-5</v>
      </c>
      <c r="CQ46" s="63">
        <v>8.9170523012468392E-5</v>
      </c>
      <c r="CR46" s="63">
        <v>6.4052268136919816E-5</v>
      </c>
      <c r="CS46" s="63">
        <v>1.8248165564200945E-5</v>
      </c>
      <c r="CT46" s="63">
        <v>6.8988890191287353E-5</v>
      </c>
      <c r="CU46" s="63">
        <v>5.2703554344498316E-4</v>
      </c>
      <c r="CV46" s="63">
        <v>3.6978731815320823E-5</v>
      </c>
      <c r="CW46" s="63">
        <v>4.679517994491263E-5</v>
      </c>
      <c r="CX46" s="63">
        <v>9.9905943328201333E-5</v>
      </c>
      <c r="CY46" s="63">
        <v>6.4236430194174079E-5</v>
      </c>
      <c r="CZ46" s="63">
        <v>8.2478991871324988E-5</v>
      </c>
      <c r="DA46" s="63">
        <v>2.4510207581821203E-5</v>
      </c>
      <c r="DB46" s="63">
        <v>9.7843391036393193E-4</v>
      </c>
      <c r="DC46" s="63">
        <v>2.6857487007784463E-5</v>
      </c>
      <c r="DD46" s="63">
        <v>1.7278023346680628E-4</v>
      </c>
      <c r="DE46" s="63">
        <v>9.4514164318261726E-5</v>
      </c>
      <c r="DF46" s="63">
        <v>1.6436938387774872E-4</v>
      </c>
      <c r="DG46" s="63">
        <v>2.9558589510431319E-5</v>
      </c>
      <c r="DH46" s="63">
        <v>2.7309159851322922E-5</v>
      </c>
      <c r="DI46" s="63">
        <v>1.3083212392739582E-4</v>
      </c>
      <c r="DJ46" s="63">
        <v>2.768849623572749E-4</v>
      </c>
      <c r="DK46" s="63">
        <v>2.8772471624782331E-4</v>
      </c>
    </row>
    <row r="47" spans="2:115">
      <c r="B47" s="61">
        <v>281</v>
      </c>
      <c r="C47" s="62" t="s">
        <v>928</v>
      </c>
      <c r="D47" s="63">
        <v>0.36907220701654841</v>
      </c>
      <c r="E47" s="63">
        <v>0.20793886922580673</v>
      </c>
      <c r="F47" s="63">
        <v>0.11067612791592968</v>
      </c>
      <c r="G47" s="63">
        <v>9.1846793774921431E-5</v>
      </c>
      <c r="H47" s="63">
        <v>4.819830591868221E-2</v>
      </c>
      <c r="I47" s="63">
        <v>4.4453401573921289E-2</v>
      </c>
      <c r="J47" s="63">
        <v>9.0376596355152194E-5</v>
      </c>
      <c r="K47" s="63">
        <v>7.8215957059573474E-5</v>
      </c>
      <c r="L47" s="63">
        <v>1.2538473556403511E-4</v>
      </c>
      <c r="M47" s="63">
        <v>2.7963129795273291E-5</v>
      </c>
      <c r="N47" s="63">
        <v>3.4153329639800526E-5</v>
      </c>
      <c r="O47" s="63">
        <v>1.4751192817078854E-4</v>
      </c>
      <c r="P47" s="63">
        <v>1.138094774766752E-4</v>
      </c>
      <c r="Q47" s="63">
        <v>3.0452881286967752E-5</v>
      </c>
      <c r="R47" s="63">
        <v>3.0881723131546198E-5</v>
      </c>
      <c r="S47" s="63">
        <v>7.1416318214227723E-5</v>
      </c>
      <c r="T47" s="63">
        <v>0</v>
      </c>
      <c r="U47" s="63">
        <v>9.9587819685763377E-5</v>
      </c>
      <c r="V47" s="63">
        <v>5.5802163512683515E-5</v>
      </c>
      <c r="W47" s="63">
        <v>2.1846830651324866E-4</v>
      </c>
      <c r="X47" s="63">
        <v>7.4942181655637309E-4</v>
      </c>
      <c r="Y47" s="63">
        <v>1.5221789054644695E-4</v>
      </c>
      <c r="Z47" s="63">
        <v>1.9505893329990171E-4</v>
      </c>
      <c r="AA47" s="63">
        <v>4.7218961548802712E-5</v>
      </c>
      <c r="AB47" s="63">
        <v>6.4611313324931628E-5</v>
      </c>
      <c r="AC47" s="63">
        <v>3.4269577332343031E-5</v>
      </c>
      <c r="AD47" s="63">
        <v>0</v>
      </c>
      <c r="AE47" s="63">
        <v>8.4418650842780254E-5</v>
      </c>
      <c r="AF47" s="63">
        <v>4.4357760087752288E-4</v>
      </c>
      <c r="AG47" s="63">
        <v>3.1054040438300423E-4</v>
      </c>
      <c r="AH47" s="63">
        <v>4.4705652407453493E-5</v>
      </c>
      <c r="AI47" s="63">
        <v>5.6164243529327983E-5</v>
      </c>
      <c r="AJ47" s="63">
        <v>8.3166120291008101E-6</v>
      </c>
      <c r="AK47" s="63">
        <v>1.7987209307688333E-4</v>
      </c>
      <c r="AL47" s="63">
        <v>1.0432791808080144E-4</v>
      </c>
      <c r="AM47" s="63">
        <v>1.3578037932508166E-4</v>
      </c>
      <c r="AN47" s="63">
        <v>4.7754218148395246E-5</v>
      </c>
      <c r="AO47" s="63">
        <v>1.2321776541188151E-4</v>
      </c>
      <c r="AP47" s="63">
        <v>2.4847265748633899E-4</v>
      </c>
      <c r="AQ47" s="63">
        <v>1.0013234230196228E-4</v>
      </c>
      <c r="AR47" s="63">
        <v>1.5458250346671147E-4</v>
      </c>
      <c r="AS47" s="63">
        <v>4.1545565535408308E-5</v>
      </c>
      <c r="AT47" s="63">
        <v>5.3823663335865541E-5</v>
      </c>
      <c r="AU47" s="63">
        <v>1.3877165899282948E-4</v>
      </c>
      <c r="AV47" s="63">
        <v>1.1922510309731835E-4</v>
      </c>
      <c r="AW47" s="63">
        <v>2.2113630241421195E-5</v>
      </c>
      <c r="AX47" s="63">
        <v>5.5115379402179897E-5</v>
      </c>
      <c r="AY47" s="63">
        <v>1.0069484305259726</v>
      </c>
      <c r="AZ47" s="63">
        <v>3.8606037895212443E-4</v>
      </c>
      <c r="BA47" s="63">
        <v>1.9161262529664638E-4</v>
      </c>
      <c r="BB47" s="63">
        <v>1.1191933807474059E-4</v>
      </c>
      <c r="BC47" s="63">
        <v>4.0617916654153862E-5</v>
      </c>
      <c r="BD47" s="63">
        <v>4.3445370277943691E-5</v>
      </c>
      <c r="BE47" s="63">
        <v>1.0402147397581912E-4</v>
      </c>
      <c r="BF47" s="63">
        <v>5.8081615352173806E-5</v>
      </c>
      <c r="BG47" s="63">
        <v>5.081421507594641E-5</v>
      </c>
      <c r="BH47" s="63">
        <v>3.6519800517524285E-5</v>
      </c>
      <c r="BI47" s="63">
        <v>5.7219414973893785E-5</v>
      </c>
      <c r="BJ47" s="63">
        <v>8.5942916985744049E-5</v>
      </c>
      <c r="BK47" s="63">
        <v>5.4166236467681844E-5</v>
      </c>
      <c r="BL47" s="63">
        <v>2.6256664369287277E-5</v>
      </c>
      <c r="BM47" s="63">
        <v>4.8967679261705938E-5</v>
      </c>
      <c r="BN47" s="63">
        <v>1.2198463008655882E-4</v>
      </c>
      <c r="BO47" s="63">
        <v>7.6641529161773257E-4</v>
      </c>
      <c r="BP47" s="63">
        <v>2.3026205306888601E-3</v>
      </c>
      <c r="BQ47" s="63">
        <v>2.8025941728133094E-5</v>
      </c>
      <c r="BR47" s="63">
        <v>2.3352237996019307E-2</v>
      </c>
      <c r="BS47" s="63">
        <v>3.1368619810490286E-2</v>
      </c>
      <c r="BT47" s="63">
        <v>9.9689669011359013E-3</v>
      </c>
      <c r="BU47" s="63">
        <v>2.7679475890383325E-2</v>
      </c>
      <c r="BV47" s="63">
        <v>2.4284048148280854E-4</v>
      </c>
      <c r="BW47" s="63">
        <v>6.7734618824780363E-4</v>
      </c>
      <c r="BX47" s="63">
        <v>6.8510428153638282E-4</v>
      </c>
      <c r="BY47" s="63">
        <v>7.8151827223047363E-5</v>
      </c>
      <c r="BZ47" s="63">
        <v>7.3676481224849348E-5</v>
      </c>
      <c r="CA47" s="63">
        <v>6.4549114636235219E-5</v>
      </c>
      <c r="CB47" s="63">
        <v>9.3968938921758707E-5</v>
      </c>
      <c r="CC47" s="63">
        <v>2.6032026618295179E-4</v>
      </c>
      <c r="CD47" s="63">
        <v>2.0121437423172641E-4</v>
      </c>
      <c r="CE47" s="63">
        <v>3.0231649476998964E-4</v>
      </c>
      <c r="CF47" s="63">
        <v>1.9933961985948284E-5</v>
      </c>
      <c r="CG47" s="63">
        <v>2.7582212819654805E-4</v>
      </c>
      <c r="CH47" s="63">
        <v>9.9615143075617327E-5</v>
      </c>
      <c r="CI47" s="63">
        <v>5.585609311982911E-5</v>
      </c>
      <c r="CJ47" s="63">
        <v>1.7951888774442152E-4</v>
      </c>
      <c r="CK47" s="63">
        <v>1.8327386918103573E-4</v>
      </c>
      <c r="CL47" s="63">
        <v>3.0957973299648405E-5</v>
      </c>
      <c r="CM47" s="63">
        <v>1.1293945437143749E-4</v>
      </c>
      <c r="CN47" s="63">
        <v>4.8800631226049646E-4</v>
      </c>
      <c r="CO47" s="63">
        <v>3.3427691379664718E-5</v>
      </c>
      <c r="CP47" s="63">
        <v>1.3486236091856695E-4</v>
      </c>
      <c r="CQ47" s="63">
        <v>4.2053200834250298E-5</v>
      </c>
      <c r="CR47" s="63">
        <v>1.2206300005663925E-4</v>
      </c>
      <c r="CS47" s="63">
        <v>1.3921514120283885E-4</v>
      </c>
      <c r="CT47" s="63">
        <v>8.7812773780796943E-5</v>
      </c>
      <c r="CU47" s="63">
        <v>5.137784845756471E-5</v>
      </c>
      <c r="CV47" s="63">
        <v>7.664251534363337E-5</v>
      </c>
      <c r="CW47" s="63">
        <v>7.6663045592126274E-5</v>
      </c>
      <c r="CX47" s="63">
        <v>5.7780768899596444E-5</v>
      </c>
      <c r="CY47" s="63">
        <v>3.7448840626698247E-5</v>
      </c>
      <c r="CZ47" s="63">
        <v>8.2453075153410193E-5</v>
      </c>
      <c r="DA47" s="63">
        <v>7.7863293452577149E-5</v>
      </c>
      <c r="DB47" s="63">
        <v>9.0961002648304128E-5</v>
      </c>
      <c r="DC47" s="63">
        <v>4.0961829179521278E-5</v>
      </c>
      <c r="DD47" s="63">
        <v>1.011945517459332E-4</v>
      </c>
      <c r="DE47" s="63">
        <v>5.8521555639268602E-5</v>
      </c>
      <c r="DF47" s="63">
        <v>7.9139717004355508E-5</v>
      </c>
      <c r="DG47" s="63">
        <v>1.0442514230777424E-4</v>
      </c>
      <c r="DH47" s="63">
        <v>2.7601443785742789E-5</v>
      </c>
      <c r="DI47" s="63">
        <v>7.4205323277047979E-5</v>
      </c>
      <c r="DJ47" s="63">
        <v>1.0094224353778035E-4</v>
      </c>
      <c r="DK47" s="63">
        <v>3.2417260026629984E-4</v>
      </c>
    </row>
    <row r="48" spans="2:115">
      <c r="B48" s="61">
        <v>289</v>
      </c>
      <c r="C48" s="62" t="s">
        <v>482</v>
      </c>
      <c r="D48" s="63">
        <v>0.2752501472301041</v>
      </c>
      <c r="E48" s="63">
        <v>0.28154162548671419</v>
      </c>
      <c r="F48" s="63">
        <v>8.5826200312290601E-2</v>
      </c>
      <c r="G48" s="63">
        <v>8.3125976974719306E-4</v>
      </c>
      <c r="H48" s="63">
        <v>8.3593658134505838E-2</v>
      </c>
      <c r="I48" s="63">
        <v>7.51241099065873E-2</v>
      </c>
      <c r="J48" s="63">
        <v>1.4330727957941403E-3</v>
      </c>
      <c r="K48" s="63">
        <v>3.8083137680058372E-4</v>
      </c>
      <c r="L48" s="63">
        <v>2.439172764731751E-4</v>
      </c>
      <c r="M48" s="63">
        <v>3.6033024810938526E-4</v>
      </c>
      <c r="N48" s="63">
        <v>1.448413489388838E-4</v>
      </c>
      <c r="O48" s="63">
        <v>1.5117961354108669E-3</v>
      </c>
      <c r="P48" s="63">
        <v>2.7324869182380955E-3</v>
      </c>
      <c r="Q48" s="63">
        <v>1.289422687718838E-3</v>
      </c>
      <c r="R48" s="63">
        <v>2.0938319038524708E-2</v>
      </c>
      <c r="S48" s="63">
        <v>2.8868951539077825E-4</v>
      </c>
      <c r="T48" s="63">
        <v>0</v>
      </c>
      <c r="U48" s="63">
        <v>2.062158951666159E-4</v>
      </c>
      <c r="V48" s="63">
        <v>4.7097720769324246E-4</v>
      </c>
      <c r="W48" s="63">
        <v>5.0899362702833016E-3</v>
      </c>
      <c r="X48" s="63">
        <v>1.9803014305494148E-2</v>
      </c>
      <c r="Y48" s="63">
        <v>4.5226184094216326E-4</v>
      </c>
      <c r="Z48" s="63">
        <v>6.5257529341810933E-4</v>
      </c>
      <c r="AA48" s="63">
        <v>3.0920219201865208E-4</v>
      </c>
      <c r="AB48" s="63">
        <v>1.5470850415981712E-4</v>
      </c>
      <c r="AC48" s="63">
        <v>5.4920268757302363E-3</v>
      </c>
      <c r="AD48" s="63">
        <v>0</v>
      </c>
      <c r="AE48" s="63">
        <v>2.4707995265527633E-3</v>
      </c>
      <c r="AF48" s="63">
        <v>1.5575802172950893E-3</v>
      </c>
      <c r="AG48" s="63">
        <v>7.9105736070868835E-4</v>
      </c>
      <c r="AH48" s="63">
        <v>6.6157109404577988E-3</v>
      </c>
      <c r="AI48" s="63">
        <v>5.7595518220713796E-3</v>
      </c>
      <c r="AJ48" s="63">
        <v>1.4226833983987982E-3</v>
      </c>
      <c r="AK48" s="63">
        <v>3.6151504574235448E-4</v>
      </c>
      <c r="AL48" s="63">
        <v>7.2969615308047988E-4</v>
      </c>
      <c r="AM48" s="63">
        <v>1.0165215244961459E-2</v>
      </c>
      <c r="AN48" s="63">
        <v>3.3560805423753569E-3</v>
      </c>
      <c r="AO48" s="63">
        <v>2.8876330645445361E-3</v>
      </c>
      <c r="AP48" s="63">
        <v>4.2330421175022035E-3</v>
      </c>
      <c r="AQ48" s="63">
        <v>4.9718097196882463E-3</v>
      </c>
      <c r="AR48" s="63">
        <v>2.974602371671044E-3</v>
      </c>
      <c r="AS48" s="63">
        <v>5.3026066811126534E-5</v>
      </c>
      <c r="AT48" s="63">
        <v>1.4769102467149432E-4</v>
      </c>
      <c r="AU48" s="63">
        <v>3.4770842653331952E-3</v>
      </c>
      <c r="AV48" s="63">
        <v>2.2551631959293907E-4</v>
      </c>
      <c r="AW48" s="63">
        <v>2.20668312802574E-4</v>
      </c>
      <c r="AX48" s="63">
        <v>7.9488925475781002E-4</v>
      </c>
      <c r="AY48" s="63">
        <v>1.5010985591221255E-2</v>
      </c>
      <c r="AZ48" s="63">
        <v>1.0164459674176993</v>
      </c>
      <c r="BA48" s="63">
        <v>9.8725266099093725E-3</v>
      </c>
      <c r="BB48" s="63">
        <v>8.4782412382287328E-3</v>
      </c>
      <c r="BC48" s="63">
        <v>9.2317999263075139E-3</v>
      </c>
      <c r="BD48" s="63">
        <v>3.5303142752627545E-3</v>
      </c>
      <c r="BE48" s="63">
        <v>5.6682293063925271E-3</v>
      </c>
      <c r="BF48" s="63">
        <v>9.7797188270506794E-3</v>
      </c>
      <c r="BG48" s="63">
        <v>8.1223884138478218E-3</v>
      </c>
      <c r="BH48" s="63">
        <v>7.5232812980745058E-3</v>
      </c>
      <c r="BI48" s="63">
        <v>5.4872360912833857E-3</v>
      </c>
      <c r="BJ48" s="63">
        <v>8.2694778419919006E-3</v>
      </c>
      <c r="BK48" s="63">
        <v>1.9243080365028014E-2</v>
      </c>
      <c r="BL48" s="63">
        <v>2.2844274769337641E-3</v>
      </c>
      <c r="BM48" s="63">
        <v>3.6168068185423665E-3</v>
      </c>
      <c r="BN48" s="63">
        <v>6.4251129822156874E-3</v>
      </c>
      <c r="BO48" s="63">
        <v>2.598386469433354E-3</v>
      </c>
      <c r="BP48" s="63">
        <v>6.0360939533578113E-3</v>
      </c>
      <c r="BQ48" s="63">
        <v>2.4696262793264689E-4</v>
      </c>
      <c r="BR48" s="63">
        <v>4.5538960518378725E-3</v>
      </c>
      <c r="BS48" s="63">
        <v>1.7689050161869922E-2</v>
      </c>
      <c r="BT48" s="63">
        <v>1.9822645316602758E-3</v>
      </c>
      <c r="BU48" s="63">
        <v>2.4623799136525267E-3</v>
      </c>
      <c r="BV48" s="63">
        <v>3.5602395648677348E-4</v>
      </c>
      <c r="BW48" s="63">
        <v>9.5651108403715642E-4</v>
      </c>
      <c r="BX48" s="63">
        <v>7.302758749690491E-4</v>
      </c>
      <c r="BY48" s="63">
        <v>2.649129714111404E-4</v>
      </c>
      <c r="BZ48" s="63">
        <v>8.4243381718965098E-4</v>
      </c>
      <c r="CA48" s="63">
        <v>1.2534938833315087E-4</v>
      </c>
      <c r="CB48" s="63">
        <v>1.0780071554268053E-4</v>
      </c>
      <c r="CC48" s="63">
        <v>2.382225887064693E-4</v>
      </c>
      <c r="CD48" s="63">
        <v>2.4484404724429607E-4</v>
      </c>
      <c r="CE48" s="63">
        <v>3.555160112595456E-4</v>
      </c>
      <c r="CF48" s="63">
        <v>3.8609159721897916E-4</v>
      </c>
      <c r="CG48" s="63">
        <v>7.540138190486968E-4</v>
      </c>
      <c r="CH48" s="63">
        <v>7.7689556372392799E-4</v>
      </c>
      <c r="CI48" s="63">
        <v>3.9463040417462593E-4</v>
      </c>
      <c r="CJ48" s="63">
        <v>9.1465710230754377E-4</v>
      </c>
      <c r="CK48" s="63">
        <v>3.3769120419853034E-3</v>
      </c>
      <c r="CL48" s="63">
        <v>5.096121595553119E-5</v>
      </c>
      <c r="CM48" s="63">
        <v>3.5729385312850101E-4</v>
      </c>
      <c r="CN48" s="63">
        <v>3.7605537163048694E-4</v>
      </c>
      <c r="CO48" s="63">
        <v>1.6406379242980089E-4</v>
      </c>
      <c r="CP48" s="63">
        <v>2.5265463138294863E-4</v>
      </c>
      <c r="CQ48" s="63">
        <v>2.1456085990868512E-4</v>
      </c>
      <c r="CR48" s="63">
        <v>7.8445774861399329E-4</v>
      </c>
      <c r="CS48" s="63">
        <v>1.6905960661410465E-4</v>
      </c>
      <c r="CT48" s="63">
        <v>2.6526896381898522E-4</v>
      </c>
      <c r="CU48" s="63">
        <v>7.30595789985038E-4</v>
      </c>
      <c r="CV48" s="63">
        <v>2.7564633634082661E-4</v>
      </c>
      <c r="CW48" s="63">
        <v>2.5539146703783554E-4</v>
      </c>
      <c r="CX48" s="63">
        <v>3.2030947893648163E-4</v>
      </c>
      <c r="CY48" s="63">
        <v>6.0555570143322414E-4</v>
      </c>
      <c r="CZ48" s="63">
        <v>5.5433512256939429E-4</v>
      </c>
      <c r="DA48" s="63">
        <v>1.1371439364208105E-4</v>
      </c>
      <c r="DB48" s="63">
        <v>1.7778327379842445E-3</v>
      </c>
      <c r="DC48" s="63">
        <v>1.8236301398473918E-4</v>
      </c>
      <c r="DD48" s="63">
        <v>6.8338270116771922E-4</v>
      </c>
      <c r="DE48" s="63">
        <v>1.1477220939669372E-3</v>
      </c>
      <c r="DF48" s="63">
        <v>1.3094462525032899E-3</v>
      </c>
      <c r="DG48" s="63">
        <v>2.069363557290385E-4</v>
      </c>
      <c r="DH48" s="63">
        <v>3.1923795995937641E-4</v>
      </c>
      <c r="DI48" s="63">
        <v>2.3286316896053939E-3</v>
      </c>
      <c r="DJ48" s="63">
        <v>5.871977799787485E-4</v>
      </c>
      <c r="DK48" s="63">
        <v>1.2218055595838682E-3</v>
      </c>
    </row>
    <row r="49" spans="2:115">
      <c r="B49" s="61">
        <v>291</v>
      </c>
      <c r="C49" s="62" t="s">
        <v>929</v>
      </c>
      <c r="D49" s="63">
        <v>0.10217795106434358</v>
      </c>
      <c r="E49" s="63">
        <v>0.16907603717827208</v>
      </c>
      <c r="F49" s="63">
        <v>0.16049028922192618</v>
      </c>
      <c r="G49" s="63">
        <v>5.0354840137272535E-5</v>
      </c>
      <c r="H49" s="63">
        <v>3.2832027575100162E-2</v>
      </c>
      <c r="I49" s="63">
        <v>3.0888965890934098E-2</v>
      </c>
      <c r="J49" s="63">
        <v>1.2475424933359238E-4</v>
      </c>
      <c r="K49" s="63">
        <v>5.6726202822227416E-5</v>
      </c>
      <c r="L49" s="63">
        <v>2.061340576769901E-4</v>
      </c>
      <c r="M49" s="63">
        <v>4.3909503529257538E-5</v>
      </c>
      <c r="N49" s="63">
        <v>3.0196770713377406E-5</v>
      </c>
      <c r="O49" s="63">
        <v>8.0431780613431523E-5</v>
      </c>
      <c r="P49" s="63">
        <v>6.0135969311832271E-4</v>
      </c>
      <c r="Q49" s="63">
        <v>3.2652781549550736E-5</v>
      </c>
      <c r="R49" s="63">
        <v>2.9610713828643747E-5</v>
      </c>
      <c r="S49" s="63">
        <v>6.1583546609465098E-5</v>
      </c>
      <c r="T49" s="63">
        <v>0</v>
      </c>
      <c r="U49" s="63">
        <v>4.9855280781594701E-5</v>
      </c>
      <c r="V49" s="63">
        <v>3.1433328201406064E-5</v>
      </c>
      <c r="W49" s="63">
        <v>5.3074463060772893E-5</v>
      </c>
      <c r="X49" s="63">
        <v>1.2861163278953905E-4</v>
      </c>
      <c r="Y49" s="63">
        <v>3.6267451900603909E-5</v>
      </c>
      <c r="Z49" s="63">
        <v>3.5781501093994893E-5</v>
      </c>
      <c r="AA49" s="63">
        <v>2.4520339123790504E-5</v>
      </c>
      <c r="AB49" s="63">
        <v>4.911655064521822E-5</v>
      </c>
      <c r="AC49" s="63">
        <v>3.4351831804435413E-5</v>
      </c>
      <c r="AD49" s="63">
        <v>0</v>
      </c>
      <c r="AE49" s="63">
        <v>4.5465214728813363E-5</v>
      </c>
      <c r="AF49" s="63">
        <v>9.0847043140577339E-5</v>
      </c>
      <c r="AG49" s="63">
        <v>5.5058599034174505E-5</v>
      </c>
      <c r="AH49" s="63">
        <v>3.8055293952329031E-5</v>
      </c>
      <c r="AI49" s="63">
        <v>2.418910340082298E-5</v>
      </c>
      <c r="AJ49" s="63">
        <v>1.0887530711975718E-5</v>
      </c>
      <c r="AK49" s="63">
        <v>7.04697731565023E-5</v>
      </c>
      <c r="AL49" s="63">
        <v>8.685265232300574E-5</v>
      </c>
      <c r="AM49" s="63">
        <v>1.1641018581378181E-4</v>
      </c>
      <c r="AN49" s="63">
        <v>4.2033977629361189E-5</v>
      </c>
      <c r="AO49" s="63">
        <v>1.8104538719829888E-4</v>
      </c>
      <c r="AP49" s="63">
        <v>1.0513886223581558E-4</v>
      </c>
      <c r="AQ49" s="63">
        <v>4.8703804048242787E-4</v>
      </c>
      <c r="AR49" s="63">
        <v>1.7284523670799967E-4</v>
      </c>
      <c r="AS49" s="63">
        <v>1.0682579751598356E-5</v>
      </c>
      <c r="AT49" s="63">
        <v>1.8562812261159391E-5</v>
      </c>
      <c r="AU49" s="63">
        <v>2.1128295486891487E-4</v>
      </c>
      <c r="AV49" s="63">
        <v>3.2114004119226652E-5</v>
      </c>
      <c r="AW49" s="63">
        <v>2.7106274709821464E-5</v>
      </c>
      <c r="AX49" s="63">
        <v>2.8968865363247763E-5</v>
      </c>
      <c r="AY49" s="63">
        <v>1.3475008159927223E-4</v>
      </c>
      <c r="AZ49" s="63">
        <v>1.1663238926535593E-4</v>
      </c>
      <c r="BA49" s="63">
        <v>1.0158080075194889</v>
      </c>
      <c r="BB49" s="63">
        <v>4.1584802669813667E-3</v>
      </c>
      <c r="BC49" s="63">
        <v>1.2765634150131819E-3</v>
      </c>
      <c r="BD49" s="63">
        <v>2.1808180021505415E-4</v>
      </c>
      <c r="BE49" s="63">
        <v>2.2446133148058421E-4</v>
      </c>
      <c r="BF49" s="63">
        <v>9.742668782310995E-4</v>
      </c>
      <c r="BG49" s="63">
        <v>2.4908165907897824E-3</v>
      </c>
      <c r="BH49" s="63">
        <v>3.1656024853776927E-4</v>
      </c>
      <c r="BI49" s="63">
        <v>3.6469519075817864E-5</v>
      </c>
      <c r="BJ49" s="63">
        <v>2.7938872394805232E-4</v>
      </c>
      <c r="BK49" s="63">
        <v>2.0654075896130132E-4</v>
      </c>
      <c r="BL49" s="63">
        <v>3.6231106842250451E-4</v>
      </c>
      <c r="BM49" s="63">
        <v>1.0541564213926587E-3</v>
      </c>
      <c r="BN49" s="63">
        <v>1.9363093205136041E-3</v>
      </c>
      <c r="BO49" s="63">
        <v>1.1759479484798096E-3</v>
      </c>
      <c r="BP49" s="63">
        <v>1.2200279597581426E-4</v>
      </c>
      <c r="BQ49" s="63">
        <v>5.3169502833724825E-5</v>
      </c>
      <c r="BR49" s="63">
        <v>8.8262269328561827E-4</v>
      </c>
      <c r="BS49" s="63">
        <v>1.1355375588862688E-4</v>
      </c>
      <c r="BT49" s="63">
        <v>5.81249998357908E-4</v>
      </c>
      <c r="BU49" s="63">
        <v>9.1069637970046509E-4</v>
      </c>
      <c r="BV49" s="63">
        <v>1.3579356558081877E-4</v>
      </c>
      <c r="BW49" s="63">
        <v>2.5875115212154072E-5</v>
      </c>
      <c r="BX49" s="63">
        <v>1.304260173222915E-3</v>
      </c>
      <c r="BY49" s="63">
        <v>1.0331387890261013E-4</v>
      </c>
      <c r="BZ49" s="63">
        <v>3.5205162051340966E-5</v>
      </c>
      <c r="CA49" s="63">
        <v>2.3254725170443627E-5</v>
      </c>
      <c r="CB49" s="63">
        <v>1.6087005918047096E-5</v>
      </c>
      <c r="CC49" s="63">
        <v>1.2306742718024531E-5</v>
      </c>
      <c r="CD49" s="63">
        <v>2.9102595468909795E-6</v>
      </c>
      <c r="CE49" s="63">
        <v>5.7667682429425851E-5</v>
      </c>
      <c r="CF49" s="63">
        <v>7.1465052000898902E-5</v>
      </c>
      <c r="CG49" s="63">
        <v>5.7291908314076204E-4</v>
      </c>
      <c r="CH49" s="63">
        <v>6.0231801139560067E-5</v>
      </c>
      <c r="CI49" s="63">
        <v>3.5251511645176095E-5</v>
      </c>
      <c r="CJ49" s="63">
        <v>4.5404189031811696E-5</v>
      </c>
      <c r="CK49" s="63">
        <v>7.3138216988387426E-5</v>
      </c>
      <c r="CL49" s="63">
        <v>1.6227836178853974E-5</v>
      </c>
      <c r="CM49" s="63">
        <v>5.0669017947233474E-5</v>
      </c>
      <c r="CN49" s="63">
        <v>4.6916114967161113E-5</v>
      </c>
      <c r="CO49" s="63">
        <v>6.1841038116388023E-5</v>
      </c>
      <c r="CP49" s="63">
        <v>3.0825205937741886E-5</v>
      </c>
      <c r="CQ49" s="63">
        <v>2.8588695273193485E-5</v>
      </c>
      <c r="CR49" s="63">
        <v>7.5310471001241951E-5</v>
      </c>
      <c r="CS49" s="63">
        <v>2.6143707412074848E-5</v>
      </c>
      <c r="CT49" s="63">
        <v>7.7383548235660578E-5</v>
      </c>
      <c r="CU49" s="63">
        <v>2.7943284498408091E-5</v>
      </c>
      <c r="CV49" s="63">
        <v>5.9965019992987083E-5</v>
      </c>
      <c r="CW49" s="63">
        <v>2.9228557123008692E-5</v>
      </c>
      <c r="CX49" s="63">
        <v>3.499180153341608E-5</v>
      </c>
      <c r="CY49" s="63">
        <v>3.0651393966037909E-5</v>
      </c>
      <c r="CZ49" s="63">
        <v>2.7789839274706567E-4</v>
      </c>
      <c r="DA49" s="63">
        <v>2.2352068828422049E-5</v>
      </c>
      <c r="DB49" s="63">
        <v>3.888887645729408E-3</v>
      </c>
      <c r="DC49" s="63">
        <v>4.4019969547080607E-5</v>
      </c>
      <c r="DD49" s="63">
        <v>8.1832595218503404E-5</v>
      </c>
      <c r="DE49" s="63">
        <v>3.4821774146154757E-5</v>
      </c>
      <c r="DF49" s="63">
        <v>6.2595106798379323E-5</v>
      </c>
      <c r="DG49" s="63">
        <v>5.2805571476553796E-5</v>
      </c>
      <c r="DH49" s="63">
        <v>2.2695886723764895E-5</v>
      </c>
      <c r="DI49" s="63">
        <v>4.8833853508239309E-5</v>
      </c>
      <c r="DJ49" s="63">
        <v>2.2311763117345398E-5</v>
      </c>
      <c r="DK49" s="63">
        <v>2.1517177639343194E-5</v>
      </c>
    </row>
    <row r="50" spans="2:115">
      <c r="B50" s="61">
        <v>301</v>
      </c>
      <c r="C50" s="62" t="s">
        <v>930</v>
      </c>
      <c r="D50" s="63">
        <v>0.17133345672933864</v>
      </c>
      <c r="E50" s="63">
        <v>0.22431528945605941</v>
      </c>
      <c r="F50" s="63">
        <v>0.12528815305232022</v>
      </c>
      <c r="G50" s="63">
        <v>1.425269623279991E-5</v>
      </c>
      <c r="H50" s="63">
        <v>4.5369137782857644E-2</v>
      </c>
      <c r="I50" s="63">
        <v>4.3509733318416594E-2</v>
      </c>
      <c r="J50" s="63">
        <v>3.1493714909115608E-4</v>
      </c>
      <c r="K50" s="63">
        <v>1.3808030729726726E-4</v>
      </c>
      <c r="L50" s="63">
        <v>5.2322631855774996E-4</v>
      </c>
      <c r="M50" s="63">
        <v>1.2556747345501614E-4</v>
      </c>
      <c r="N50" s="63">
        <v>6.2197491786335763E-5</v>
      </c>
      <c r="O50" s="63">
        <v>1.8932434938911006E-4</v>
      </c>
      <c r="P50" s="63">
        <v>6.0406312514865376E-4</v>
      </c>
      <c r="Q50" s="63">
        <v>7.5601717597054976E-5</v>
      </c>
      <c r="R50" s="63">
        <v>6.748755343913309E-5</v>
      </c>
      <c r="S50" s="63">
        <v>1.5429203166628227E-4</v>
      </c>
      <c r="T50" s="63">
        <v>0</v>
      </c>
      <c r="U50" s="63">
        <v>1.2157901634402352E-4</v>
      </c>
      <c r="V50" s="63">
        <v>7.4155509641297097E-5</v>
      </c>
      <c r="W50" s="63">
        <v>1.9382552446085371E-4</v>
      </c>
      <c r="X50" s="63">
        <v>2.3015464896950671E-4</v>
      </c>
      <c r="Y50" s="63">
        <v>7.8431244818611871E-5</v>
      </c>
      <c r="Z50" s="63">
        <v>8.3545664632929097E-5</v>
      </c>
      <c r="AA50" s="63">
        <v>6.0915989003700478E-5</v>
      </c>
      <c r="AB50" s="63">
        <v>1.1792973977655316E-4</v>
      </c>
      <c r="AC50" s="63">
        <v>7.2436532569161916E-5</v>
      </c>
      <c r="AD50" s="63">
        <v>0</v>
      </c>
      <c r="AE50" s="63">
        <v>1.0994825747759445E-4</v>
      </c>
      <c r="AF50" s="63">
        <v>2.2001039175645207E-4</v>
      </c>
      <c r="AG50" s="63">
        <v>1.1996705189606106E-4</v>
      </c>
      <c r="AH50" s="63">
        <v>8.5074930713280065E-5</v>
      </c>
      <c r="AI50" s="63">
        <v>4.9724491994407658E-5</v>
      </c>
      <c r="AJ50" s="63">
        <v>5.2182469556484626E-5</v>
      </c>
      <c r="AK50" s="63">
        <v>2.0654957024494606E-4</v>
      </c>
      <c r="AL50" s="63">
        <v>6.8048800903482089E-4</v>
      </c>
      <c r="AM50" s="63">
        <v>2.9498665095874205E-4</v>
      </c>
      <c r="AN50" s="63">
        <v>1.066564917597126E-4</v>
      </c>
      <c r="AO50" s="63">
        <v>1.6917774072488216E-4</v>
      </c>
      <c r="AP50" s="63">
        <v>3.1052963482378055E-4</v>
      </c>
      <c r="AQ50" s="63">
        <v>8.5357464793715712E-4</v>
      </c>
      <c r="AR50" s="63">
        <v>5.8655094588169418E-4</v>
      </c>
      <c r="AS50" s="63">
        <v>2.4952037329144649E-5</v>
      </c>
      <c r="AT50" s="63">
        <v>4.33106980257889E-5</v>
      </c>
      <c r="AU50" s="63">
        <v>3.9480932938440043E-4</v>
      </c>
      <c r="AV50" s="63">
        <v>1.7103184042526419E-4</v>
      </c>
      <c r="AW50" s="63">
        <v>4.2613176886201826E-5</v>
      </c>
      <c r="AX50" s="63">
        <v>9.5526292325813478E-5</v>
      </c>
      <c r="AY50" s="63">
        <v>1.4041341869154529E-4</v>
      </c>
      <c r="AZ50" s="63">
        <v>2.1515330412311804E-4</v>
      </c>
      <c r="BA50" s="63">
        <v>8.700616203015883E-4</v>
      </c>
      <c r="BB50" s="63">
        <v>1.0205916159929131</v>
      </c>
      <c r="BC50" s="63">
        <v>3.516570425353051E-4</v>
      </c>
      <c r="BD50" s="63">
        <v>7.4638702741226099E-4</v>
      </c>
      <c r="BE50" s="63">
        <v>3.9311256833103402E-4</v>
      </c>
      <c r="BF50" s="63">
        <v>8.8951138160107577E-4</v>
      </c>
      <c r="BG50" s="63">
        <v>3.0825032451976407E-4</v>
      </c>
      <c r="BH50" s="63">
        <v>6.0079481731094568E-4</v>
      </c>
      <c r="BI50" s="63">
        <v>1.2164608738350989E-4</v>
      </c>
      <c r="BJ50" s="63">
        <v>2.0340771961130556E-4</v>
      </c>
      <c r="BK50" s="63">
        <v>3.0804208563583199E-4</v>
      </c>
      <c r="BL50" s="63">
        <v>1.7524434043585989E-4</v>
      </c>
      <c r="BM50" s="63">
        <v>3.2402355835786249E-4</v>
      </c>
      <c r="BN50" s="63">
        <v>2.4061403939008483E-4</v>
      </c>
      <c r="BO50" s="63">
        <v>3.0767453818644411E-4</v>
      </c>
      <c r="BP50" s="63">
        <v>1.7016762864046091E-4</v>
      </c>
      <c r="BQ50" s="63">
        <v>1.2841533655606275E-4</v>
      </c>
      <c r="BR50" s="63">
        <v>8.321928429305255E-5</v>
      </c>
      <c r="BS50" s="63">
        <v>1.2645510052354121E-4</v>
      </c>
      <c r="BT50" s="63">
        <v>1.4256064380067612E-4</v>
      </c>
      <c r="BU50" s="63">
        <v>1.215413847818878E-4</v>
      </c>
      <c r="BV50" s="63">
        <v>3.4370099404345937E-4</v>
      </c>
      <c r="BW50" s="63">
        <v>5.7166228925364879E-5</v>
      </c>
      <c r="BX50" s="63">
        <v>2.7768928712109054E-4</v>
      </c>
      <c r="BY50" s="63">
        <v>2.2629174077117134E-4</v>
      </c>
      <c r="BZ50" s="63">
        <v>7.2970272825478898E-5</v>
      </c>
      <c r="CA50" s="63">
        <v>5.0093900084292902E-5</v>
      </c>
      <c r="CB50" s="63">
        <v>3.2146024074750792E-5</v>
      </c>
      <c r="CC50" s="63">
        <v>2.6616252200743241E-5</v>
      </c>
      <c r="CD50" s="63">
        <v>5.6763548565739115E-6</v>
      </c>
      <c r="CE50" s="63">
        <v>5.3594804685675056E-5</v>
      </c>
      <c r="CF50" s="63">
        <v>1.7761146500560042E-4</v>
      </c>
      <c r="CG50" s="63">
        <v>1.4089806515824469E-3</v>
      </c>
      <c r="CH50" s="63">
        <v>1.1806006657646116E-4</v>
      </c>
      <c r="CI50" s="63">
        <v>7.6371263311409695E-5</v>
      </c>
      <c r="CJ50" s="63">
        <v>9.7922985413718535E-5</v>
      </c>
      <c r="CK50" s="63">
        <v>1.1451802737724056E-4</v>
      </c>
      <c r="CL50" s="63">
        <v>3.5359028929115307E-5</v>
      </c>
      <c r="CM50" s="63">
        <v>1.0398273402474502E-4</v>
      </c>
      <c r="CN50" s="63">
        <v>1.015991793899442E-4</v>
      </c>
      <c r="CO50" s="63">
        <v>1.5332723299653982E-4</v>
      </c>
      <c r="CP50" s="63">
        <v>7.100533614765183E-5</v>
      </c>
      <c r="CQ50" s="63">
        <v>5.6918799703466052E-5</v>
      </c>
      <c r="CR50" s="63">
        <v>1.0303070539480314E-4</v>
      </c>
      <c r="CS50" s="63">
        <v>4.4856028079259558E-5</v>
      </c>
      <c r="CT50" s="63">
        <v>1.5360450742846877E-4</v>
      </c>
      <c r="CU50" s="63">
        <v>4.847339479824393E-5</v>
      </c>
      <c r="CV50" s="63">
        <v>1.2968725833458934E-4</v>
      </c>
      <c r="CW50" s="63">
        <v>5.7042182673925012E-5</v>
      </c>
      <c r="CX50" s="63">
        <v>5.1759608887339681E-5</v>
      </c>
      <c r="CY50" s="63">
        <v>6.7500528417636878E-5</v>
      </c>
      <c r="CZ50" s="63">
        <v>7.3851687760258169E-4</v>
      </c>
      <c r="DA50" s="63">
        <v>5.1355104430391159E-5</v>
      </c>
      <c r="DB50" s="63">
        <v>1.0000993054754704E-2</v>
      </c>
      <c r="DC50" s="63">
        <v>6.4970886269281403E-5</v>
      </c>
      <c r="DD50" s="63">
        <v>1.5068748097398448E-4</v>
      </c>
      <c r="DE50" s="63">
        <v>5.1494678870292635E-5</v>
      </c>
      <c r="DF50" s="63">
        <v>1.0548684862811195E-4</v>
      </c>
      <c r="DG50" s="63">
        <v>1.0916771332279708E-4</v>
      </c>
      <c r="DH50" s="63">
        <v>4.6330392241359569E-5</v>
      </c>
      <c r="DI50" s="63">
        <v>9.0579139983786418E-5</v>
      </c>
      <c r="DJ50" s="63">
        <v>4.3791055803989015E-5</v>
      </c>
      <c r="DK50" s="63">
        <v>4.0901311509375905E-5</v>
      </c>
    </row>
    <row r="51" spans="2:115">
      <c r="B51" s="61">
        <v>311</v>
      </c>
      <c r="C51" s="62" t="s">
        <v>931</v>
      </c>
      <c r="D51" s="63">
        <v>0.1073871147744514</v>
      </c>
      <c r="E51" s="63">
        <v>0.23090441234350176</v>
      </c>
      <c r="F51" s="63">
        <v>8.2072028892374957E-2</v>
      </c>
      <c r="G51" s="63">
        <v>3.1029436568835549E-4</v>
      </c>
      <c r="H51" s="63">
        <v>4.4313618772494533E-2</v>
      </c>
      <c r="I51" s="63">
        <v>4.3326872398622755E-2</v>
      </c>
      <c r="J51" s="63">
        <v>6.5834851491471143E-5</v>
      </c>
      <c r="K51" s="63">
        <v>3.8098130611244043E-5</v>
      </c>
      <c r="L51" s="63">
        <v>1.2601768793644205E-4</v>
      </c>
      <c r="M51" s="63">
        <v>3.1613173963625776E-5</v>
      </c>
      <c r="N51" s="63">
        <v>1.7997514488706921E-5</v>
      </c>
      <c r="O51" s="63">
        <v>2.4037010803250835E-5</v>
      </c>
      <c r="P51" s="63">
        <v>9.5722473272498261E-5</v>
      </c>
      <c r="Q51" s="63">
        <v>2.292321594994377E-5</v>
      </c>
      <c r="R51" s="63">
        <v>1.8381950904586747E-5</v>
      </c>
      <c r="S51" s="63">
        <v>3.435668133127503E-5</v>
      </c>
      <c r="T51" s="63">
        <v>0</v>
      </c>
      <c r="U51" s="63">
        <v>2.9357964513661254E-5</v>
      </c>
      <c r="V51" s="63">
        <v>2.6734872104386227E-5</v>
      </c>
      <c r="W51" s="63">
        <v>3.209463271162663E-5</v>
      </c>
      <c r="X51" s="63">
        <v>4.6812150574663196E-5</v>
      </c>
      <c r="Y51" s="63">
        <v>2.3642584494621074E-5</v>
      </c>
      <c r="Z51" s="63">
        <v>2.7549699142513821E-5</v>
      </c>
      <c r="AA51" s="63">
        <v>1.8953200801713154E-5</v>
      </c>
      <c r="AB51" s="63">
        <v>2.6239228817112228E-5</v>
      </c>
      <c r="AC51" s="63">
        <v>1.7008170643753851E-5</v>
      </c>
      <c r="AD51" s="63">
        <v>0</v>
      </c>
      <c r="AE51" s="63">
        <v>2.3574935655976822E-5</v>
      </c>
      <c r="AF51" s="63">
        <v>4.8212378515615795E-5</v>
      </c>
      <c r="AG51" s="63">
        <v>3.4380442669375629E-5</v>
      </c>
      <c r="AH51" s="63">
        <v>2.208449049790036E-5</v>
      </c>
      <c r="AI51" s="63">
        <v>1.6348071743928354E-5</v>
      </c>
      <c r="AJ51" s="63">
        <v>5.165520107456207E-6</v>
      </c>
      <c r="AK51" s="63">
        <v>3.7334095617339823E-5</v>
      </c>
      <c r="AL51" s="63">
        <v>2.3643027578965784E-5</v>
      </c>
      <c r="AM51" s="63">
        <v>5.904415461650217E-5</v>
      </c>
      <c r="AN51" s="63">
        <v>3.1830236584503743E-5</v>
      </c>
      <c r="AO51" s="63">
        <v>2.5969198874019874E-5</v>
      </c>
      <c r="AP51" s="63">
        <v>3.4822635789121884E-5</v>
      </c>
      <c r="AQ51" s="63">
        <v>2.7029918079430185E-5</v>
      </c>
      <c r="AR51" s="63">
        <v>5.2034646040794879E-5</v>
      </c>
      <c r="AS51" s="63">
        <v>5.7582387732809787E-6</v>
      </c>
      <c r="AT51" s="63">
        <v>8.7752873140005633E-6</v>
      </c>
      <c r="AU51" s="63">
        <v>2.3998715552684233E-5</v>
      </c>
      <c r="AV51" s="63">
        <v>2.5608022022328622E-5</v>
      </c>
      <c r="AW51" s="63">
        <v>7.928505443452418E-6</v>
      </c>
      <c r="AX51" s="63">
        <v>1.6339173650792243E-5</v>
      </c>
      <c r="AY51" s="63">
        <v>2.7670635042716635E-5</v>
      </c>
      <c r="AZ51" s="63">
        <v>2.3889056753019369E-5</v>
      </c>
      <c r="BA51" s="63">
        <v>2.7075600988641708E-4</v>
      </c>
      <c r="BB51" s="63">
        <v>4.790117707873897E-4</v>
      </c>
      <c r="BC51" s="63">
        <v>1.0106361788757545</v>
      </c>
      <c r="BD51" s="63">
        <v>2.5802126838431462E-5</v>
      </c>
      <c r="BE51" s="63">
        <v>2.7212999158014229E-5</v>
      </c>
      <c r="BF51" s="63">
        <v>2.3410365247175053E-4</v>
      </c>
      <c r="BG51" s="63">
        <v>2.0956163043474769E-5</v>
      </c>
      <c r="BH51" s="63">
        <v>8.1906657919175681E-5</v>
      </c>
      <c r="BI51" s="63">
        <v>1.9988084835498312E-5</v>
      </c>
      <c r="BJ51" s="63">
        <v>4.8639429884027802E-5</v>
      </c>
      <c r="BK51" s="63">
        <v>2.259602396033361E-4</v>
      </c>
      <c r="BL51" s="63">
        <v>4.0962555489843433E-5</v>
      </c>
      <c r="BM51" s="63">
        <v>5.9198472002070639E-5</v>
      </c>
      <c r="BN51" s="63">
        <v>2.6414518507429492E-5</v>
      </c>
      <c r="BO51" s="63">
        <v>2.5058292681550833E-5</v>
      </c>
      <c r="BP51" s="63">
        <v>5.4946703104702151E-5</v>
      </c>
      <c r="BQ51" s="63">
        <v>3.5901063001419085E-5</v>
      </c>
      <c r="BR51" s="63">
        <v>5.5754794360457046E-5</v>
      </c>
      <c r="BS51" s="63">
        <v>2.5844746523952134E-5</v>
      </c>
      <c r="BT51" s="63">
        <v>3.9707680156412011E-5</v>
      </c>
      <c r="BU51" s="63">
        <v>3.2216072257353873E-5</v>
      </c>
      <c r="BV51" s="63">
        <v>6.2584787079494634E-5</v>
      </c>
      <c r="BW51" s="63">
        <v>1.2015503420465E-5</v>
      </c>
      <c r="BX51" s="63">
        <v>5.7789762923487797E-5</v>
      </c>
      <c r="BY51" s="63">
        <v>5.5099920832012951E-5</v>
      </c>
      <c r="BZ51" s="63">
        <v>1.2424363321897943E-4</v>
      </c>
      <c r="CA51" s="63">
        <v>2.252052446598543E-5</v>
      </c>
      <c r="CB51" s="63">
        <v>1.1652456347419136E-5</v>
      </c>
      <c r="CC51" s="63">
        <v>8.896019103733038E-6</v>
      </c>
      <c r="CD51" s="63">
        <v>2.0428314888780822E-6</v>
      </c>
      <c r="CE51" s="63">
        <v>1.8242022526745886E-5</v>
      </c>
      <c r="CF51" s="63">
        <v>3.7336957242538439E-5</v>
      </c>
      <c r="CG51" s="63">
        <v>2.754392483832559E-4</v>
      </c>
      <c r="CH51" s="63">
        <v>3.6448452516683292E-5</v>
      </c>
      <c r="CI51" s="63">
        <v>6.1410198449879098E-5</v>
      </c>
      <c r="CJ51" s="63">
        <v>4.3284836761668948E-5</v>
      </c>
      <c r="CK51" s="63">
        <v>4.4405084312152101E-5</v>
      </c>
      <c r="CL51" s="63">
        <v>1.7938878647132394E-5</v>
      </c>
      <c r="CM51" s="63">
        <v>3.3773965704843041E-5</v>
      </c>
      <c r="CN51" s="63">
        <v>4.2181640293791188E-5</v>
      </c>
      <c r="CO51" s="63">
        <v>3.3274188395843373E-5</v>
      </c>
      <c r="CP51" s="63">
        <v>4.1578353866077209E-5</v>
      </c>
      <c r="CQ51" s="63">
        <v>1.6953181647286054E-4</v>
      </c>
      <c r="CR51" s="63">
        <v>3.6894088990396454E-4</v>
      </c>
      <c r="CS51" s="63">
        <v>1.4656104699243112E-5</v>
      </c>
      <c r="CT51" s="63">
        <v>5.1320873195436676E-5</v>
      </c>
      <c r="CU51" s="63">
        <v>1.9764443412795575E-3</v>
      </c>
      <c r="CV51" s="63">
        <v>1.1400015396441782E-3</v>
      </c>
      <c r="CW51" s="63">
        <v>3.2208329828643768E-4</v>
      </c>
      <c r="CX51" s="63">
        <v>3.4471408282776936E-4</v>
      </c>
      <c r="CY51" s="63">
        <v>2.814743729446916E-5</v>
      </c>
      <c r="CZ51" s="63">
        <v>3.3927397009900825E-4</v>
      </c>
      <c r="DA51" s="63">
        <v>2.8248273525821236E-5</v>
      </c>
      <c r="DB51" s="63">
        <v>1.7349574185575813E-3</v>
      </c>
      <c r="DC51" s="63">
        <v>4.7668593921100409E-5</v>
      </c>
      <c r="DD51" s="63">
        <v>4.757897918456468E-5</v>
      </c>
      <c r="DE51" s="63">
        <v>2.1728416295829388E-5</v>
      </c>
      <c r="DF51" s="63">
        <v>3.4708529675738288E-5</v>
      </c>
      <c r="DG51" s="63">
        <v>4.419586082137535E-4</v>
      </c>
      <c r="DH51" s="63">
        <v>1.1550785391464978E-3</v>
      </c>
      <c r="DI51" s="63">
        <v>7.7915360710731726E-5</v>
      </c>
      <c r="DJ51" s="63">
        <v>2.5735250467751689E-3</v>
      </c>
      <c r="DK51" s="63">
        <v>2.9243295194292622E-5</v>
      </c>
    </row>
    <row r="52" spans="2:115">
      <c r="B52" s="61">
        <v>321</v>
      </c>
      <c r="C52" s="62" t="s">
        <v>932</v>
      </c>
      <c r="D52" s="63">
        <v>6.8415577836083874E-2</v>
      </c>
      <c r="E52" s="63">
        <v>0.20472325483567583</v>
      </c>
      <c r="F52" s="63">
        <v>8.121784295880273E-2</v>
      </c>
      <c r="G52" s="63">
        <v>6.1329208818302854E-6</v>
      </c>
      <c r="H52" s="63">
        <v>3.492960077673056E-2</v>
      </c>
      <c r="I52" s="63">
        <v>3.4902579424917722E-2</v>
      </c>
      <c r="J52" s="63">
        <v>2.4746195366488154E-5</v>
      </c>
      <c r="K52" s="63">
        <v>1.0990209520110205E-5</v>
      </c>
      <c r="L52" s="63">
        <v>4.1369692723058436E-5</v>
      </c>
      <c r="M52" s="63">
        <v>8.5306256033516948E-6</v>
      </c>
      <c r="N52" s="63">
        <v>6.4413854793108833E-6</v>
      </c>
      <c r="O52" s="63">
        <v>9.0361150534902195E-6</v>
      </c>
      <c r="P52" s="63">
        <v>3.8122291642593097E-5</v>
      </c>
      <c r="Q52" s="63">
        <v>6.0772132687341077E-6</v>
      </c>
      <c r="R52" s="63">
        <v>5.38945496387096E-6</v>
      </c>
      <c r="S52" s="63">
        <v>1.2240362472808011E-5</v>
      </c>
      <c r="T52" s="63">
        <v>0</v>
      </c>
      <c r="U52" s="63">
        <v>9.8867414723862888E-6</v>
      </c>
      <c r="V52" s="63">
        <v>8.3196930884036091E-6</v>
      </c>
      <c r="W52" s="63">
        <v>1.0766743863390957E-5</v>
      </c>
      <c r="X52" s="63">
        <v>1.5329277543598704E-5</v>
      </c>
      <c r="Y52" s="63">
        <v>6.4481600814614312E-6</v>
      </c>
      <c r="Z52" s="63">
        <v>6.7455581419162634E-6</v>
      </c>
      <c r="AA52" s="63">
        <v>4.7483061865461145E-6</v>
      </c>
      <c r="AB52" s="63">
        <v>9.2580127440614639E-6</v>
      </c>
      <c r="AC52" s="63">
        <v>5.5254155942311164E-6</v>
      </c>
      <c r="AD52" s="63">
        <v>0</v>
      </c>
      <c r="AE52" s="63">
        <v>9.0264024225511688E-6</v>
      </c>
      <c r="AF52" s="63">
        <v>1.7579102737922935E-5</v>
      </c>
      <c r="AG52" s="63">
        <v>1.0026828876019108E-5</v>
      </c>
      <c r="AH52" s="63">
        <v>6.5655999969827698E-6</v>
      </c>
      <c r="AI52" s="63">
        <v>3.9850384548149947E-6</v>
      </c>
      <c r="AJ52" s="63">
        <v>1.8414521652319978E-6</v>
      </c>
      <c r="AK52" s="63">
        <v>1.3480506284408075E-5</v>
      </c>
      <c r="AL52" s="63">
        <v>7.8028023353557121E-6</v>
      </c>
      <c r="AM52" s="63">
        <v>2.3182338543221989E-5</v>
      </c>
      <c r="AN52" s="63">
        <v>8.7427898470418854E-6</v>
      </c>
      <c r="AO52" s="63">
        <v>8.0745067981361595E-6</v>
      </c>
      <c r="AP52" s="63">
        <v>1.2395109193312452E-5</v>
      </c>
      <c r="AQ52" s="63">
        <v>9.8700609344689171E-6</v>
      </c>
      <c r="AR52" s="63">
        <v>1.8857161726681207E-5</v>
      </c>
      <c r="AS52" s="63">
        <v>1.962222946694127E-6</v>
      </c>
      <c r="AT52" s="63">
        <v>3.7819533818306705E-6</v>
      </c>
      <c r="AU52" s="63">
        <v>9.4066618002366208E-6</v>
      </c>
      <c r="AV52" s="63">
        <v>6.2878371016199442E-6</v>
      </c>
      <c r="AW52" s="63">
        <v>2.7259812656181879E-6</v>
      </c>
      <c r="AX52" s="63">
        <v>5.4976035368149565E-6</v>
      </c>
      <c r="AY52" s="63">
        <v>9.0165958607691932E-6</v>
      </c>
      <c r="AZ52" s="63">
        <v>2.3996399192687771E-5</v>
      </c>
      <c r="BA52" s="63">
        <v>9.0874805825411401E-5</v>
      </c>
      <c r="BB52" s="63">
        <v>1.1963034656895212E-4</v>
      </c>
      <c r="BC52" s="63">
        <v>4.6471978521547656E-3</v>
      </c>
      <c r="BD52" s="63">
        <v>1.0070664115290933</v>
      </c>
      <c r="BE52" s="63">
        <v>2.8361225151725348E-3</v>
      </c>
      <c r="BF52" s="63">
        <v>4.2250437954365356E-3</v>
      </c>
      <c r="BG52" s="63">
        <v>9.0532476004691158E-3</v>
      </c>
      <c r="BH52" s="63">
        <v>1.4553007543414438E-2</v>
      </c>
      <c r="BI52" s="63">
        <v>2.333264355411676E-3</v>
      </c>
      <c r="BJ52" s="63">
        <v>8.3380896993992832E-3</v>
      </c>
      <c r="BK52" s="63">
        <v>1.8571247893382929E-2</v>
      </c>
      <c r="BL52" s="63">
        <v>2.077552639984895E-4</v>
      </c>
      <c r="BM52" s="63">
        <v>5.5336827098262386E-4</v>
      </c>
      <c r="BN52" s="63">
        <v>2.0403817402420328E-5</v>
      </c>
      <c r="BO52" s="63">
        <v>8.966843403215006E-5</v>
      </c>
      <c r="BP52" s="63">
        <v>1.5656921558999863E-3</v>
      </c>
      <c r="BQ52" s="63">
        <v>1.0409280489261715E-5</v>
      </c>
      <c r="BR52" s="63">
        <v>1.1791153440920205E-5</v>
      </c>
      <c r="BS52" s="63">
        <v>1.2609692680765705E-5</v>
      </c>
      <c r="BT52" s="63">
        <v>1.6133286760727515E-5</v>
      </c>
      <c r="BU52" s="63">
        <v>2.1303927498801726E-5</v>
      </c>
      <c r="BV52" s="63">
        <v>2.7125681289623758E-5</v>
      </c>
      <c r="BW52" s="63">
        <v>4.0000249516439985E-6</v>
      </c>
      <c r="BX52" s="63">
        <v>1.7819248407418181E-5</v>
      </c>
      <c r="BY52" s="63">
        <v>1.8167063455552964E-5</v>
      </c>
      <c r="BZ52" s="63">
        <v>6.7904291267097859E-6</v>
      </c>
      <c r="CA52" s="63">
        <v>4.5182313203829465E-6</v>
      </c>
      <c r="CB52" s="63">
        <v>3.1204557789026393E-6</v>
      </c>
      <c r="CC52" s="63">
        <v>2.4202752669932247E-6</v>
      </c>
      <c r="CD52" s="63">
        <v>5.0445299384721426E-7</v>
      </c>
      <c r="CE52" s="63">
        <v>4.3831936770446493E-6</v>
      </c>
      <c r="CF52" s="63">
        <v>1.4216095188055997E-5</v>
      </c>
      <c r="CG52" s="63">
        <v>1.1099359405850341E-4</v>
      </c>
      <c r="CH52" s="63">
        <v>8.6567861762823945E-6</v>
      </c>
      <c r="CI52" s="63">
        <v>6.0606821496487897E-6</v>
      </c>
      <c r="CJ52" s="63">
        <v>7.0977711439249067E-6</v>
      </c>
      <c r="CK52" s="63">
        <v>7.4478720348365546E-6</v>
      </c>
      <c r="CL52" s="63">
        <v>2.7262232036470004E-6</v>
      </c>
      <c r="CM52" s="63">
        <v>9.0818010295414593E-6</v>
      </c>
      <c r="CN52" s="63">
        <v>9.7948556819598599E-6</v>
      </c>
      <c r="CO52" s="63">
        <v>1.6567578412755361E-5</v>
      </c>
      <c r="CP52" s="63">
        <v>6.1075615785850693E-6</v>
      </c>
      <c r="CQ52" s="63">
        <v>8.5993376950763905E-6</v>
      </c>
      <c r="CR52" s="63">
        <v>1.3028421459082045E-5</v>
      </c>
      <c r="CS52" s="63">
        <v>4.0416507696232073E-6</v>
      </c>
      <c r="CT52" s="63">
        <v>1.9457704808063282E-5</v>
      </c>
      <c r="CU52" s="63">
        <v>1.3079075012773907E-5</v>
      </c>
      <c r="CV52" s="63">
        <v>1.5703029172776572E-5</v>
      </c>
      <c r="CW52" s="63">
        <v>6.7863309842027393E-6</v>
      </c>
      <c r="CX52" s="63">
        <v>6.4538452641630782E-6</v>
      </c>
      <c r="CY52" s="63">
        <v>6.8144642245355429E-6</v>
      </c>
      <c r="CZ52" s="63">
        <v>6.1140470654835798E-5</v>
      </c>
      <c r="DA52" s="63">
        <v>5.4606915346017645E-6</v>
      </c>
      <c r="DB52" s="63">
        <v>7.856521893797613E-4</v>
      </c>
      <c r="DC52" s="63">
        <v>7.508917219530845E-6</v>
      </c>
      <c r="DD52" s="63">
        <v>1.2753949420456381E-5</v>
      </c>
      <c r="DE52" s="63">
        <v>4.8969094895904977E-6</v>
      </c>
      <c r="DF52" s="63">
        <v>9.7001144765870575E-6</v>
      </c>
      <c r="DG52" s="63">
        <v>1.2823330275775352E-5</v>
      </c>
      <c r="DH52" s="63">
        <v>9.177809175452216E-6</v>
      </c>
      <c r="DI52" s="63">
        <v>8.9879666916855306E-6</v>
      </c>
      <c r="DJ52" s="63">
        <v>5.8868253158886953E-5</v>
      </c>
      <c r="DK52" s="63">
        <v>3.7154550139472018E-6</v>
      </c>
    </row>
    <row r="53" spans="2:115">
      <c r="B53" s="64">
        <v>329</v>
      </c>
      <c r="C53" s="65" t="s">
        <v>933</v>
      </c>
      <c r="D53" s="63">
        <v>0.10028693750821338</v>
      </c>
      <c r="E53" s="63">
        <v>0.27951992814318344</v>
      </c>
      <c r="F53" s="63">
        <v>6.257191265606353E-2</v>
      </c>
      <c r="G53" s="63">
        <v>9.3240384978288921E-5</v>
      </c>
      <c r="H53" s="63">
        <v>6.0456929781381584E-2</v>
      </c>
      <c r="I53" s="63">
        <v>5.866907923061649E-2</v>
      </c>
      <c r="J53" s="63">
        <v>1.5975437500342058E-4</v>
      </c>
      <c r="K53" s="63">
        <v>7.2000708307536933E-5</v>
      </c>
      <c r="L53" s="63">
        <v>2.6666947665262376E-4</v>
      </c>
      <c r="M53" s="63">
        <v>6.0758780558048688E-5</v>
      </c>
      <c r="N53" s="63">
        <v>3.3144990620168767E-5</v>
      </c>
      <c r="O53" s="63">
        <v>5.919552784619515E-5</v>
      </c>
      <c r="P53" s="63">
        <v>2.5047413556510069E-4</v>
      </c>
      <c r="Q53" s="63">
        <v>4.149660246225044E-5</v>
      </c>
      <c r="R53" s="63">
        <v>3.4877637575342373E-5</v>
      </c>
      <c r="S53" s="63">
        <v>7.9422170047919796E-5</v>
      </c>
      <c r="T53" s="63">
        <v>0</v>
      </c>
      <c r="U53" s="63">
        <v>6.5188531806898499E-5</v>
      </c>
      <c r="V53" s="63">
        <v>4.3882170513943288E-5</v>
      </c>
      <c r="W53" s="63">
        <v>6.7645027995950048E-5</v>
      </c>
      <c r="X53" s="63">
        <v>1.0292875005559585E-4</v>
      </c>
      <c r="Y53" s="63">
        <v>4.1222973211705139E-5</v>
      </c>
      <c r="Z53" s="63">
        <v>4.8482800068835294E-5</v>
      </c>
      <c r="AA53" s="63">
        <v>4.9632221696411299E-5</v>
      </c>
      <c r="AB53" s="63">
        <v>6.2892960555168439E-5</v>
      </c>
      <c r="AC53" s="63">
        <v>3.685870343211615E-5</v>
      </c>
      <c r="AD53" s="63">
        <v>0</v>
      </c>
      <c r="AE53" s="63">
        <v>5.696885421894293E-5</v>
      </c>
      <c r="AF53" s="63">
        <v>1.1715191973235301E-4</v>
      </c>
      <c r="AG53" s="63">
        <v>6.4627346289717174E-5</v>
      </c>
      <c r="AH53" s="63">
        <v>4.6197003265839718E-5</v>
      </c>
      <c r="AI53" s="63">
        <v>2.8420538042184789E-5</v>
      </c>
      <c r="AJ53" s="63">
        <v>1.1489794924416303E-5</v>
      </c>
      <c r="AK53" s="63">
        <v>8.7509950783829508E-5</v>
      </c>
      <c r="AL53" s="63">
        <v>5.0507710950799123E-5</v>
      </c>
      <c r="AM53" s="63">
        <v>1.5173018646322847E-4</v>
      </c>
      <c r="AN53" s="63">
        <v>5.938600156699676E-5</v>
      </c>
      <c r="AO53" s="63">
        <v>5.3865790591918768E-5</v>
      </c>
      <c r="AP53" s="63">
        <v>8.200947934290667E-5</v>
      </c>
      <c r="AQ53" s="63">
        <v>6.0782951111472433E-5</v>
      </c>
      <c r="AR53" s="63">
        <v>1.2299778682425472E-4</v>
      </c>
      <c r="AS53" s="63">
        <v>1.3012750696359928E-5</v>
      </c>
      <c r="AT53" s="63">
        <v>2.2169807196595068E-5</v>
      </c>
      <c r="AU53" s="63">
        <v>5.6999071874689903E-5</v>
      </c>
      <c r="AV53" s="63">
        <v>4.6694291770686188E-5</v>
      </c>
      <c r="AW53" s="63">
        <v>1.8006414299007346E-5</v>
      </c>
      <c r="AX53" s="63">
        <v>4.5751364258754354E-5</v>
      </c>
      <c r="AY53" s="63">
        <v>5.9706628256842811E-5</v>
      </c>
      <c r="AZ53" s="63">
        <v>2.4280747293789397E-4</v>
      </c>
      <c r="BA53" s="63">
        <v>6.5120259688803577E-4</v>
      </c>
      <c r="BB53" s="63">
        <v>7.4679671833709834E-4</v>
      </c>
      <c r="BC53" s="63">
        <v>5.1309857990701696E-3</v>
      </c>
      <c r="BD53" s="63">
        <v>2.0206912397484927E-2</v>
      </c>
      <c r="BE53" s="63">
        <v>1.0191683301426189</v>
      </c>
      <c r="BF53" s="63">
        <v>5.4856069806742506E-3</v>
      </c>
      <c r="BG53" s="63">
        <v>3.5938596225334632E-3</v>
      </c>
      <c r="BH53" s="63">
        <v>1.5990267367641101E-2</v>
      </c>
      <c r="BI53" s="63">
        <v>2.6799278983733838E-3</v>
      </c>
      <c r="BJ53" s="63">
        <v>1.6343286725445029E-2</v>
      </c>
      <c r="BK53" s="63">
        <v>1.854453098737445E-2</v>
      </c>
      <c r="BL53" s="63">
        <v>4.5422641080884957E-4</v>
      </c>
      <c r="BM53" s="63">
        <v>1.0317521651942898E-3</v>
      </c>
      <c r="BN53" s="63">
        <v>1.0849731911480883E-4</v>
      </c>
      <c r="BO53" s="63">
        <v>1.0883371288252697E-4</v>
      </c>
      <c r="BP53" s="63">
        <v>4.4500098534159475E-4</v>
      </c>
      <c r="BQ53" s="63">
        <v>6.7792538046505357E-5</v>
      </c>
      <c r="BR53" s="63">
        <v>1.0727183289108796E-4</v>
      </c>
      <c r="BS53" s="63">
        <v>7.9711091547470772E-5</v>
      </c>
      <c r="BT53" s="63">
        <v>8.2982409671984622E-5</v>
      </c>
      <c r="BU53" s="63">
        <v>7.9067317350588794E-5</v>
      </c>
      <c r="BV53" s="63">
        <v>1.7453066125701962E-4</v>
      </c>
      <c r="BW53" s="63">
        <v>2.6807680955799184E-5</v>
      </c>
      <c r="BX53" s="63">
        <v>1.1822729770049826E-4</v>
      </c>
      <c r="BY53" s="63">
        <v>1.2483382151930736E-4</v>
      </c>
      <c r="BZ53" s="63">
        <v>4.7809845038669704E-5</v>
      </c>
      <c r="CA53" s="63">
        <v>4.3253311426174644E-5</v>
      </c>
      <c r="CB53" s="63">
        <v>2.3199381589615249E-5</v>
      </c>
      <c r="CC53" s="63">
        <v>1.7675641387502255E-5</v>
      </c>
      <c r="CD53" s="63">
        <v>4.1251278872266497E-6</v>
      </c>
      <c r="CE53" s="63">
        <v>3.7498431351818772E-5</v>
      </c>
      <c r="CF53" s="63">
        <v>9.5200398949961564E-5</v>
      </c>
      <c r="CG53" s="63">
        <v>7.1196483423141229E-4</v>
      </c>
      <c r="CH53" s="63">
        <v>5.9642151889840436E-5</v>
      </c>
      <c r="CI53" s="63">
        <v>5.1821242644746137E-5</v>
      </c>
      <c r="CJ53" s="63">
        <v>5.4772325665134925E-5</v>
      </c>
      <c r="CK53" s="63">
        <v>5.8942540293139532E-5</v>
      </c>
      <c r="CL53" s="63">
        <v>2.8626119554095793E-5</v>
      </c>
      <c r="CM53" s="63">
        <v>9.2226603513965292E-5</v>
      </c>
      <c r="CN53" s="63">
        <v>1.9432606066815489E-4</v>
      </c>
      <c r="CO53" s="63">
        <v>1.4567481127997616E-4</v>
      </c>
      <c r="CP53" s="63">
        <v>7.4498997098476651E-5</v>
      </c>
      <c r="CQ53" s="63">
        <v>3.6493500789300563E-4</v>
      </c>
      <c r="CR53" s="63">
        <v>1.8749893898421102E-4</v>
      </c>
      <c r="CS53" s="63">
        <v>3.1188821213555715E-5</v>
      </c>
      <c r="CT53" s="63">
        <v>3.6225289404719454E-4</v>
      </c>
      <c r="CU53" s="63">
        <v>3.9922186878120781E-5</v>
      </c>
      <c r="CV53" s="63">
        <v>8.9074333671769219E-5</v>
      </c>
      <c r="CW53" s="63">
        <v>4.6976053344316729E-5</v>
      </c>
      <c r="CX53" s="63">
        <v>4.4096842309325207E-5</v>
      </c>
      <c r="CY53" s="63">
        <v>5.1446578163969407E-5</v>
      </c>
      <c r="CZ53" s="63">
        <v>3.664006162949959E-4</v>
      </c>
      <c r="DA53" s="63">
        <v>6.2486150420236133E-5</v>
      </c>
      <c r="DB53" s="63">
        <v>5.0261523474423014E-3</v>
      </c>
      <c r="DC53" s="63">
        <v>4.5554640352399637E-5</v>
      </c>
      <c r="DD53" s="63">
        <v>8.6245285281471242E-5</v>
      </c>
      <c r="DE53" s="63">
        <v>3.0676252653410342E-5</v>
      </c>
      <c r="DF53" s="63">
        <v>6.7699078631838444E-5</v>
      </c>
      <c r="DG53" s="63">
        <v>6.7355568725098721E-5</v>
      </c>
      <c r="DH53" s="63">
        <v>4.02229364469507E-5</v>
      </c>
      <c r="DI53" s="63">
        <v>6.1177354586026516E-5</v>
      </c>
      <c r="DJ53" s="63">
        <v>3.3198324346154209E-3</v>
      </c>
      <c r="DK53" s="63">
        <v>3.073683578046255E-5</v>
      </c>
    </row>
    <row r="54" spans="2:115">
      <c r="B54" s="64">
        <v>331</v>
      </c>
      <c r="C54" s="66" t="s">
        <v>934</v>
      </c>
      <c r="D54" s="63">
        <v>0.16720094433266475</v>
      </c>
      <c r="E54" s="63">
        <v>0.1912705854791015</v>
      </c>
      <c r="F54" s="63">
        <v>1.4439788474264047E-2</v>
      </c>
      <c r="G54" s="63">
        <v>2.6142769239425614E-5</v>
      </c>
      <c r="H54" s="63">
        <v>4.7502718738935829E-2</v>
      </c>
      <c r="I54" s="63">
        <v>4.6112824375833632E-2</v>
      </c>
      <c r="J54" s="63">
        <v>1.1821412035673782E-4</v>
      </c>
      <c r="K54" s="63">
        <v>5.6662536885965773E-5</v>
      </c>
      <c r="L54" s="63">
        <v>1.968990740120929E-4</v>
      </c>
      <c r="M54" s="63">
        <v>3.9186827604182228E-5</v>
      </c>
      <c r="N54" s="63">
        <v>2.662540743239406E-5</v>
      </c>
      <c r="O54" s="63">
        <v>4.3403895564973604E-5</v>
      </c>
      <c r="P54" s="63">
        <v>2.257238637263247E-4</v>
      </c>
      <c r="Q54" s="63">
        <v>2.7869150233903304E-5</v>
      </c>
      <c r="R54" s="63">
        <v>2.2145352983636195E-5</v>
      </c>
      <c r="S54" s="63">
        <v>5.8610288801301541E-5</v>
      </c>
      <c r="T54" s="63">
        <v>0</v>
      </c>
      <c r="U54" s="63">
        <v>4.6787075792470137E-5</v>
      </c>
      <c r="V54" s="63">
        <v>2.8124033987712337E-5</v>
      </c>
      <c r="W54" s="63">
        <v>4.6643998484402913E-5</v>
      </c>
      <c r="X54" s="63">
        <v>9.3941211250858102E-5</v>
      </c>
      <c r="Y54" s="63">
        <v>3.0985020480150754E-5</v>
      </c>
      <c r="Z54" s="63">
        <v>3.3605974170799808E-5</v>
      </c>
      <c r="AA54" s="63">
        <v>2.2088342410766163E-5</v>
      </c>
      <c r="AB54" s="63">
        <v>4.4370829633762077E-5</v>
      </c>
      <c r="AC54" s="63">
        <v>2.6336863639438054E-5</v>
      </c>
      <c r="AD54" s="63">
        <v>0</v>
      </c>
      <c r="AE54" s="63">
        <v>4.2119136381267534E-5</v>
      </c>
      <c r="AF54" s="63">
        <v>8.9356883587026723E-5</v>
      </c>
      <c r="AG54" s="63">
        <v>4.9004114349416038E-5</v>
      </c>
      <c r="AH54" s="63">
        <v>2.9657896230875728E-5</v>
      </c>
      <c r="AI54" s="63">
        <v>1.8223723647994017E-5</v>
      </c>
      <c r="AJ54" s="63">
        <v>7.9827816681642702E-6</v>
      </c>
      <c r="AK54" s="63">
        <v>6.6196995432990798E-5</v>
      </c>
      <c r="AL54" s="63">
        <v>4.0192926660267153E-5</v>
      </c>
      <c r="AM54" s="63">
        <v>1.1034584044670802E-4</v>
      </c>
      <c r="AN54" s="63">
        <v>3.845494478517757E-5</v>
      </c>
      <c r="AO54" s="63">
        <v>3.5809381960061679E-5</v>
      </c>
      <c r="AP54" s="63">
        <v>6.1350054276125424E-5</v>
      </c>
      <c r="AQ54" s="63">
        <v>4.4327241284604348E-5</v>
      </c>
      <c r="AR54" s="63">
        <v>8.8368712660366665E-5</v>
      </c>
      <c r="AS54" s="63">
        <v>9.9242981145449401E-6</v>
      </c>
      <c r="AT54" s="63">
        <v>1.6890569886056191E-5</v>
      </c>
      <c r="AU54" s="63">
        <v>4.3149051650544427E-5</v>
      </c>
      <c r="AV54" s="63">
        <v>3.0739152615458789E-5</v>
      </c>
      <c r="AW54" s="63">
        <v>1.4480653088367424E-5</v>
      </c>
      <c r="AX54" s="63">
        <v>2.7127765968162307E-5</v>
      </c>
      <c r="AY54" s="63">
        <v>1.4005425329051557E-4</v>
      </c>
      <c r="AZ54" s="63">
        <v>5.1474027428741301E-5</v>
      </c>
      <c r="BA54" s="63">
        <v>2.971704741203856E-3</v>
      </c>
      <c r="BB54" s="63">
        <v>2.2845591717877414E-3</v>
      </c>
      <c r="BC54" s="63">
        <v>1.7996849265071199E-3</v>
      </c>
      <c r="BD54" s="63">
        <v>3.7580364318612912E-5</v>
      </c>
      <c r="BE54" s="63">
        <v>1.6228023732751894E-4</v>
      </c>
      <c r="BF54" s="63">
        <v>1.0118193885442974</v>
      </c>
      <c r="BG54" s="63">
        <v>2.2804525029949379E-3</v>
      </c>
      <c r="BH54" s="63">
        <v>1.2778017995863724E-3</v>
      </c>
      <c r="BI54" s="63">
        <v>5.4963951651613031E-4</v>
      </c>
      <c r="BJ54" s="63">
        <v>2.0252478608830033E-3</v>
      </c>
      <c r="BK54" s="63">
        <v>2.2511569473500268E-3</v>
      </c>
      <c r="BL54" s="63">
        <v>8.6540429989677443E-3</v>
      </c>
      <c r="BM54" s="63">
        <v>1.1070588553406667E-2</v>
      </c>
      <c r="BN54" s="63">
        <v>3.0101792213651302E-3</v>
      </c>
      <c r="BO54" s="63">
        <v>2.4725407041990156E-3</v>
      </c>
      <c r="BP54" s="63">
        <v>8.0509589451016017E-5</v>
      </c>
      <c r="BQ54" s="63">
        <v>4.7618973197165105E-5</v>
      </c>
      <c r="BR54" s="63">
        <v>3.1475692084383436E-4</v>
      </c>
      <c r="BS54" s="63">
        <v>5.8251761220459752E-4</v>
      </c>
      <c r="BT54" s="63">
        <v>2.9988161857735335E-4</v>
      </c>
      <c r="BU54" s="63">
        <v>8.803793996697176E-4</v>
      </c>
      <c r="BV54" s="63">
        <v>1.3204363505845131E-4</v>
      </c>
      <c r="BW54" s="63">
        <v>2.9653845395495079E-5</v>
      </c>
      <c r="BX54" s="63">
        <v>9.6397216799158709E-5</v>
      </c>
      <c r="BY54" s="63">
        <v>8.5524306253537995E-5</v>
      </c>
      <c r="BZ54" s="63">
        <v>2.8282520631524855E-5</v>
      </c>
      <c r="CA54" s="63">
        <v>1.9775444344886311E-5</v>
      </c>
      <c r="CB54" s="63">
        <v>1.3662641330813235E-5</v>
      </c>
      <c r="CC54" s="63">
        <v>1.3768018395877579E-5</v>
      </c>
      <c r="CD54" s="63">
        <v>5.4771062279286406E-6</v>
      </c>
      <c r="CE54" s="63">
        <v>4.8661176367523837E-5</v>
      </c>
      <c r="CF54" s="63">
        <v>6.5677807703618725E-5</v>
      </c>
      <c r="CG54" s="63">
        <v>5.3024868388718222E-4</v>
      </c>
      <c r="CH54" s="63">
        <v>5.178373363145365E-5</v>
      </c>
      <c r="CI54" s="63">
        <v>2.629009795268321E-5</v>
      </c>
      <c r="CJ54" s="63">
        <v>3.5735673353050004E-5</v>
      </c>
      <c r="CK54" s="63">
        <v>3.4984290115668416E-5</v>
      </c>
      <c r="CL54" s="63">
        <v>1.2364452004589835E-5</v>
      </c>
      <c r="CM54" s="63">
        <v>4.0659042568361052E-5</v>
      </c>
      <c r="CN54" s="63">
        <v>4.624404807138681E-5</v>
      </c>
      <c r="CO54" s="63">
        <v>5.7438290299392965E-5</v>
      </c>
      <c r="CP54" s="63">
        <v>2.7083415275282506E-5</v>
      </c>
      <c r="CQ54" s="63">
        <v>2.2080926976558171E-5</v>
      </c>
      <c r="CR54" s="63">
        <v>4.1613108122888379E-5</v>
      </c>
      <c r="CS54" s="63">
        <v>1.9063357311462607E-5</v>
      </c>
      <c r="CT54" s="63">
        <v>5.8249541497679261E-5</v>
      </c>
      <c r="CU54" s="63">
        <v>2.1770449771425954E-5</v>
      </c>
      <c r="CV54" s="63">
        <v>5.1344518268396971E-5</v>
      </c>
      <c r="CW54" s="63">
        <v>2.2933135565005912E-5</v>
      </c>
      <c r="CX54" s="63">
        <v>2.0464788772980778E-5</v>
      </c>
      <c r="CY54" s="63">
        <v>2.5695441492058119E-5</v>
      </c>
      <c r="CZ54" s="63">
        <v>2.6513303860613882E-4</v>
      </c>
      <c r="DA54" s="63">
        <v>2.0302364340445932E-5</v>
      </c>
      <c r="DB54" s="63">
        <v>3.7294022859665527E-3</v>
      </c>
      <c r="DC54" s="63">
        <v>2.4666025032276782E-5</v>
      </c>
      <c r="DD54" s="63">
        <v>5.7339537852389729E-5</v>
      </c>
      <c r="DE54" s="63">
        <v>1.9794325936503458E-5</v>
      </c>
      <c r="DF54" s="63">
        <v>4.0164821763424679E-5</v>
      </c>
      <c r="DG54" s="63">
        <v>4.257305218626887E-5</v>
      </c>
      <c r="DH54" s="63">
        <v>1.948742600985184E-5</v>
      </c>
      <c r="DI54" s="63">
        <v>3.4107555996939478E-5</v>
      </c>
      <c r="DJ54" s="63">
        <v>2.0229173480764905E-5</v>
      </c>
      <c r="DK54" s="63">
        <v>2.7055189382130313E-5</v>
      </c>
    </row>
    <row r="55" spans="2:115">
      <c r="B55" s="64">
        <v>332</v>
      </c>
      <c r="C55" s="65" t="s">
        <v>935</v>
      </c>
      <c r="D55" s="63">
        <v>4.9759036583394312E-2</v>
      </c>
      <c r="E55" s="63">
        <v>0.18670876784751536</v>
      </c>
      <c r="F55" s="63">
        <v>-3.8259669953446533E-2</v>
      </c>
      <c r="G55" s="63">
        <v>8.4336019547592376E-3</v>
      </c>
      <c r="H55" s="63">
        <v>3.8669851054099431E-2</v>
      </c>
      <c r="I55" s="63">
        <v>3.8127945128440116E-2</v>
      </c>
      <c r="J55" s="63">
        <v>9.3320023024080791E-6</v>
      </c>
      <c r="K55" s="63">
        <v>4.1533105601536152E-6</v>
      </c>
      <c r="L55" s="63">
        <v>1.5542490966530243E-5</v>
      </c>
      <c r="M55" s="63">
        <v>3.1466688311740915E-6</v>
      </c>
      <c r="N55" s="63">
        <v>1.8555075544025557E-6</v>
      </c>
      <c r="O55" s="63">
        <v>3.3816144402231163E-6</v>
      </c>
      <c r="P55" s="63">
        <v>1.4152790653085949E-5</v>
      </c>
      <c r="Q55" s="63">
        <v>2.2334626740377948E-6</v>
      </c>
      <c r="R55" s="63">
        <v>1.7570421314775116E-6</v>
      </c>
      <c r="S55" s="63">
        <v>4.6434509010602615E-6</v>
      </c>
      <c r="T55" s="63">
        <v>0</v>
      </c>
      <c r="U55" s="63">
        <v>3.625924196363378E-6</v>
      </c>
      <c r="V55" s="63">
        <v>2.2271352227907124E-6</v>
      </c>
      <c r="W55" s="63">
        <v>3.7044906890259487E-6</v>
      </c>
      <c r="X55" s="63">
        <v>4.7271296137428095E-6</v>
      </c>
      <c r="Y55" s="63">
        <v>2.3271822884330478E-6</v>
      </c>
      <c r="Z55" s="63">
        <v>2.4883392989050407E-6</v>
      </c>
      <c r="AA55" s="63">
        <v>1.7643664579913119E-6</v>
      </c>
      <c r="AB55" s="63">
        <v>3.5059236778498968E-6</v>
      </c>
      <c r="AC55" s="63">
        <v>2.0537587332899591E-6</v>
      </c>
      <c r="AD55" s="63">
        <v>0</v>
      </c>
      <c r="AE55" s="63">
        <v>3.2630955695883788E-6</v>
      </c>
      <c r="AF55" s="63">
        <v>6.569876335027165E-6</v>
      </c>
      <c r="AG55" s="63">
        <v>3.5518900220407303E-6</v>
      </c>
      <c r="AH55" s="63">
        <v>2.3472858435422721E-6</v>
      </c>
      <c r="AI55" s="63">
        <v>1.4229231537559081E-6</v>
      </c>
      <c r="AJ55" s="63">
        <v>6.4592499948921932E-7</v>
      </c>
      <c r="AK55" s="63">
        <v>5.1696991561925608E-6</v>
      </c>
      <c r="AL55" s="63">
        <v>3.2453179046324577E-6</v>
      </c>
      <c r="AM55" s="63">
        <v>8.6953794610847843E-6</v>
      </c>
      <c r="AN55" s="63">
        <v>3.0493750461714804E-6</v>
      </c>
      <c r="AO55" s="63">
        <v>2.6892418285025575E-6</v>
      </c>
      <c r="AP55" s="63">
        <v>4.6480691107320952E-6</v>
      </c>
      <c r="AQ55" s="63">
        <v>3.1993669535748682E-6</v>
      </c>
      <c r="AR55" s="63">
        <v>6.8343538992976752E-6</v>
      </c>
      <c r="AS55" s="63">
        <v>7.4815210270283945E-7</v>
      </c>
      <c r="AT55" s="63">
        <v>1.2835075720668205E-6</v>
      </c>
      <c r="AU55" s="63">
        <v>3.2416549424839422E-6</v>
      </c>
      <c r="AV55" s="63">
        <v>2.345326547277123E-6</v>
      </c>
      <c r="AW55" s="63">
        <v>1.0429543449042659E-6</v>
      </c>
      <c r="AX55" s="63">
        <v>1.9872800310119454E-6</v>
      </c>
      <c r="AY55" s="63">
        <v>3.0909874806784175E-6</v>
      </c>
      <c r="AZ55" s="63">
        <v>3.1283472709163418E-6</v>
      </c>
      <c r="BA55" s="63">
        <v>2.8827644732887924E-6</v>
      </c>
      <c r="BB55" s="63">
        <v>3.1740644768287537E-6</v>
      </c>
      <c r="BC55" s="63">
        <v>2.8115542733620964E-6</v>
      </c>
      <c r="BD55" s="63">
        <v>2.622511950378206E-6</v>
      </c>
      <c r="BE55" s="63">
        <v>2.9784849119402798E-6</v>
      </c>
      <c r="BF55" s="63">
        <v>2.3236722019958293E-6</v>
      </c>
      <c r="BG55" s="63">
        <v>1.0036136293017479</v>
      </c>
      <c r="BH55" s="63">
        <v>2.0882675185684719E-6</v>
      </c>
      <c r="BI55" s="63">
        <v>1.8696752674536499E-6</v>
      </c>
      <c r="BJ55" s="63">
        <v>1.2778788500317411E-6</v>
      </c>
      <c r="BK55" s="63">
        <v>2.0118141480158802E-6</v>
      </c>
      <c r="BL55" s="63">
        <v>2.0542117802003171E-6</v>
      </c>
      <c r="BM55" s="63">
        <v>4.1268312682246716E-6</v>
      </c>
      <c r="BN55" s="63">
        <v>2.7489871229512764E-6</v>
      </c>
      <c r="BO55" s="63">
        <v>3.2040290400391036E-5</v>
      </c>
      <c r="BP55" s="63">
        <v>3.2325505650299014E-6</v>
      </c>
      <c r="BQ55" s="63">
        <v>4.4389879377551307E-6</v>
      </c>
      <c r="BR55" s="63">
        <v>1.7070960296647071E-4</v>
      </c>
      <c r="BS55" s="63">
        <v>3.0799459217447965E-6</v>
      </c>
      <c r="BT55" s="63">
        <v>3.6563168624915527E-6</v>
      </c>
      <c r="BU55" s="63">
        <v>3.4645701681158161E-6</v>
      </c>
      <c r="BV55" s="63">
        <v>1.0241793692463241E-5</v>
      </c>
      <c r="BW55" s="63">
        <v>1.491301841843071E-6</v>
      </c>
      <c r="BX55" s="63">
        <v>6.5524711194423311E-6</v>
      </c>
      <c r="BY55" s="63">
        <v>6.8122355282099243E-6</v>
      </c>
      <c r="BZ55" s="63">
        <v>2.2044839318131254E-6</v>
      </c>
      <c r="CA55" s="63">
        <v>1.5830409609022621E-6</v>
      </c>
      <c r="CB55" s="63">
        <v>1.0103457962775945E-6</v>
      </c>
      <c r="CC55" s="63">
        <v>8.3036981650864213E-7</v>
      </c>
      <c r="CD55" s="63">
        <v>1.7021731596830332E-7</v>
      </c>
      <c r="CE55" s="63">
        <v>1.4693530121959715E-6</v>
      </c>
      <c r="CF55" s="63">
        <v>6.8617341153639667E-6</v>
      </c>
      <c r="CG55" s="63">
        <v>4.2115044073130161E-5</v>
      </c>
      <c r="CH55" s="63">
        <v>3.2673810036361176E-6</v>
      </c>
      <c r="CI55" s="63">
        <v>2.0711986501339876E-6</v>
      </c>
      <c r="CJ55" s="63">
        <v>2.5880670282082097E-6</v>
      </c>
      <c r="CK55" s="63">
        <v>2.6135118924772277E-6</v>
      </c>
      <c r="CL55" s="63">
        <v>1.0014125960171226E-6</v>
      </c>
      <c r="CM55" s="63">
        <v>3.2028858799585347E-6</v>
      </c>
      <c r="CN55" s="63">
        <v>3.9339834182523664E-6</v>
      </c>
      <c r="CO55" s="63">
        <v>4.66078059780969E-6</v>
      </c>
      <c r="CP55" s="63">
        <v>2.2323446032482327E-6</v>
      </c>
      <c r="CQ55" s="63">
        <v>2.7406890567515394E-5</v>
      </c>
      <c r="CR55" s="63">
        <v>1.9978506272878425E-5</v>
      </c>
      <c r="CS55" s="63">
        <v>1.3508603649302114E-6</v>
      </c>
      <c r="CT55" s="63">
        <v>4.6944294891403585E-6</v>
      </c>
      <c r="CU55" s="63">
        <v>1.4665897696060956E-6</v>
      </c>
      <c r="CV55" s="63">
        <v>3.9477683632104075E-6</v>
      </c>
      <c r="CW55" s="63">
        <v>1.747029834522156E-6</v>
      </c>
      <c r="CX55" s="63">
        <v>1.5948166832651798E-6</v>
      </c>
      <c r="CY55" s="63">
        <v>2.1264904201464561E-6</v>
      </c>
      <c r="CZ55" s="63">
        <v>2.6397909201801352E-5</v>
      </c>
      <c r="DA55" s="63">
        <v>2.6904480373244172E-6</v>
      </c>
      <c r="DB55" s="63">
        <v>2.9666314720299601E-4</v>
      </c>
      <c r="DC55" s="63">
        <v>3.2711305571323016E-6</v>
      </c>
      <c r="DD55" s="63">
        <v>4.5456479866146253E-6</v>
      </c>
      <c r="DE55" s="63">
        <v>1.546717526621536E-6</v>
      </c>
      <c r="DF55" s="63">
        <v>3.1704027284904197E-6</v>
      </c>
      <c r="DG55" s="63">
        <v>1.1214755920760184E-5</v>
      </c>
      <c r="DH55" s="63">
        <v>1.4070677519638482E-6</v>
      </c>
      <c r="DI55" s="63">
        <v>2.9770619408954356E-6</v>
      </c>
      <c r="DJ55" s="63">
        <v>1.1585809804504856E-6</v>
      </c>
      <c r="DK55" s="63">
        <v>2.1499118797901008E-6</v>
      </c>
    </row>
    <row r="56" spans="2:115">
      <c r="B56" s="64">
        <v>333</v>
      </c>
      <c r="C56" s="65" t="s">
        <v>936</v>
      </c>
      <c r="D56" s="63">
        <v>4.4860746263797213E-2</v>
      </c>
      <c r="E56" s="63">
        <v>0.2532649295777642</v>
      </c>
      <c r="F56" s="63">
        <v>-2.6593538349960612E-2</v>
      </c>
      <c r="G56" s="63">
        <v>3.5732503413194637E-7</v>
      </c>
      <c r="H56" s="63">
        <v>4.4474963983391562E-2</v>
      </c>
      <c r="I56" s="63">
        <v>4.4136586379928379E-2</v>
      </c>
      <c r="J56" s="63">
        <v>2.9912418641395712E-6</v>
      </c>
      <c r="K56" s="63">
        <v>1.3329116971641731E-6</v>
      </c>
      <c r="L56" s="63">
        <v>4.999233955179792E-6</v>
      </c>
      <c r="M56" s="63">
        <v>1.0044801016943489E-6</v>
      </c>
      <c r="N56" s="63">
        <v>6.3620250390929635E-7</v>
      </c>
      <c r="O56" s="63">
        <v>1.1030542203751405E-6</v>
      </c>
      <c r="P56" s="63">
        <v>4.5897820813540532E-6</v>
      </c>
      <c r="Q56" s="63">
        <v>7.5666633213046038E-7</v>
      </c>
      <c r="R56" s="63">
        <v>5.7986740082411706E-7</v>
      </c>
      <c r="S56" s="63">
        <v>1.5292114622161198E-6</v>
      </c>
      <c r="T56" s="63">
        <v>0</v>
      </c>
      <c r="U56" s="63">
        <v>1.1853875826684669E-6</v>
      </c>
      <c r="V56" s="63">
        <v>7.8387273249086279E-7</v>
      </c>
      <c r="W56" s="63">
        <v>1.2132962679713549E-6</v>
      </c>
      <c r="X56" s="63">
        <v>1.6455109344267049E-6</v>
      </c>
      <c r="Y56" s="63">
        <v>7.6957662105417084E-7</v>
      </c>
      <c r="Z56" s="63">
        <v>8.5608186112599975E-7</v>
      </c>
      <c r="AA56" s="63">
        <v>6.1442977673867362E-7</v>
      </c>
      <c r="AB56" s="63">
        <v>1.1371955552112074E-6</v>
      </c>
      <c r="AC56" s="63">
        <v>6.7042840455267818E-7</v>
      </c>
      <c r="AD56" s="63">
        <v>0</v>
      </c>
      <c r="AE56" s="63">
        <v>1.0629475027456913E-6</v>
      </c>
      <c r="AF56" s="63">
        <v>2.2006627186322627E-6</v>
      </c>
      <c r="AG56" s="63">
        <v>1.2066137181864229E-6</v>
      </c>
      <c r="AH56" s="63">
        <v>7.8597200481930983E-7</v>
      </c>
      <c r="AI56" s="63">
        <v>4.9074458924385039E-7</v>
      </c>
      <c r="AJ56" s="63">
        <v>2.1049374815031155E-7</v>
      </c>
      <c r="AK56" s="63">
        <v>1.6954352086014645E-6</v>
      </c>
      <c r="AL56" s="63">
        <v>1.0654795573351543E-6</v>
      </c>
      <c r="AM56" s="63">
        <v>2.8787371584107974E-6</v>
      </c>
      <c r="AN56" s="63">
        <v>1.0152136196575745E-6</v>
      </c>
      <c r="AO56" s="63">
        <v>9.7778983669243944E-7</v>
      </c>
      <c r="AP56" s="63">
        <v>1.5828890745639006E-6</v>
      </c>
      <c r="AQ56" s="63">
        <v>1.1756992809656304E-6</v>
      </c>
      <c r="AR56" s="63">
        <v>2.3292865825250034E-6</v>
      </c>
      <c r="AS56" s="63">
        <v>2.4715051298109348E-7</v>
      </c>
      <c r="AT56" s="63">
        <v>4.2176046133938087E-7</v>
      </c>
      <c r="AU56" s="63">
        <v>1.1299259798915912E-6</v>
      </c>
      <c r="AV56" s="63">
        <v>8.247991739660632E-7</v>
      </c>
      <c r="AW56" s="63">
        <v>3.3386098371882897E-7</v>
      </c>
      <c r="AX56" s="63">
        <v>6.6071024580249572E-7</v>
      </c>
      <c r="AY56" s="63">
        <v>1.0687069112375392E-6</v>
      </c>
      <c r="AZ56" s="63">
        <v>1.0784074832468409E-6</v>
      </c>
      <c r="BA56" s="63">
        <v>7.96720440795018E-5</v>
      </c>
      <c r="BB56" s="63">
        <v>1.2133237489742225E-4</v>
      </c>
      <c r="BC56" s="63">
        <v>2.0064361565317844E-4</v>
      </c>
      <c r="BD56" s="63">
        <v>3.3653013984834377E-6</v>
      </c>
      <c r="BE56" s="63">
        <v>1.1061754597680462E-6</v>
      </c>
      <c r="BF56" s="63">
        <v>2.6557291797293746E-4</v>
      </c>
      <c r="BG56" s="63">
        <v>1.5061748395732528E-6</v>
      </c>
      <c r="BH56" s="63">
        <v>1.0016798082482996</v>
      </c>
      <c r="BI56" s="63">
        <v>7.8791998765271722E-7</v>
      </c>
      <c r="BJ56" s="63">
        <v>1.7324331883146205E-5</v>
      </c>
      <c r="BK56" s="63">
        <v>1.2006593856115736E-5</v>
      </c>
      <c r="BL56" s="63">
        <v>3.7723948369368773E-6</v>
      </c>
      <c r="BM56" s="63">
        <v>4.5228491242683528E-6</v>
      </c>
      <c r="BN56" s="63">
        <v>1.7070648498310564E-5</v>
      </c>
      <c r="BO56" s="63">
        <v>4.5534699747403833E-6</v>
      </c>
      <c r="BP56" s="63">
        <v>1.0932643440857244E-6</v>
      </c>
      <c r="BQ56" s="63">
        <v>1.2636808537537812E-6</v>
      </c>
      <c r="BR56" s="63">
        <v>6.9481417955434916E-6</v>
      </c>
      <c r="BS56" s="63">
        <v>3.1430977409251318E-6</v>
      </c>
      <c r="BT56" s="63">
        <v>2.0564301854258187E-5</v>
      </c>
      <c r="BU56" s="63">
        <v>4.7021339464814198E-5</v>
      </c>
      <c r="BV56" s="63">
        <v>3.3787699418748595E-6</v>
      </c>
      <c r="BW56" s="63">
        <v>5.7706744094506875E-7</v>
      </c>
      <c r="BX56" s="63">
        <v>2.4429029262650321E-6</v>
      </c>
      <c r="BY56" s="63">
        <v>2.2845330859839778E-6</v>
      </c>
      <c r="BZ56" s="63">
        <v>8.1742824821458889E-7</v>
      </c>
      <c r="CA56" s="63">
        <v>6.6005444644923172E-7</v>
      </c>
      <c r="CB56" s="63">
        <v>4.2711084931917819E-7</v>
      </c>
      <c r="CC56" s="63">
        <v>3.6560448581471129E-7</v>
      </c>
      <c r="CD56" s="63">
        <v>8.0605207963388271E-8</v>
      </c>
      <c r="CE56" s="63">
        <v>1.2561305123514844E-6</v>
      </c>
      <c r="CF56" s="63">
        <v>1.6942380862386826E-6</v>
      </c>
      <c r="CG56" s="63">
        <v>1.3334536704287014E-5</v>
      </c>
      <c r="CH56" s="63">
        <v>1.0353140110489832E-6</v>
      </c>
      <c r="CI56" s="63">
        <v>7.5868029446029869E-7</v>
      </c>
      <c r="CJ56" s="63">
        <v>1.0499682037625343E-6</v>
      </c>
      <c r="CK56" s="63">
        <v>1.0209886394349576E-6</v>
      </c>
      <c r="CL56" s="63">
        <v>3.2199504864919081E-7</v>
      </c>
      <c r="CM56" s="63">
        <v>1.2623024800644193E-6</v>
      </c>
      <c r="CN56" s="63">
        <v>1.2727620495828544E-6</v>
      </c>
      <c r="CO56" s="63">
        <v>2.0722449062712647E-6</v>
      </c>
      <c r="CP56" s="63">
        <v>9.738745481345405E-7</v>
      </c>
      <c r="CQ56" s="63">
        <v>6.5425454378727254E-7</v>
      </c>
      <c r="CR56" s="63">
        <v>3.0038881995132724E-5</v>
      </c>
      <c r="CS56" s="63">
        <v>4.7662259900570757E-7</v>
      </c>
      <c r="CT56" s="63">
        <v>1.7144237461654745E-6</v>
      </c>
      <c r="CU56" s="63">
        <v>4.1024593173789844E-6</v>
      </c>
      <c r="CV56" s="63">
        <v>1.6128748214989508E-6</v>
      </c>
      <c r="CW56" s="63">
        <v>6.6701838579125489E-7</v>
      </c>
      <c r="CX56" s="63">
        <v>6.3153578277857808E-7</v>
      </c>
      <c r="CY56" s="63">
        <v>7.5282949947407807E-7</v>
      </c>
      <c r="CZ56" s="63">
        <v>6.8739309189921128E-6</v>
      </c>
      <c r="DA56" s="63">
        <v>6.2960731527282988E-7</v>
      </c>
      <c r="DB56" s="63">
        <v>9.4549120677456396E-5</v>
      </c>
      <c r="DC56" s="63">
        <v>4.1058332794870861E-6</v>
      </c>
      <c r="DD56" s="63">
        <v>1.52796278783089E-6</v>
      </c>
      <c r="DE56" s="63">
        <v>5.3702043474941633E-7</v>
      </c>
      <c r="DF56" s="63">
        <v>1.0942214137261634E-6</v>
      </c>
      <c r="DG56" s="63">
        <v>1.1778572661871451E-6</v>
      </c>
      <c r="DH56" s="63">
        <v>7.0908052258184703E-7</v>
      </c>
      <c r="DI56" s="63">
        <v>8.3426403770631768E-7</v>
      </c>
      <c r="DJ56" s="63">
        <v>8.9183209756879908E-7</v>
      </c>
      <c r="DK56" s="63">
        <v>2.0031290760132429E-6</v>
      </c>
    </row>
    <row r="57" spans="2:115">
      <c r="B57" s="64">
        <v>339</v>
      </c>
      <c r="C57" s="65" t="s">
        <v>937</v>
      </c>
      <c r="D57" s="63">
        <v>3.3075128253959085E-2</v>
      </c>
      <c r="E57" s="63">
        <v>0.21998792315371196</v>
      </c>
      <c r="F57" s="63">
        <v>3.2239914604405381E-2</v>
      </c>
      <c r="G57" s="63">
        <v>2.1162410154694149E-3</v>
      </c>
      <c r="H57" s="63">
        <v>5.0059565894726668E-2</v>
      </c>
      <c r="I57" s="63">
        <v>4.9522322565844976E-2</v>
      </c>
      <c r="J57" s="63">
        <v>7.2276516119849555E-6</v>
      </c>
      <c r="K57" s="63">
        <v>5.3217043355735806E-6</v>
      </c>
      <c r="L57" s="63">
        <v>1.0519242276402854E-5</v>
      </c>
      <c r="M57" s="63">
        <v>2.3843969794832752E-6</v>
      </c>
      <c r="N57" s="63">
        <v>2.0070982518781884E-6</v>
      </c>
      <c r="O57" s="63">
        <v>2.7631040342588167E-6</v>
      </c>
      <c r="P57" s="63">
        <v>2.6544087186227414E-5</v>
      </c>
      <c r="Q57" s="63">
        <v>2.1184819981728136E-6</v>
      </c>
      <c r="R57" s="63">
        <v>1.9008763917170715E-6</v>
      </c>
      <c r="S57" s="63">
        <v>3.7585659999916773E-6</v>
      </c>
      <c r="T57" s="63">
        <v>0</v>
      </c>
      <c r="U57" s="63">
        <v>3.0695870923239291E-6</v>
      </c>
      <c r="V57" s="63">
        <v>2.4368787745057009E-6</v>
      </c>
      <c r="W57" s="63">
        <v>3.0898197943613202E-6</v>
      </c>
      <c r="X57" s="63">
        <v>1.5957646252397397E-5</v>
      </c>
      <c r="Y57" s="63">
        <v>2.6935295080384265E-6</v>
      </c>
      <c r="Z57" s="63">
        <v>2.9634367337261317E-6</v>
      </c>
      <c r="AA57" s="63">
        <v>8.9809674382833655E-6</v>
      </c>
      <c r="AB57" s="63">
        <v>2.6769011525353325E-6</v>
      </c>
      <c r="AC57" s="63">
        <v>1.8555765396464263E-6</v>
      </c>
      <c r="AD57" s="63">
        <v>0</v>
      </c>
      <c r="AE57" s="63">
        <v>2.6337203960373022E-6</v>
      </c>
      <c r="AF57" s="63">
        <v>6.2588361911945921E-6</v>
      </c>
      <c r="AG57" s="63">
        <v>4.3083281367540672E-6</v>
      </c>
      <c r="AH57" s="63">
        <v>2.4203308571227083E-6</v>
      </c>
      <c r="AI57" s="63">
        <v>1.6289572759479602E-6</v>
      </c>
      <c r="AJ57" s="63">
        <v>5.2376994481102155E-7</v>
      </c>
      <c r="AK57" s="63">
        <v>4.4094064063782674E-6</v>
      </c>
      <c r="AL57" s="63">
        <v>3.6002170310501252E-6</v>
      </c>
      <c r="AM57" s="63">
        <v>6.3977388041817626E-6</v>
      </c>
      <c r="AN57" s="63">
        <v>2.8260108568442552E-6</v>
      </c>
      <c r="AO57" s="63">
        <v>2.826573281402802E-6</v>
      </c>
      <c r="AP57" s="63">
        <v>4.010455648549018E-6</v>
      </c>
      <c r="AQ57" s="63">
        <v>2.9421718682731516E-6</v>
      </c>
      <c r="AR57" s="63">
        <v>8.3833194917305527E-6</v>
      </c>
      <c r="AS57" s="63">
        <v>7.380608501157975E-7</v>
      </c>
      <c r="AT57" s="63">
        <v>1.1470840502970972E-6</v>
      </c>
      <c r="AU57" s="63">
        <v>2.9528762938162154E-6</v>
      </c>
      <c r="AV57" s="63">
        <v>2.5108266257114434E-6</v>
      </c>
      <c r="AW57" s="63">
        <v>1.3524955295776692E-6</v>
      </c>
      <c r="AX57" s="63">
        <v>1.9690840869184488E-6</v>
      </c>
      <c r="AY57" s="63">
        <v>2.948082242042698E-6</v>
      </c>
      <c r="AZ57" s="63">
        <v>1.0670332692640924E-5</v>
      </c>
      <c r="BA57" s="63">
        <v>3.242161426916559E-5</v>
      </c>
      <c r="BB57" s="63">
        <v>5.1594590178059778E-5</v>
      </c>
      <c r="BC57" s="63">
        <v>1.1173848752573324E-4</v>
      </c>
      <c r="BD57" s="63">
        <v>4.100569208036896E-4</v>
      </c>
      <c r="BE57" s="63">
        <v>1.794918742905668E-4</v>
      </c>
      <c r="BF57" s="63">
        <v>5.1733979343107661E-4</v>
      </c>
      <c r="BG57" s="63">
        <v>2.9739068883066831E-4</v>
      </c>
      <c r="BH57" s="63">
        <v>1.5318021335834788E-4</v>
      </c>
      <c r="BI57" s="63">
        <v>1.0023649865751587</v>
      </c>
      <c r="BJ57" s="63">
        <v>3.0823196650661575E-4</v>
      </c>
      <c r="BK57" s="63">
        <v>8.8181216241814224E-5</v>
      </c>
      <c r="BL57" s="63">
        <v>4.8968506394221698E-4</v>
      </c>
      <c r="BM57" s="63">
        <v>8.1462929274102127E-5</v>
      </c>
      <c r="BN57" s="63">
        <v>6.5113750600796197E-5</v>
      </c>
      <c r="BO57" s="63">
        <v>1.0532690014943519E-3</v>
      </c>
      <c r="BP57" s="63">
        <v>7.7442509038148216E-5</v>
      </c>
      <c r="BQ57" s="63">
        <v>3.0544563142534186E-6</v>
      </c>
      <c r="BR57" s="63">
        <v>1.3269492932436525E-4</v>
      </c>
      <c r="BS57" s="63">
        <v>1.2522531903640059E-4</v>
      </c>
      <c r="BT57" s="63">
        <v>3.7911599714254673E-5</v>
      </c>
      <c r="BU57" s="63">
        <v>6.7953552205598188E-5</v>
      </c>
      <c r="BV57" s="63">
        <v>7.5587303060747682E-6</v>
      </c>
      <c r="BW57" s="63">
        <v>3.898589627115432E-6</v>
      </c>
      <c r="BX57" s="63">
        <v>1.5395331664455056E-5</v>
      </c>
      <c r="BY57" s="63">
        <v>5.1750972067728049E-6</v>
      </c>
      <c r="BZ57" s="63">
        <v>8.3485080120844124E-6</v>
      </c>
      <c r="CA57" s="63">
        <v>1.8831696281825739E-6</v>
      </c>
      <c r="CB57" s="63">
        <v>3.2915936951398719E-6</v>
      </c>
      <c r="CC57" s="63">
        <v>2.8456041707491054E-6</v>
      </c>
      <c r="CD57" s="63">
        <v>9.6836287616404945E-7</v>
      </c>
      <c r="CE57" s="63">
        <v>1.7180651141113066E-5</v>
      </c>
      <c r="CF57" s="63">
        <v>4.2408596631748448E-6</v>
      </c>
      <c r="CG57" s="63">
        <v>3.2082393375334404E-5</v>
      </c>
      <c r="CH57" s="63">
        <v>1.2661326901201915E-5</v>
      </c>
      <c r="CI57" s="63">
        <v>4.1431737708199219E-6</v>
      </c>
      <c r="CJ57" s="63">
        <v>4.7726224579459091E-6</v>
      </c>
      <c r="CK57" s="63">
        <v>1.5594860099216333E-5</v>
      </c>
      <c r="CL57" s="63">
        <v>8.8254871423445133E-7</v>
      </c>
      <c r="CM57" s="63">
        <v>3.0782436997428024E-6</v>
      </c>
      <c r="CN57" s="63">
        <v>2.1450761821057945E-5</v>
      </c>
      <c r="CO57" s="63">
        <v>4.78826624859918E-6</v>
      </c>
      <c r="CP57" s="63">
        <v>2.6256039680088387E-6</v>
      </c>
      <c r="CQ57" s="63">
        <v>2.320667863246871E-5</v>
      </c>
      <c r="CR57" s="63">
        <v>1.2559507570884511E-5</v>
      </c>
      <c r="CS57" s="63">
        <v>1.1254594027996446E-5</v>
      </c>
      <c r="CT57" s="63">
        <v>2.2702520969341215E-5</v>
      </c>
      <c r="CU57" s="63">
        <v>2.7884098967647938E-6</v>
      </c>
      <c r="CV57" s="63">
        <v>5.1084967054122413E-6</v>
      </c>
      <c r="CW57" s="63">
        <v>1.8110166498383712E-6</v>
      </c>
      <c r="CX57" s="63">
        <v>1.8298083775251668E-6</v>
      </c>
      <c r="CY57" s="63">
        <v>2.127856891123702E-6</v>
      </c>
      <c r="CZ57" s="63">
        <v>1.5562855425322009E-5</v>
      </c>
      <c r="DA57" s="63">
        <v>4.6578298652182854E-6</v>
      </c>
      <c r="DB57" s="63">
        <v>1.7896441213535594E-4</v>
      </c>
      <c r="DC57" s="63">
        <v>5.9459239753184661E-6</v>
      </c>
      <c r="DD57" s="63">
        <v>6.683583233189435E-6</v>
      </c>
      <c r="DE57" s="63">
        <v>2.9400501792931579E-6</v>
      </c>
      <c r="DF57" s="63">
        <v>3.4309708959001362E-6</v>
      </c>
      <c r="DG57" s="63">
        <v>1.6644310523185844E-5</v>
      </c>
      <c r="DH57" s="63">
        <v>1.53890190682313E-6</v>
      </c>
      <c r="DI57" s="63">
        <v>4.8475669068709438E-6</v>
      </c>
      <c r="DJ57" s="63">
        <v>4.7347446001913369E-6</v>
      </c>
      <c r="DK57" s="63">
        <v>1.0464870039759066E-5</v>
      </c>
    </row>
    <row r="58" spans="2:115">
      <c r="B58" s="64">
        <v>341</v>
      </c>
      <c r="C58" s="65" t="s">
        <v>938</v>
      </c>
      <c r="D58" s="63">
        <v>0.19659922320620027</v>
      </c>
      <c r="E58" s="63">
        <v>0.15568898763594277</v>
      </c>
      <c r="F58" s="63">
        <v>9.6018372190840903E-2</v>
      </c>
      <c r="G58" s="63">
        <v>7.7048176897090547E-3</v>
      </c>
      <c r="H58" s="63">
        <v>2.0971014347506624E-2</v>
      </c>
      <c r="I58" s="63">
        <v>2.0796846294789437E-2</v>
      </c>
      <c r="J58" s="63">
        <v>1.1908020484210789E-5</v>
      </c>
      <c r="K58" s="63">
        <v>7.7199737027181064E-6</v>
      </c>
      <c r="L58" s="63">
        <v>1.7994939013234002E-5</v>
      </c>
      <c r="M58" s="63">
        <v>1.5630995165726309E-5</v>
      </c>
      <c r="N58" s="63">
        <v>2.2144289270085885E-5</v>
      </c>
      <c r="O58" s="63">
        <v>4.8935533509659687E-6</v>
      </c>
      <c r="P58" s="63">
        <v>1.9564706439747209E-5</v>
      </c>
      <c r="Q58" s="63">
        <v>1.0010248511761453E-5</v>
      </c>
      <c r="R58" s="63">
        <v>8.1339300560215603E-6</v>
      </c>
      <c r="S58" s="63">
        <v>9.5333611310079543E-6</v>
      </c>
      <c r="T58" s="63">
        <v>0</v>
      </c>
      <c r="U58" s="63">
        <v>7.5215344548904855E-6</v>
      </c>
      <c r="V58" s="63">
        <v>1.0144355490087171E-5</v>
      </c>
      <c r="W58" s="63">
        <v>7.8754367753696004E-6</v>
      </c>
      <c r="X58" s="63">
        <v>1.4976128082590055E-5</v>
      </c>
      <c r="Y58" s="63">
        <v>8.6296670777662925E-6</v>
      </c>
      <c r="Z58" s="63">
        <v>9.5275752602054111E-6</v>
      </c>
      <c r="AA58" s="63">
        <v>6.9905406554109143E-6</v>
      </c>
      <c r="AB58" s="63">
        <v>7.0040646229310173E-6</v>
      </c>
      <c r="AC58" s="63">
        <v>4.7965994481638488E-6</v>
      </c>
      <c r="AD58" s="63">
        <v>0</v>
      </c>
      <c r="AE58" s="63">
        <v>6.7249501566667098E-6</v>
      </c>
      <c r="AF58" s="63">
        <v>1.5951500368760142E-5</v>
      </c>
      <c r="AG58" s="63">
        <v>1.116870420102827E-5</v>
      </c>
      <c r="AH58" s="63">
        <v>2.899685774552216E-5</v>
      </c>
      <c r="AI58" s="63">
        <v>7.547550367519772E-6</v>
      </c>
      <c r="AJ58" s="63">
        <v>1.954399436832146E-5</v>
      </c>
      <c r="AK58" s="63">
        <v>9.1828270947630969E-6</v>
      </c>
      <c r="AL58" s="63">
        <v>8.2380702598299938E-6</v>
      </c>
      <c r="AM58" s="63">
        <v>1.4687133230774729E-5</v>
      </c>
      <c r="AN58" s="63">
        <v>1.3590151618656944E-5</v>
      </c>
      <c r="AO58" s="63">
        <v>1.9797625398478081E-5</v>
      </c>
      <c r="AP58" s="63">
        <v>1.5428014122234468E-5</v>
      </c>
      <c r="AQ58" s="63">
        <v>7.5430655722369328E-6</v>
      </c>
      <c r="AR58" s="63">
        <v>1.3111092078269257E-5</v>
      </c>
      <c r="AS58" s="63">
        <v>1.7030583880423109E-6</v>
      </c>
      <c r="AT58" s="63">
        <v>2.4465147113704536E-6</v>
      </c>
      <c r="AU58" s="63">
        <v>7.3296313143846385E-6</v>
      </c>
      <c r="AV58" s="63">
        <v>7.7119675479890983E-6</v>
      </c>
      <c r="AW58" s="63">
        <v>2.7159851518632032E-6</v>
      </c>
      <c r="AX58" s="63">
        <v>5.2039498081081692E-6</v>
      </c>
      <c r="AY58" s="63">
        <v>2.072187830768989E-5</v>
      </c>
      <c r="AZ58" s="63">
        <v>8.4188361755229719E-6</v>
      </c>
      <c r="BA58" s="63">
        <v>1.4219842848477347E-4</v>
      </c>
      <c r="BB58" s="63">
        <v>2.8564184927032715E-5</v>
      </c>
      <c r="BC58" s="63">
        <v>1.2021679892592987E-5</v>
      </c>
      <c r="BD58" s="63">
        <v>2.220579306528327E-5</v>
      </c>
      <c r="BE58" s="63">
        <v>1.2148381636359136E-5</v>
      </c>
      <c r="BF58" s="63">
        <v>1.7238863585646715E-5</v>
      </c>
      <c r="BG58" s="63">
        <v>7.9015404559459786E-6</v>
      </c>
      <c r="BH58" s="63">
        <v>1.8704683411163085E-5</v>
      </c>
      <c r="BI58" s="63">
        <v>1.2945255611627958E-5</v>
      </c>
      <c r="BJ58" s="63">
        <v>1.0027509123494969</v>
      </c>
      <c r="BK58" s="63">
        <v>1.0810842441738058E-5</v>
      </c>
      <c r="BL58" s="63">
        <v>3.1750891129071271E-3</v>
      </c>
      <c r="BM58" s="63">
        <v>1.4818271053924856E-5</v>
      </c>
      <c r="BN58" s="63">
        <v>9.3723339501725649E-6</v>
      </c>
      <c r="BO58" s="63">
        <v>1.2890122991912929E-4</v>
      </c>
      <c r="BP58" s="63">
        <v>1.4474924919647264E-5</v>
      </c>
      <c r="BQ58" s="63">
        <v>2.7767090568900673E-5</v>
      </c>
      <c r="BR58" s="63">
        <v>2.4548502584902397E-4</v>
      </c>
      <c r="BS58" s="63">
        <v>7.6053060310562275E-5</v>
      </c>
      <c r="BT58" s="63">
        <v>5.4970471091272434E-4</v>
      </c>
      <c r="BU58" s="63">
        <v>8.560723610848127E-4</v>
      </c>
      <c r="BV58" s="63">
        <v>1.7292087737129349E-5</v>
      </c>
      <c r="BW58" s="63">
        <v>9.6232365998002216E-6</v>
      </c>
      <c r="BX58" s="63">
        <v>1.9594326661540071E-5</v>
      </c>
      <c r="BY58" s="63">
        <v>2.1968322405620058E-5</v>
      </c>
      <c r="BZ58" s="63">
        <v>4.885366421503695E-5</v>
      </c>
      <c r="CA58" s="63">
        <v>3.0977822369487664E-5</v>
      </c>
      <c r="CB58" s="63">
        <v>5.5196107559316839E-5</v>
      </c>
      <c r="CC58" s="63">
        <v>2.8142735124318101E-5</v>
      </c>
      <c r="CD58" s="63">
        <v>3.2164727464051033E-6</v>
      </c>
      <c r="CE58" s="63">
        <v>2.7204514331834019E-5</v>
      </c>
      <c r="CF58" s="63">
        <v>3.1188880474868186E-5</v>
      </c>
      <c r="CG58" s="63">
        <v>4.1972466859452692E-5</v>
      </c>
      <c r="CH58" s="63">
        <v>1.3933503675462764E-5</v>
      </c>
      <c r="CI58" s="63">
        <v>2.9998823597602491E-5</v>
      </c>
      <c r="CJ58" s="63">
        <v>1.9234911431959503E-5</v>
      </c>
      <c r="CK58" s="63">
        <v>1.6524018646820443E-5</v>
      </c>
      <c r="CL58" s="63">
        <v>3.0429296622906656E-6</v>
      </c>
      <c r="CM58" s="63">
        <v>1.6712012136984392E-5</v>
      </c>
      <c r="CN58" s="63">
        <v>6.9313607616832261E-5</v>
      </c>
      <c r="CO58" s="63">
        <v>7.2476487370607307E-5</v>
      </c>
      <c r="CP58" s="63">
        <v>2.1447358403205924E-5</v>
      </c>
      <c r="CQ58" s="63">
        <v>4.9658674069056382E-5</v>
      </c>
      <c r="CR58" s="63">
        <v>2.707125260537779E-4</v>
      </c>
      <c r="CS58" s="63">
        <v>1.0066113466007401E-5</v>
      </c>
      <c r="CT58" s="63">
        <v>5.9929223099349529E-5</v>
      </c>
      <c r="CU58" s="63">
        <v>1.3616210746911367E-5</v>
      </c>
      <c r="CV58" s="63">
        <v>1.3214107212475062E-5</v>
      </c>
      <c r="CW58" s="63">
        <v>8.5415769748696388E-6</v>
      </c>
      <c r="CX58" s="63">
        <v>7.2800286825219445E-6</v>
      </c>
      <c r="CY58" s="63">
        <v>1.8209244050908576E-5</v>
      </c>
      <c r="CZ58" s="63">
        <v>4.0045414975664834E-5</v>
      </c>
      <c r="DA58" s="63">
        <v>6.1670979205729885E-5</v>
      </c>
      <c r="DB58" s="63">
        <v>2.3472546433881374E-4</v>
      </c>
      <c r="DC58" s="63">
        <v>1.4127764070203622E-4</v>
      </c>
      <c r="DD58" s="63">
        <v>1.3657643235240142E-5</v>
      </c>
      <c r="DE58" s="63">
        <v>2.7194914762161524E-5</v>
      </c>
      <c r="DF58" s="63">
        <v>1.2420260302357856E-5</v>
      </c>
      <c r="DG58" s="63">
        <v>5.8743061807852473E-5</v>
      </c>
      <c r="DH58" s="63">
        <v>1.9623673255286795E-5</v>
      </c>
      <c r="DI58" s="63">
        <v>1.3502908798457247E-5</v>
      </c>
      <c r="DJ58" s="63">
        <v>1.1505982536186603E-5</v>
      </c>
      <c r="DK58" s="63">
        <v>2.1361829509223504E-5</v>
      </c>
    </row>
    <row r="59" spans="2:115">
      <c r="B59" s="64">
        <v>342</v>
      </c>
      <c r="C59" s="65" t="s">
        <v>939</v>
      </c>
      <c r="D59" s="63">
        <v>5.753724141101868E-2</v>
      </c>
      <c r="E59" s="63">
        <v>5.3086492680205141E-2</v>
      </c>
      <c r="F59" s="63">
        <v>-8.5281157610927028E-2</v>
      </c>
      <c r="G59" s="63">
        <v>3.1880295003878303E-3</v>
      </c>
      <c r="H59" s="63">
        <v>1.1828913658645773E-2</v>
      </c>
      <c r="I59" s="63">
        <v>1.1776340709051791E-2</v>
      </c>
      <c r="J59" s="63">
        <v>3.1080250793126239E-6</v>
      </c>
      <c r="K59" s="63">
        <v>1.4788078251062646E-6</v>
      </c>
      <c r="L59" s="63">
        <v>4.0666839579540307E-6</v>
      </c>
      <c r="M59" s="63">
        <v>1.4556990153807953E-6</v>
      </c>
      <c r="N59" s="63">
        <v>7.087443324439652E-7</v>
      </c>
      <c r="O59" s="63">
        <v>1.8476995251681953E-6</v>
      </c>
      <c r="P59" s="63">
        <v>6.3190109693587823E-6</v>
      </c>
      <c r="Q59" s="63">
        <v>8.3424881581770807E-7</v>
      </c>
      <c r="R59" s="63">
        <v>6.3111610164599576E-7</v>
      </c>
      <c r="S59" s="63">
        <v>1.6144296065302227E-6</v>
      </c>
      <c r="T59" s="63">
        <v>0</v>
      </c>
      <c r="U59" s="63">
        <v>1.2996738006607188E-6</v>
      </c>
      <c r="V59" s="63">
        <v>8.6669577956552063E-7</v>
      </c>
      <c r="W59" s="63">
        <v>1.5686452410687393E-6</v>
      </c>
      <c r="X59" s="63">
        <v>1.9851797218180988E-6</v>
      </c>
      <c r="Y59" s="63">
        <v>8.4237899792515894E-7</v>
      </c>
      <c r="Z59" s="63">
        <v>1.0589574081504845E-6</v>
      </c>
      <c r="AA59" s="63">
        <v>1.0095720892063642E-6</v>
      </c>
      <c r="AB59" s="63">
        <v>1.0320289083259223E-6</v>
      </c>
      <c r="AC59" s="63">
        <v>6.8228641664250962E-7</v>
      </c>
      <c r="AD59" s="63">
        <v>0</v>
      </c>
      <c r="AE59" s="63">
        <v>9.2962480819105956E-7</v>
      </c>
      <c r="AF59" s="63">
        <v>1.8703996858481243E-6</v>
      </c>
      <c r="AG59" s="63">
        <v>1.2629399673469119E-6</v>
      </c>
      <c r="AH59" s="63">
        <v>7.20025599644807E-7</v>
      </c>
      <c r="AI59" s="63">
        <v>5.3823729256228943E-7</v>
      </c>
      <c r="AJ59" s="63">
        <v>1.7368783302722903E-7</v>
      </c>
      <c r="AK59" s="63">
        <v>2.8675371136730688E-6</v>
      </c>
      <c r="AL59" s="63">
        <v>9.5843282483908784E-7</v>
      </c>
      <c r="AM59" s="63">
        <v>2.782455664929856E-6</v>
      </c>
      <c r="AN59" s="63">
        <v>1.1485276874419192E-6</v>
      </c>
      <c r="AO59" s="63">
        <v>9.9475015678271331E-7</v>
      </c>
      <c r="AP59" s="63">
        <v>1.6900370656468513E-6</v>
      </c>
      <c r="AQ59" s="63">
        <v>9.8064898161774694E-7</v>
      </c>
      <c r="AR59" s="63">
        <v>2.6228192735502437E-6</v>
      </c>
      <c r="AS59" s="63">
        <v>2.7828856240416628E-7</v>
      </c>
      <c r="AT59" s="63">
        <v>4.210612362633044E-7</v>
      </c>
      <c r="AU59" s="63">
        <v>1.0896058080407834E-6</v>
      </c>
      <c r="AV59" s="63">
        <v>1.1825190561293368E-6</v>
      </c>
      <c r="AW59" s="63">
        <v>5.0002272561115072E-7</v>
      </c>
      <c r="AX59" s="63">
        <v>7.2301706166632795E-7</v>
      </c>
      <c r="AY59" s="63">
        <v>1.0528368675227687E-6</v>
      </c>
      <c r="AZ59" s="63">
        <v>1.1424140106806385E-6</v>
      </c>
      <c r="BA59" s="63">
        <v>1.1809431467292448E-6</v>
      </c>
      <c r="BB59" s="63">
        <v>5.7781368021012968E-6</v>
      </c>
      <c r="BC59" s="63">
        <v>9.8108169076441027E-7</v>
      </c>
      <c r="BD59" s="63">
        <v>1.09225700494315E-6</v>
      </c>
      <c r="BE59" s="63">
        <v>9.6773515126270028E-7</v>
      </c>
      <c r="BF59" s="63">
        <v>1.3052583710752973E-6</v>
      </c>
      <c r="BG59" s="63">
        <v>8.0505341311026836E-7</v>
      </c>
      <c r="BH59" s="63">
        <v>7.5389344929228137E-7</v>
      </c>
      <c r="BI59" s="63">
        <v>1.1539073351863688E-6</v>
      </c>
      <c r="BJ59" s="63">
        <v>5.9968521569146404E-6</v>
      </c>
      <c r="BK59" s="63">
        <v>1.0043426505416235</v>
      </c>
      <c r="BL59" s="63">
        <v>8.1939202751542064E-7</v>
      </c>
      <c r="BM59" s="63">
        <v>1.510208562952718E-6</v>
      </c>
      <c r="BN59" s="63">
        <v>1.7826099581854187E-6</v>
      </c>
      <c r="BO59" s="63">
        <v>6.0903785317162772E-7</v>
      </c>
      <c r="BP59" s="63">
        <v>1.6400730361174917E-6</v>
      </c>
      <c r="BQ59" s="63">
        <v>4.4874028681755004E-6</v>
      </c>
      <c r="BR59" s="63">
        <v>2.0785203335373713E-6</v>
      </c>
      <c r="BS59" s="63">
        <v>1.777162114536328E-6</v>
      </c>
      <c r="BT59" s="63">
        <v>3.4507844102512863E-6</v>
      </c>
      <c r="BU59" s="63">
        <v>4.1600827332295122E-6</v>
      </c>
      <c r="BV59" s="63">
        <v>2.7568550330831567E-6</v>
      </c>
      <c r="BW59" s="63">
        <v>7.1594850216270907E-7</v>
      </c>
      <c r="BX59" s="63">
        <v>1.8044011630640506E-6</v>
      </c>
      <c r="BY59" s="63">
        <v>2.2166254217080724E-6</v>
      </c>
      <c r="BZ59" s="63">
        <v>1.2753095687387468E-6</v>
      </c>
      <c r="CA59" s="63">
        <v>7.5588926770734765E-7</v>
      </c>
      <c r="CB59" s="63">
        <v>4.430470460866228E-7</v>
      </c>
      <c r="CC59" s="63">
        <v>3.4252720112218831E-7</v>
      </c>
      <c r="CD59" s="63">
        <v>8.2918986423186506E-8</v>
      </c>
      <c r="CE59" s="63">
        <v>5.3704839987004548E-7</v>
      </c>
      <c r="CF59" s="63">
        <v>1.5069357154412059E-6</v>
      </c>
      <c r="CG59" s="63">
        <v>2.1020159578802258E-5</v>
      </c>
      <c r="CH59" s="63">
        <v>4.58816556959998E-6</v>
      </c>
      <c r="CI59" s="63">
        <v>8.6612661520691802E-7</v>
      </c>
      <c r="CJ59" s="63">
        <v>1.035564579456014E-6</v>
      </c>
      <c r="CK59" s="63">
        <v>1.0156824601673614E-6</v>
      </c>
      <c r="CL59" s="63">
        <v>4.6590301698642968E-7</v>
      </c>
      <c r="CM59" s="63">
        <v>4.1122786283067559E-6</v>
      </c>
      <c r="CN59" s="63">
        <v>8.7764694579226131E-6</v>
      </c>
      <c r="CO59" s="63">
        <v>1.5553111796919297E-6</v>
      </c>
      <c r="CP59" s="63">
        <v>2.9031789665149331E-6</v>
      </c>
      <c r="CQ59" s="63">
        <v>8.6538520914797256E-7</v>
      </c>
      <c r="CR59" s="63">
        <v>1.1753969000406207E-6</v>
      </c>
      <c r="CS59" s="63">
        <v>5.5987479713638001E-7</v>
      </c>
      <c r="CT59" s="63">
        <v>1.4220121545818438E-6</v>
      </c>
      <c r="CU59" s="63">
        <v>9.3907590479606399E-7</v>
      </c>
      <c r="CV59" s="63">
        <v>1.6976224477869983E-6</v>
      </c>
      <c r="CW59" s="63">
        <v>7.2813700071218449E-7</v>
      </c>
      <c r="CX59" s="63">
        <v>1.4711592711238878E-6</v>
      </c>
      <c r="CY59" s="63">
        <v>8.1451122150491151E-7</v>
      </c>
      <c r="CZ59" s="63">
        <v>1.2533458099292882E-4</v>
      </c>
      <c r="DA59" s="63">
        <v>1.6640748724971437E-6</v>
      </c>
      <c r="DB59" s="63">
        <v>7.0954579280236435E-5</v>
      </c>
      <c r="DC59" s="63">
        <v>1.18660461886455E-6</v>
      </c>
      <c r="DD59" s="63">
        <v>2.4262149898935615E-6</v>
      </c>
      <c r="DE59" s="63">
        <v>6.5490934430385886E-7</v>
      </c>
      <c r="DF59" s="63">
        <v>1.2651504314803109E-6</v>
      </c>
      <c r="DG59" s="63">
        <v>1.3831406091535725E-6</v>
      </c>
      <c r="DH59" s="63">
        <v>6.45485488517092E-7</v>
      </c>
      <c r="DI59" s="63">
        <v>1.140843144301495E-6</v>
      </c>
      <c r="DJ59" s="63">
        <v>5.0348884536251264E-7</v>
      </c>
      <c r="DK59" s="63">
        <v>5.781070844792272E-7</v>
      </c>
    </row>
    <row r="60" spans="2:115">
      <c r="B60" s="64">
        <v>352</v>
      </c>
      <c r="C60" s="65" t="s">
        <v>940</v>
      </c>
      <c r="D60" s="63">
        <v>8.4713396024199583E-2</v>
      </c>
      <c r="E60" s="63">
        <v>8.7811270051081608E-2</v>
      </c>
      <c r="F60" s="63">
        <v>1.0332268934541885E-2</v>
      </c>
      <c r="G60" s="63">
        <v>2.3234672672695061E-2</v>
      </c>
      <c r="H60" s="63">
        <v>1.3335664224261872E-2</v>
      </c>
      <c r="I60" s="63">
        <v>1.3335664224261872E-2</v>
      </c>
      <c r="J60" s="63">
        <v>9.3855067648643748E-6</v>
      </c>
      <c r="K60" s="63">
        <v>4.1200306819854197E-6</v>
      </c>
      <c r="L60" s="63">
        <v>1.5686820512151873E-5</v>
      </c>
      <c r="M60" s="63">
        <v>3.107491092630955E-6</v>
      </c>
      <c r="N60" s="63">
        <v>1.8290880710833442E-6</v>
      </c>
      <c r="O60" s="63">
        <v>3.3647044988168771E-6</v>
      </c>
      <c r="P60" s="63">
        <v>1.4149797174117121E-5</v>
      </c>
      <c r="Q60" s="63">
        <v>2.1933663565043856E-6</v>
      </c>
      <c r="R60" s="63">
        <v>1.7228030437311887E-6</v>
      </c>
      <c r="S60" s="63">
        <v>4.617668710610538E-6</v>
      </c>
      <c r="T60" s="63">
        <v>0</v>
      </c>
      <c r="U60" s="63">
        <v>3.623164389295926E-6</v>
      </c>
      <c r="V60" s="63">
        <v>2.1791311035721168E-6</v>
      </c>
      <c r="W60" s="63">
        <v>3.6689255745555185E-6</v>
      </c>
      <c r="X60" s="63">
        <v>4.6452085524856638E-6</v>
      </c>
      <c r="Y60" s="63">
        <v>2.2743578016770672E-6</v>
      </c>
      <c r="Z60" s="63">
        <v>2.424595566610476E-6</v>
      </c>
      <c r="AA60" s="63">
        <v>1.7045810358594281E-6</v>
      </c>
      <c r="AB60" s="63">
        <v>3.4787064059645589E-6</v>
      </c>
      <c r="AC60" s="63">
        <v>2.0407034098922495E-6</v>
      </c>
      <c r="AD60" s="63">
        <v>0</v>
      </c>
      <c r="AE60" s="63">
        <v>3.2714820877653479E-6</v>
      </c>
      <c r="AF60" s="63">
        <v>6.57287067288974E-6</v>
      </c>
      <c r="AG60" s="63">
        <v>3.5046532323390701E-6</v>
      </c>
      <c r="AH60" s="63">
        <v>2.3118160417473136E-6</v>
      </c>
      <c r="AI60" s="63">
        <v>1.379771795642318E-6</v>
      </c>
      <c r="AJ60" s="63">
        <v>6.2689385401998874E-7</v>
      </c>
      <c r="AK60" s="63">
        <v>5.0603284785885132E-6</v>
      </c>
      <c r="AL60" s="63">
        <v>2.8703414381630958E-6</v>
      </c>
      <c r="AM60" s="63">
        <v>8.6953721181044871E-6</v>
      </c>
      <c r="AN60" s="63">
        <v>3.0174364708535128E-6</v>
      </c>
      <c r="AO60" s="63">
        <v>2.6411316602013093E-6</v>
      </c>
      <c r="AP60" s="63">
        <v>4.5893267971256598E-6</v>
      </c>
      <c r="AQ60" s="63">
        <v>3.1752131894492972E-6</v>
      </c>
      <c r="AR60" s="63">
        <v>6.8023188893757628E-6</v>
      </c>
      <c r="AS60" s="63">
        <v>7.3766183516750372E-7</v>
      </c>
      <c r="AT60" s="63">
        <v>1.2843100712706509E-6</v>
      </c>
      <c r="AU60" s="63">
        <v>3.2094286053304865E-6</v>
      </c>
      <c r="AV60" s="63">
        <v>2.2901285377204604E-6</v>
      </c>
      <c r="AW60" s="63">
        <v>1.0124799656690098E-6</v>
      </c>
      <c r="AX60" s="63">
        <v>1.9634610362182368E-6</v>
      </c>
      <c r="AY60" s="63">
        <v>3.0780162353660492E-6</v>
      </c>
      <c r="AZ60" s="63">
        <v>3.1063589448880359E-6</v>
      </c>
      <c r="BA60" s="63">
        <v>2.850350157475184E-6</v>
      </c>
      <c r="BB60" s="63">
        <v>3.1336246812381442E-6</v>
      </c>
      <c r="BC60" s="63">
        <v>2.7896972860320795E-6</v>
      </c>
      <c r="BD60" s="63">
        <v>2.5869878148005537E-6</v>
      </c>
      <c r="BE60" s="63">
        <v>2.9587968706153921E-6</v>
      </c>
      <c r="BF60" s="63">
        <v>2.2649229706715216E-6</v>
      </c>
      <c r="BG60" s="63">
        <v>1.9145825580858052E-6</v>
      </c>
      <c r="BH60" s="63">
        <v>2.064072534926729E-6</v>
      </c>
      <c r="BI60" s="63">
        <v>1.7991886852048797E-6</v>
      </c>
      <c r="BJ60" s="63">
        <v>1.238647557359187E-6</v>
      </c>
      <c r="BK60" s="63">
        <v>1.96357025172101E-6</v>
      </c>
      <c r="BL60" s="63">
        <v>1.0004378940027026</v>
      </c>
      <c r="BM60" s="63">
        <v>4.0852635326668444E-6</v>
      </c>
      <c r="BN60" s="63">
        <v>2.6842258335187853E-6</v>
      </c>
      <c r="BO60" s="63">
        <v>8.1348343365147058E-7</v>
      </c>
      <c r="BP60" s="63">
        <v>3.17757788492171E-6</v>
      </c>
      <c r="BQ60" s="63">
        <v>3.7849140072851956E-6</v>
      </c>
      <c r="BR60" s="63">
        <v>2.1665526993057075E-6</v>
      </c>
      <c r="BS60" s="63">
        <v>3.0154270489284576E-6</v>
      </c>
      <c r="BT60" s="63">
        <v>3.4791877488422956E-6</v>
      </c>
      <c r="BU60" s="63">
        <v>3.2639368225491693E-6</v>
      </c>
      <c r="BV60" s="63">
        <v>1.0301251313286335E-5</v>
      </c>
      <c r="BW60" s="63">
        <v>1.4324035487345726E-6</v>
      </c>
      <c r="BX60" s="63">
        <v>6.5076700561955149E-6</v>
      </c>
      <c r="BY60" s="63">
        <v>6.7545089943404553E-6</v>
      </c>
      <c r="BZ60" s="63">
        <v>2.1370140639052545E-6</v>
      </c>
      <c r="CA60" s="63">
        <v>1.4854611442995908E-6</v>
      </c>
      <c r="CB60" s="63">
        <v>9.5748352525741691E-7</v>
      </c>
      <c r="CC60" s="63">
        <v>7.8634119837521806E-7</v>
      </c>
      <c r="CD60" s="63">
        <v>1.6188952486343243E-7</v>
      </c>
      <c r="CE60" s="63">
        <v>1.3489167152089798E-6</v>
      </c>
      <c r="CF60" s="63">
        <v>5.2587281898695283E-6</v>
      </c>
      <c r="CG60" s="63">
        <v>4.2140377075258136E-5</v>
      </c>
      <c r="CH60" s="63">
        <v>2.9273732299354622E-6</v>
      </c>
      <c r="CI60" s="63">
        <v>2.0211806622136778E-6</v>
      </c>
      <c r="CJ60" s="63">
        <v>2.4875555979958663E-6</v>
      </c>
      <c r="CK60" s="63">
        <v>2.5316661497781787E-6</v>
      </c>
      <c r="CL60" s="63">
        <v>9.4165995108328791E-7</v>
      </c>
      <c r="CM60" s="63">
        <v>3.0710895976598336E-6</v>
      </c>
      <c r="CN60" s="63">
        <v>3.020021121126873E-6</v>
      </c>
      <c r="CO60" s="63">
        <v>4.5650866556133384E-6</v>
      </c>
      <c r="CP60" s="63">
        <v>1.9825111904733413E-6</v>
      </c>
      <c r="CQ60" s="63">
        <v>1.6745323932318599E-6</v>
      </c>
      <c r="CR60" s="63">
        <v>1.688512012169566E-5</v>
      </c>
      <c r="CS60" s="63">
        <v>1.3252941643549956E-6</v>
      </c>
      <c r="CT60" s="63">
        <v>4.5356789770015551E-6</v>
      </c>
      <c r="CU60" s="63">
        <v>1.3972606346197639E-6</v>
      </c>
      <c r="CV60" s="63">
        <v>3.8653048746679344E-6</v>
      </c>
      <c r="CW60" s="63">
        <v>1.6912891356761704E-6</v>
      </c>
      <c r="CX60" s="63">
        <v>1.5137055466952743E-6</v>
      </c>
      <c r="CY60" s="63">
        <v>2.0045768096371969E-6</v>
      </c>
      <c r="CZ60" s="63">
        <v>2.1228610224763218E-5</v>
      </c>
      <c r="DA60" s="63">
        <v>1.5092705037004468E-6</v>
      </c>
      <c r="DB60" s="63">
        <v>3.0057452571553947E-4</v>
      </c>
      <c r="DC60" s="63">
        <v>1.8933222635509906E-6</v>
      </c>
      <c r="DD60" s="63">
        <v>4.4568900495021629E-6</v>
      </c>
      <c r="DE60" s="63">
        <v>1.4982983863157571E-6</v>
      </c>
      <c r="DF60" s="63">
        <v>3.1115201940568134E-6</v>
      </c>
      <c r="DG60" s="63">
        <v>3.2009678543864592E-6</v>
      </c>
      <c r="DH60" s="63">
        <v>1.3626250851227166E-6</v>
      </c>
      <c r="DI60" s="63">
        <v>2.3687569417242641E-6</v>
      </c>
      <c r="DJ60" s="63">
        <v>1.0855467434935115E-6</v>
      </c>
      <c r="DK60" s="63">
        <v>1.9176389989621662E-6</v>
      </c>
    </row>
    <row r="61" spans="2:115">
      <c r="B61" s="64">
        <v>353</v>
      </c>
      <c r="C61" s="62" t="s">
        <v>941</v>
      </c>
      <c r="D61" s="63">
        <v>0.49266457013084164</v>
      </c>
      <c r="E61" s="63">
        <v>0.19844947668722218</v>
      </c>
      <c r="F61" s="63">
        <v>-4.2900676172134999E-2</v>
      </c>
      <c r="G61" s="63">
        <v>2.9577721121789332E-5</v>
      </c>
      <c r="H61" s="63">
        <v>3.8959969055004345E-2</v>
      </c>
      <c r="I61" s="63">
        <v>3.8664531877878973E-2</v>
      </c>
      <c r="J61" s="63">
        <v>2.6010170675204681E-3</v>
      </c>
      <c r="K61" s="63">
        <v>1.1412762491733851E-3</v>
      </c>
      <c r="L61" s="63">
        <v>4.3419343743239143E-3</v>
      </c>
      <c r="M61" s="63">
        <v>8.6210857720394642E-4</v>
      </c>
      <c r="N61" s="63">
        <v>5.0452464596113279E-4</v>
      </c>
      <c r="O61" s="63">
        <v>9.3483367309958392E-4</v>
      </c>
      <c r="P61" s="63">
        <v>3.9322326790732576E-3</v>
      </c>
      <c r="Q61" s="63">
        <v>6.0699957042014308E-4</v>
      </c>
      <c r="R61" s="63">
        <v>4.7677371527515204E-4</v>
      </c>
      <c r="S61" s="63">
        <v>1.2762747650692881E-3</v>
      </c>
      <c r="T61" s="63">
        <v>0</v>
      </c>
      <c r="U61" s="63">
        <v>1.0039308461542934E-3</v>
      </c>
      <c r="V61" s="63">
        <v>6.0350667275856605E-4</v>
      </c>
      <c r="W61" s="63">
        <v>1.0157005579129836E-3</v>
      </c>
      <c r="X61" s="63">
        <v>1.2868374272176758E-3</v>
      </c>
      <c r="Y61" s="63">
        <v>6.2962236590921562E-4</v>
      </c>
      <c r="Z61" s="63">
        <v>6.7093783175943653E-4</v>
      </c>
      <c r="AA61" s="63">
        <v>4.7246058412443894E-4</v>
      </c>
      <c r="AB61" s="63">
        <v>9.6293762731235806E-4</v>
      </c>
      <c r="AC61" s="63">
        <v>5.6488207837681725E-4</v>
      </c>
      <c r="AD61" s="63">
        <v>0</v>
      </c>
      <c r="AE61" s="63">
        <v>9.0557719743879553E-4</v>
      </c>
      <c r="AF61" s="63">
        <v>1.818404375613979E-3</v>
      </c>
      <c r="AG61" s="63">
        <v>9.6835433840874053E-4</v>
      </c>
      <c r="AH61" s="63">
        <v>6.3990152283379125E-4</v>
      </c>
      <c r="AI61" s="63">
        <v>3.8202310116295946E-4</v>
      </c>
      <c r="AJ61" s="63">
        <v>1.7347475624620188E-4</v>
      </c>
      <c r="AK61" s="63">
        <v>1.3939216860458785E-3</v>
      </c>
      <c r="AL61" s="63">
        <v>7.9427441757276031E-4</v>
      </c>
      <c r="AM61" s="63">
        <v>2.4043203177022774E-3</v>
      </c>
      <c r="AN61" s="63">
        <v>8.3638121701624273E-4</v>
      </c>
      <c r="AO61" s="63">
        <v>7.2959255573235612E-4</v>
      </c>
      <c r="AP61" s="63">
        <v>1.2709685041831207E-3</v>
      </c>
      <c r="AQ61" s="63">
        <v>8.7900660113675647E-4</v>
      </c>
      <c r="AR61" s="63">
        <v>1.8816800390392778E-3</v>
      </c>
      <c r="AS61" s="63">
        <v>2.0374484357109772E-4</v>
      </c>
      <c r="AT61" s="63">
        <v>3.5538036946556901E-4</v>
      </c>
      <c r="AU61" s="63">
        <v>8.8575669679050401E-4</v>
      </c>
      <c r="AV61" s="63">
        <v>6.3099885848063198E-4</v>
      </c>
      <c r="AW61" s="63">
        <v>2.8065318803597612E-4</v>
      </c>
      <c r="AX61" s="63">
        <v>5.4292484550631857E-4</v>
      </c>
      <c r="AY61" s="63">
        <v>8.5186928479692693E-4</v>
      </c>
      <c r="AZ61" s="63">
        <v>8.5898449015912274E-4</v>
      </c>
      <c r="BA61" s="63">
        <v>7.8783852414990925E-4</v>
      </c>
      <c r="BB61" s="63">
        <v>9.929943579720412E-4</v>
      </c>
      <c r="BC61" s="63">
        <v>7.7243191451828257E-4</v>
      </c>
      <c r="BD61" s="63">
        <v>7.1616684626390158E-4</v>
      </c>
      <c r="BE61" s="63">
        <v>8.1878915385769687E-4</v>
      </c>
      <c r="BF61" s="63">
        <v>6.2678342772106766E-4</v>
      </c>
      <c r="BG61" s="63">
        <v>5.3002140671713251E-4</v>
      </c>
      <c r="BH61" s="63">
        <v>5.7139641323748259E-4</v>
      </c>
      <c r="BI61" s="63">
        <v>4.9699840713340025E-4</v>
      </c>
      <c r="BJ61" s="63">
        <v>3.4231247658045267E-4</v>
      </c>
      <c r="BK61" s="63">
        <v>5.4362689487762476E-4</v>
      </c>
      <c r="BL61" s="63">
        <v>0.32921057176760787</v>
      </c>
      <c r="BM61" s="63">
        <v>1.1786988802333973</v>
      </c>
      <c r="BN61" s="63">
        <v>7.4177246118729649E-4</v>
      </c>
      <c r="BO61" s="63">
        <v>1.842015642377666E-2</v>
      </c>
      <c r="BP61" s="63">
        <v>8.8303799564649335E-4</v>
      </c>
      <c r="BQ61" s="63">
        <v>1.048139074411328E-3</v>
      </c>
      <c r="BR61" s="63">
        <v>5.9911733989016639E-4</v>
      </c>
      <c r="BS61" s="63">
        <v>8.3337166620433005E-4</v>
      </c>
      <c r="BT61" s="63">
        <v>9.6277579014620847E-4</v>
      </c>
      <c r="BU61" s="63">
        <v>9.0133765980083408E-4</v>
      </c>
      <c r="BV61" s="63">
        <v>2.8501568939605874E-3</v>
      </c>
      <c r="BW61" s="63">
        <v>3.9649756830467095E-4</v>
      </c>
      <c r="BX61" s="63">
        <v>1.8002134961465526E-3</v>
      </c>
      <c r="BY61" s="63">
        <v>1.8691207546202924E-3</v>
      </c>
      <c r="BZ61" s="63">
        <v>5.9368140931802759E-4</v>
      </c>
      <c r="CA61" s="63">
        <v>4.1008892853429304E-4</v>
      </c>
      <c r="CB61" s="63">
        <v>2.6335981023004089E-4</v>
      </c>
      <c r="CC61" s="63">
        <v>2.1635964682905482E-4</v>
      </c>
      <c r="CD61" s="63">
        <v>4.4768608855696047E-5</v>
      </c>
      <c r="CE61" s="63">
        <v>4.1956803971883726E-4</v>
      </c>
      <c r="CF61" s="63">
        <v>1.4550870242153286E-3</v>
      </c>
      <c r="CG61" s="63">
        <v>1.1740046914960549E-2</v>
      </c>
      <c r="CH61" s="63">
        <v>9.021225641891251E-4</v>
      </c>
      <c r="CI61" s="63">
        <v>5.5869766858767625E-4</v>
      </c>
      <c r="CJ61" s="63">
        <v>6.884715098592855E-4</v>
      </c>
      <c r="CK61" s="63">
        <v>7.0050378340976718E-4</v>
      </c>
      <c r="CL61" s="63">
        <v>2.6117911296201962E-4</v>
      </c>
      <c r="CM61" s="63">
        <v>8.492275597757682E-4</v>
      </c>
      <c r="CN61" s="63">
        <v>8.3449851265482227E-4</v>
      </c>
      <c r="CO61" s="63">
        <v>1.2641153959433726E-3</v>
      </c>
      <c r="CP61" s="63">
        <v>5.4654937123948925E-4</v>
      </c>
      <c r="CQ61" s="63">
        <v>4.6397711380144398E-4</v>
      </c>
      <c r="CR61" s="63">
        <v>8.297171272882432E-4</v>
      </c>
      <c r="CS61" s="63">
        <v>3.6741341917520933E-4</v>
      </c>
      <c r="CT61" s="63">
        <v>1.2557787835408539E-3</v>
      </c>
      <c r="CU61" s="63">
        <v>3.8683395715575846E-4</v>
      </c>
      <c r="CV61" s="63">
        <v>1.0674848231631887E-3</v>
      </c>
      <c r="CW61" s="63">
        <v>4.6781820587957993E-4</v>
      </c>
      <c r="CX61" s="63">
        <v>4.186916341546233E-4</v>
      </c>
      <c r="CY61" s="63">
        <v>5.5421796222939552E-4</v>
      </c>
      <c r="CZ61" s="63">
        <v>5.8744706802010506E-3</v>
      </c>
      <c r="DA61" s="63">
        <v>4.1814585479104673E-4</v>
      </c>
      <c r="DB61" s="63">
        <v>8.3172408714697069E-2</v>
      </c>
      <c r="DC61" s="63">
        <v>5.2342174976921204E-4</v>
      </c>
      <c r="DD61" s="63">
        <v>1.2346125118130361E-3</v>
      </c>
      <c r="DE61" s="63">
        <v>4.1496362549426605E-4</v>
      </c>
      <c r="DF61" s="63">
        <v>8.6100730705688242E-4</v>
      </c>
      <c r="DG61" s="63">
        <v>8.884028153261621E-4</v>
      </c>
      <c r="DH61" s="63">
        <v>3.7778109656465129E-4</v>
      </c>
      <c r="DI61" s="63">
        <v>6.5716620233567278E-4</v>
      </c>
      <c r="DJ61" s="63">
        <v>3.0080693058098649E-4</v>
      </c>
      <c r="DK61" s="63">
        <v>3.2780699393897028E-4</v>
      </c>
    </row>
    <row r="62" spans="2:115">
      <c r="B62" s="64">
        <v>354</v>
      </c>
      <c r="C62" s="62" t="s">
        <v>942</v>
      </c>
      <c r="D62" s="63">
        <v>0.12738533244349837</v>
      </c>
      <c r="E62" s="63">
        <v>0.2003347741691463</v>
      </c>
      <c r="F62" s="63">
        <v>0.10814636264592382</v>
      </c>
      <c r="G62" s="63">
        <v>1.2162474419519036E-4</v>
      </c>
      <c r="H62" s="63">
        <v>4.3187959736674907E-2</v>
      </c>
      <c r="I62" s="63">
        <v>4.1838335994903816E-2</v>
      </c>
      <c r="J62" s="63">
        <v>8.9444173062133925E-8</v>
      </c>
      <c r="K62" s="63">
        <v>6.041351310616627E-8</v>
      </c>
      <c r="L62" s="63">
        <v>3.0873483411475503E-8</v>
      </c>
      <c r="M62" s="63">
        <v>3.9507067532729807E-8</v>
      </c>
      <c r="N62" s="63">
        <v>1.1098042121504327E-3</v>
      </c>
      <c r="O62" s="63">
        <v>4.0229590713925239E-8</v>
      </c>
      <c r="P62" s="63">
        <v>2.3766881175607337E-5</v>
      </c>
      <c r="Q62" s="63">
        <v>9.2392472630318842E-8</v>
      </c>
      <c r="R62" s="63">
        <v>3.4726699992262997E-8</v>
      </c>
      <c r="S62" s="63">
        <v>1.9330390629096286E-7</v>
      </c>
      <c r="T62" s="63">
        <v>0</v>
      </c>
      <c r="U62" s="63">
        <v>3.5782387213096771E-8</v>
      </c>
      <c r="V62" s="63">
        <v>4.9278430545188876E-8</v>
      </c>
      <c r="W62" s="63">
        <v>7.7079076145375745E-8</v>
      </c>
      <c r="X62" s="63">
        <v>1.1235790440424515E-7</v>
      </c>
      <c r="Y62" s="63">
        <v>4.7567538806285333E-8</v>
      </c>
      <c r="Z62" s="63">
        <v>6.9491480442301326E-8</v>
      </c>
      <c r="AA62" s="63">
        <v>3.8406604673331637E-8</v>
      </c>
      <c r="AB62" s="63">
        <v>3.8415559124833082E-8</v>
      </c>
      <c r="AC62" s="63">
        <v>1.8899608726287615E-7</v>
      </c>
      <c r="AD62" s="63">
        <v>0</v>
      </c>
      <c r="AE62" s="63">
        <v>2.177899691721078E-8</v>
      </c>
      <c r="AF62" s="63">
        <v>8.7221608800550419E-8</v>
      </c>
      <c r="AG62" s="63">
        <v>1.3451378412313939E-7</v>
      </c>
      <c r="AH62" s="63">
        <v>3.437851668631426E-8</v>
      </c>
      <c r="AI62" s="63">
        <v>3.3821714968915686E-8</v>
      </c>
      <c r="AJ62" s="63">
        <v>-2.8122568119588351E-8</v>
      </c>
      <c r="AK62" s="63">
        <v>3.9852358371532803E-7</v>
      </c>
      <c r="AL62" s="63">
        <v>3.7286775730500483E-8</v>
      </c>
      <c r="AM62" s="63">
        <v>1.2080785640408031E-7</v>
      </c>
      <c r="AN62" s="63">
        <v>5.4639214534838797E-8</v>
      </c>
      <c r="AO62" s="63">
        <v>2.0894617271606798E-7</v>
      </c>
      <c r="AP62" s="63">
        <v>2.1070960751970889E-7</v>
      </c>
      <c r="AQ62" s="63">
        <v>1.5637194605910994E-7</v>
      </c>
      <c r="AR62" s="63">
        <v>2.2983073246452369E-7</v>
      </c>
      <c r="AS62" s="63">
        <v>5.1902802080738957E-8</v>
      </c>
      <c r="AT62" s="63">
        <v>2.2268112081321996E-8</v>
      </c>
      <c r="AU62" s="63">
        <v>1.4943091662439931E-7</v>
      </c>
      <c r="AV62" s="63">
        <v>1.8052647639405264E-7</v>
      </c>
      <c r="AW62" s="63">
        <v>7.8605544764425658E-7</v>
      </c>
      <c r="AX62" s="63">
        <v>7.3997198528511502E-8</v>
      </c>
      <c r="AY62" s="63">
        <v>7.0741127510018028E-8</v>
      </c>
      <c r="AZ62" s="63">
        <v>9.3776257949706004E-8</v>
      </c>
      <c r="BA62" s="63">
        <v>1.132366636826884E-7</v>
      </c>
      <c r="BB62" s="63">
        <v>1.0313252063543883E-7</v>
      </c>
      <c r="BC62" s="63">
        <v>4.8230453123924922E-8</v>
      </c>
      <c r="BD62" s="63">
        <v>4.6201445729674876E-8</v>
      </c>
      <c r="BE62" s="63">
        <v>6.1945550388352456E-8</v>
      </c>
      <c r="BF62" s="63">
        <v>7.9103145836361179E-8</v>
      </c>
      <c r="BG62" s="63">
        <v>8.7119884714290554E-8</v>
      </c>
      <c r="BH62" s="63">
        <v>4.1862257590919414E-8</v>
      </c>
      <c r="BI62" s="63">
        <v>9.0950239756648891E-8</v>
      </c>
      <c r="BJ62" s="63">
        <v>9.0165682385521473E-8</v>
      </c>
      <c r="BK62" s="63">
        <v>3.895968057784367E-8</v>
      </c>
      <c r="BL62" s="63">
        <v>3.406184505176103E-8</v>
      </c>
      <c r="BM62" s="63">
        <v>5.2190287659641329E-8</v>
      </c>
      <c r="BN62" s="63">
        <v>1.0197247805191272</v>
      </c>
      <c r="BO62" s="63">
        <v>4.5420989865240311E-8</v>
      </c>
      <c r="BP62" s="63">
        <v>9.6016054780376631E-8</v>
      </c>
      <c r="BQ62" s="63">
        <v>2.8400610186239718E-7</v>
      </c>
      <c r="BR62" s="63">
        <v>1.3212974093775091E-7</v>
      </c>
      <c r="BS62" s="63">
        <v>1.371221282952843E-7</v>
      </c>
      <c r="BT62" s="63">
        <v>1.5226911735357598E-7</v>
      </c>
      <c r="BU62" s="63">
        <v>2.0249541852952569E-7</v>
      </c>
      <c r="BV62" s="63">
        <v>7.3336601606147972E-8</v>
      </c>
      <c r="BW62" s="63">
        <v>5.6776700119306625E-8</v>
      </c>
      <c r="BX62" s="63">
        <v>8.9187174782339865E-8</v>
      </c>
      <c r="BY62" s="63">
        <v>1.2384269746090394E-7</v>
      </c>
      <c r="BZ62" s="63">
        <v>6.2923560205482299E-8</v>
      </c>
      <c r="CA62" s="63">
        <v>1.0665136612411527E-7</v>
      </c>
      <c r="CB62" s="63">
        <v>9.1735667397293993E-8</v>
      </c>
      <c r="CC62" s="63">
        <v>7.3776595964914337E-8</v>
      </c>
      <c r="CD62" s="63">
        <v>9.5697885701580626E-9</v>
      </c>
      <c r="CE62" s="63">
        <v>1.8500901979586581E-7</v>
      </c>
      <c r="CF62" s="63">
        <v>3.2381497104402012E-8</v>
      </c>
      <c r="CG62" s="63">
        <v>1.8866284876773542E-7</v>
      </c>
      <c r="CH62" s="63">
        <v>6.8457002722659534E-4</v>
      </c>
      <c r="CI62" s="63">
        <v>6.5241520955852053E-8</v>
      </c>
      <c r="CJ62" s="63">
        <v>6.3769889338027757E-8</v>
      </c>
      <c r="CK62" s="63">
        <v>7.766812056445229E-8</v>
      </c>
      <c r="CL62" s="63">
        <v>3.9918838398999558E-8</v>
      </c>
      <c r="CM62" s="63">
        <v>2.6069282698311204E-7</v>
      </c>
      <c r="CN62" s="63">
        <v>1.8960948501977232E-7</v>
      </c>
      <c r="CO62" s="63">
        <v>1.3766111294090695E-7</v>
      </c>
      <c r="CP62" s="63">
        <v>3.1426955031779033E-7</v>
      </c>
      <c r="CQ62" s="63">
        <v>1.4637080713250507E-7</v>
      </c>
      <c r="CR62" s="63">
        <v>1.4079378338825114E-4</v>
      </c>
      <c r="CS62" s="63">
        <v>2.4857405257350524E-5</v>
      </c>
      <c r="CT62" s="63">
        <v>1.2237390553345318E-5</v>
      </c>
      <c r="CU62" s="63">
        <v>4.036908844372677E-8</v>
      </c>
      <c r="CV62" s="63">
        <v>1.5213299145250832E-7</v>
      </c>
      <c r="CW62" s="63">
        <v>4.7642711677998022E-8</v>
      </c>
      <c r="CX62" s="63">
        <v>6.6219904221479676E-8</v>
      </c>
      <c r="CY62" s="63">
        <v>9.0228123943534579E-8</v>
      </c>
      <c r="CZ62" s="63">
        <v>1.5679652639800512E-6</v>
      </c>
      <c r="DA62" s="63">
        <v>8.5671831702878538E-8</v>
      </c>
      <c r="DB62" s="63">
        <v>5.8287644089675528E-8</v>
      </c>
      <c r="DC62" s="63">
        <v>3.413479057957839E-7</v>
      </c>
      <c r="DD62" s="63">
        <v>2.2028854179216316E-7</v>
      </c>
      <c r="DE62" s="63">
        <v>9.9225921923093577E-8</v>
      </c>
      <c r="DF62" s="63">
        <v>1.1279124403862013E-7</v>
      </c>
      <c r="DG62" s="63">
        <v>1.9085343280307736E-6</v>
      </c>
      <c r="DH62" s="63">
        <v>4.6998555450820796E-8</v>
      </c>
      <c r="DI62" s="63">
        <v>8.7711537799523755E-8</v>
      </c>
      <c r="DJ62" s="63">
        <v>3.528191792549226E-8</v>
      </c>
      <c r="DK62" s="63">
        <v>7.5412588015645797E-6</v>
      </c>
    </row>
    <row r="63" spans="2:115">
      <c r="B63" s="64">
        <v>359</v>
      </c>
      <c r="C63" s="65" t="s">
        <v>943</v>
      </c>
      <c r="D63" s="63">
        <v>3.3389686179288836E-2</v>
      </c>
      <c r="E63" s="63">
        <v>0.14591170223454353</v>
      </c>
      <c r="F63" s="63">
        <v>-2.9728539328387378E-2</v>
      </c>
      <c r="G63" s="63">
        <v>7.4452683696949135E-4</v>
      </c>
      <c r="H63" s="63">
        <v>2.72034550150188E-2</v>
      </c>
      <c r="I63" s="63">
        <v>2.6903485834977241E-2</v>
      </c>
      <c r="J63" s="63">
        <v>6.586398528197805E-6</v>
      </c>
      <c r="K63" s="63">
        <v>3.4061561710976981E-6</v>
      </c>
      <c r="L63" s="63">
        <v>9.9011755018708948E-6</v>
      </c>
      <c r="M63" s="63">
        <v>4.3827508978844505E-6</v>
      </c>
      <c r="N63" s="63">
        <v>2.3903708197582954E-6</v>
      </c>
      <c r="O63" s="63">
        <v>3.6322152176083587E-6</v>
      </c>
      <c r="P63" s="63">
        <v>1.5090142194345887E-5</v>
      </c>
      <c r="Q63" s="63">
        <v>2.6113162385174166E-6</v>
      </c>
      <c r="R63" s="63">
        <v>2.115759652315316E-6</v>
      </c>
      <c r="S63" s="63">
        <v>4.4395468140900178E-6</v>
      </c>
      <c r="T63" s="63">
        <v>0</v>
      </c>
      <c r="U63" s="63">
        <v>4.2614802233129394E-6</v>
      </c>
      <c r="V63" s="63">
        <v>3.6637475004059805E-6</v>
      </c>
      <c r="W63" s="63">
        <v>3.6080560101174641E-6</v>
      </c>
      <c r="X63" s="63">
        <v>8.6170024676580552E-6</v>
      </c>
      <c r="Y63" s="63">
        <v>4.1855874427938157E-6</v>
      </c>
      <c r="Z63" s="63">
        <v>5.9088456677396324E-6</v>
      </c>
      <c r="AA63" s="63">
        <v>3.4979088991218827E-6</v>
      </c>
      <c r="AB63" s="63">
        <v>3.7773296837193415E-6</v>
      </c>
      <c r="AC63" s="63">
        <v>2.3909374382608717E-6</v>
      </c>
      <c r="AD63" s="63">
        <v>0</v>
      </c>
      <c r="AE63" s="63">
        <v>3.3079077776060214E-6</v>
      </c>
      <c r="AF63" s="63">
        <v>8.7453426611396431E-6</v>
      </c>
      <c r="AG63" s="63">
        <v>5.2517229725629296E-6</v>
      </c>
      <c r="AH63" s="63">
        <v>3.4185845619727974E-6</v>
      </c>
      <c r="AI63" s="63">
        <v>2.8165104334705045E-6</v>
      </c>
      <c r="AJ63" s="63">
        <v>8.4414428338823036E-7</v>
      </c>
      <c r="AK63" s="63">
        <v>4.9964429041681639E-6</v>
      </c>
      <c r="AL63" s="63">
        <v>4.9367686130276415E-6</v>
      </c>
      <c r="AM63" s="63">
        <v>7.6310868518031545E-6</v>
      </c>
      <c r="AN63" s="63">
        <v>3.3452649384688091E-6</v>
      </c>
      <c r="AO63" s="63">
        <v>4.3453556554564395E-6</v>
      </c>
      <c r="AP63" s="63">
        <v>4.9261735329697194E-6</v>
      </c>
      <c r="AQ63" s="63">
        <v>3.8031790331563885E-6</v>
      </c>
      <c r="AR63" s="63">
        <v>8.0682061801266078E-6</v>
      </c>
      <c r="AS63" s="63">
        <v>1.024617075294686E-6</v>
      </c>
      <c r="AT63" s="63">
        <v>1.3993273658808301E-6</v>
      </c>
      <c r="AU63" s="63">
        <v>3.8748284523992465E-6</v>
      </c>
      <c r="AV63" s="63">
        <v>2.7215535671696477E-6</v>
      </c>
      <c r="AW63" s="63">
        <v>1.6044036793606634E-6</v>
      </c>
      <c r="AX63" s="63">
        <v>2.446241471768135E-6</v>
      </c>
      <c r="AY63" s="63">
        <v>4.5985077267508155E-6</v>
      </c>
      <c r="AZ63" s="63">
        <v>3.7122789800392312E-6</v>
      </c>
      <c r="BA63" s="63">
        <v>3.5214365970359963E-6</v>
      </c>
      <c r="BB63" s="63">
        <v>4.8493906366197639E-6</v>
      </c>
      <c r="BC63" s="63">
        <v>4.4502465662986976E-6</v>
      </c>
      <c r="BD63" s="63">
        <v>3.2379143429698147E-6</v>
      </c>
      <c r="BE63" s="63">
        <v>4.1771462187999362E-6</v>
      </c>
      <c r="BF63" s="63">
        <v>3.949278193151034E-6</v>
      </c>
      <c r="BG63" s="63">
        <v>2.8733559231887263E-6</v>
      </c>
      <c r="BH63" s="63">
        <v>3.5239370634719584E-6</v>
      </c>
      <c r="BI63" s="63">
        <v>2.4879339685643017E-6</v>
      </c>
      <c r="BJ63" s="63">
        <v>6.3392497133961823E-6</v>
      </c>
      <c r="BK63" s="63">
        <v>4.7095994259568039E-6</v>
      </c>
      <c r="BL63" s="63">
        <v>2.5744180613393778E-6</v>
      </c>
      <c r="BM63" s="63">
        <v>4.3621554236564117E-6</v>
      </c>
      <c r="BN63" s="63">
        <v>3.832949030653294E-6</v>
      </c>
      <c r="BO63" s="63">
        <v>1.0145641609839253</v>
      </c>
      <c r="BP63" s="63">
        <v>5.2207140403402497E-6</v>
      </c>
      <c r="BQ63" s="63">
        <v>6.9193508531907879E-6</v>
      </c>
      <c r="BR63" s="63">
        <v>4.1762304163170937E-6</v>
      </c>
      <c r="BS63" s="63">
        <v>4.1671544319659861E-6</v>
      </c>
      <c r="BT63" s="63">
        <v>3.8611275887534399E-6</v>
      </c>
      <c r="BU63" s="63">
        <v>4.0863911918328853E-6</v>
      </c>
      <c r="BV63" s="63">
        <v>7.5806469648331488E-6</v>
      </c>
      <c r="BW63" s="63">
        <v>2.3584931356776718E-6</v>
      </c>
      <c r="BX63" s="63">
        <v>6.9770162779910429E-6</v>
      </c>
      <c r="BY63" s="63">
        <v>2.7068854146815464E-5</v>
      </c>
      <c r="BZ63" s="63">
        <v>7.004082096254435E-6</v>
      </c>
      <c r="CA63" s="63">
        <v>1.1990924554155335E-5</v>
      </c>
      <c r="CB63" s="63">
        <v>2.8626359017199708E-6</v>
      </c>
      <c r="CC63" s="63">
        <v>1.7008792777571651E-6</v>
      </c>
      <c r="CD63" s="63">
        <v>8.1206348080754036E-7</v>
      </c>
      <c r="CE63" s="63">
        <v>2.6285341175347789E-3</v>
      </c>
      <c r="CF63" s="63">
        <v>4.8891149939374596E-6</v>
      </c>
      <c r="CG63" s="63">
        <v>2.872225282241574E-5</v>
      </c>
      <c r="CH63" s="63">
        <v>5.1629004937354351E-3</v>
      </c>
      <c r="CI63" s="63">
        <v>7.2339964676575488E-6</v>
      </c>
      <c r="CJ63" s="63">
        <v>3.5375010892793621E-6</v>
      </c>
      <c r="CK63" s="63">
        <v>3.9340039291554073E-5</v>
      </c>
      <c r="CL63" s="63">
        <v>1.6717021423596688E-6</v>
      </c>
      <c r="CM63" s="63">
        <v>4.5088921962418391E-6</v>
      </c>
      <c r="CN63" s="63">
        <v>5.5028233812125943E-6</v>
      </c>
      <c r="CO63" s="63">
        <v>4.0013647723980581E-6</v>
      </c>
      <c r="CP63" s="63">
        <v>3.9527411632848663E-6</v>
      </c>
      <c r="CQ63" s="63">
        <v>3.0860747344367721E-6</v>
      </c>
      <c r="CR63" s="63">
        <v>2.0706563806994338E-4</v>
      </c>
      <c r="CS63" s="63">
        <v>3.3528193545263764E-6</v>
      </c>
      <c r="CT63" s="63">
        <v>1.420951585816894E-5</v>
      </c>
      <c r="CU63" s="63">
        <v>3.4242559072297249E-6</v>
      </c>
      <c r="CV63" s="63">
        <v>8.8308637844576777E-6</v>
      </c>
      <c r="CW63" s="63">
        <v>2.3899028452268801E-6</v>
      </c>
      <c r="CX63" s="63">
        <v>2.1012702287205876E-6</v>
      </c>
      <c r="CY63" s="63">
        <v>5.7203654638758838E-6</v>
      </c>
      <c r="CZ63" s="63">
        <v>1.3989642722046225E-5</v>
      </c>
      <c r="DA63" s="63">
        <v>2.3870244741849812E-6</v>
      </c>
      <c r="DB63" s="63">
        <v>1.7395963896999124E-4</v>
      </c>
      <c r="DC63" s="63">
        <v>3.4887647835956808E-6</v>
      </c>
      <c r="DD63" s="63">
        <v>5.7825975302507307E-6</v>
      </c>
      <c r="DE63" s="63">
        <v>3.2404461407454098E-6</v>
      </c>
      <c r="DF63" s="63">
        <v>4.0247325239875601E-6</v>
      </c>
      <c r="DG63" s="63">
        <v>4.49327479897179E-6</v>
      </c>
      <c r="DH63" s="63">
        <v>1.7933361727394316E-6</v>
      </c>
      <c r="DI63" s="63">
        <v>1.2860269464295489E-5</v>
      </c>
      <c r="DJ63" s="63">
        <v>3.3183539979223187E-6</v>
      </c>
      <c r="DK63" s="63">
        <v>1.3335196103151736E-5</v>
      </c>
    </row>
    <row r="64" spans="2:115">
      <c r="B64" s="64">
        <v>391</v>
      </c>
      <c r="C64" s="62" t="s">
        <v>944</v>
      </c>
      <c r="D64" s="63">
        <v>0.17406579017237778</v>
      </c>
      <c r="E64" s="63">
        <v>0.22384823374471244</v>
      </c>
      <c r="F64" s="63">
        <v>2.4066727144007941E-2</v>
      </c>
      <c r="G64" s="63">
        <v>7.0450092949265863E-3</v>
      </c>
      <c r="H64" s="63">
        <v>7.274404859191759E-2</v>
      </c>
      <c r="I64" s="63">
        <v>6.1878832115053642E-2</v>
      </c>
      <c r="J64" s="63">
        <v>5.8304203281038652E-5</v>
      </c>
      <c r="K64" s="63">
        <v>4.8428734099292366E-5</v>
      </c>
      <c r="L64" s="63">
        <v>9.3450357075514889E-5</v>
      </c>
      <c r="M64" s="63">
        <v>1.2373044733483604E-4</v>
      </c>
      <c r="N64" s="63">
        <v>9.3935716300733694E-4</v>
      </c>
      <c r="O64" s="63">
        <v>8.9911545430951693E-5</v>
      </c>
      <c r="P64" s="63">
        <v>3.8859769248163277E-4</v>
      </c>
      <c r="Q64" s="63">
        <v>1.2544455747870374E-4</v>
      </c>
      <c r="R64" s="63">
        <v>2.9737725108820978E-4</v>
      </c>
      <c r="S64" s="63">
        <v>5.8102737561493353E-5</v>
      </c>
      <c r="T64" s="63">
        <v>0</v>
      </c>
      <c r="U64" s="63">
        <v>2.026456362803797E-4</v>
      </c>
      <c r="V64" s="63">
        <v>1.5898630836773454E-3</v>
      </c>
      <c r="W64" s="63">
        <v>6.3535490190908049E-4</v>
      </c>
      <c r="X64" s="63">
        <v>1.580379915102066E-3</v>
      </c>
      <c r="Y64" s="63">
        <v>2.378550596830119E-4</v>
      </c>
      <c r="Z64" s="63">
        <v>1.5208518718538643E-4</v>
      </c>
      <c r="AA64" s="63">
        <v>7.1952779599112701E-5</v>
      </c>
      <c r="AB64" s="63">
        <v>5.168108144662626E-5</v>
      </c>
      <c r="AC64" s="63">
        <v>2.9254281302955649E-5</v>
      </c>
      <c r="AD64" s="63">
        <v>0</v>
      </c>
      <c r="AE64" s="63">
        <v>2.3955404831297231E-4</v>
      </c>
      <c r="AF64" s="63">
        <v>1.2206883989320487E-4</v>
      </c>
      <c r="AG64" s="63">
        <v>4.4763290766952103E-4</v>
      </c>
      <c r="AH64" s="63">
        <v>8.5369759279033447E-5</v>
      </c>
      <c r="AI64" s="63">
        <v>1.1530323037184747E-4</v>
      </c>
      <c r="AJ64" s="63">
        <v>6.9805453392785253E-6</v>
      </c>
      <c r="AK64" s="63">
        <v>1.1026653147327255E-4</v>
      </c>
      <c r="AL64" s="63">
        <v>7.4806330015452237E-5</v>
      </c>
      <c r="AM64" s="63">
        <v>1.1757146751338726E-4</v>
      </c>
      <c r="AN64" s="63">
        <v>3.9980660769436114E-4</v>
      </c>
      <c r="AO64" s="63">
        <v>5.7341112543442881E-4</v>
      </c>
      <c r="AP64" s="63">
        <v>9.8386196418605166E-5</v>
      </c>
      <c r="AQ64" s="63">
        <v>8.2343664428597742E-4</v>
      </c>
      <c r="AR64" s="63">
        <v>5.3966052482551841E-4</v>
      </c>
      <c r="AS64" s="63">
        <v>1.0255835304401676E-5</v>
      </c>
      <c r="AT64" s="63">
        <v>2.5902245046955128E-4</v>
      </c>
      <c r="AU64" s="63">
        <v>5.5684663707330486E-4</v>
      </c>
      <c r="AV64" s="63">
        <v>1.1212852897088942E-4</v>
      </c>
      <c r="AW64" s="63">
        <v>2.2068833360559518E-5</v>
      </c>
      <c r="AX64" s="63">
        <v>1.6368156700781209E-4</v>
      </c>
      <c r="AY64" s="63">
        <v>6.4259027210661942E-5</v>
      </c>
      <c r="AZ64" s="63">
        <v>6.603608705608214E-5</v>
      </c>
      <c r="BA64" s="63">
        <v>7.4488666603084115E-5</v>
      </c>
      <c r="BB64" s="63">
        <v>2.3927206903938693E-4</v>
      </c>
      <c r="BC64" s="63">
        <v>3.3652645263508601E-4</v>
      </c>
      <c r="BD64" s="63">
        <v>1.1450558359760503E-4</v>
      </c>
      <c r="BE64" s="63">
        <v>2.2434014415961828E-4</v>
      </c>
      <c r="BF64" s="63">
        <v>8.4248569921075963E-4</v>
      </c>
      <c r="BG64" s="63">
        <v>9.8119009227997259E-5</v>
      </c>
      <c r="BH64" s="63">
        <v>7.6260423811541091E-4</v>
      </c>
      <c r="BI64" s="63">
        <v>1.7679191010951974E-4</v>
      </c>
      <c r="BJ64" s="63">
        <v>3.9134163343831923E-4</v>
      </c>
      <c r="BK64" s="63">
        <v>2.8201373164313471E-4</v>
      </c>
      <c r="BL64" s="63">
        <v>1.4628370551550619E-4</v>
      </c>
      <c r="BM64" s="63">
        <v>1.3449268100062511E-4</v>
      </c>
      <c r="BN64" s="63">
        <v>8.9015619201415321E-5</v>
      </c>
      <c r="BO64" s="63">
        <v>7.1341946345098646E-5</v>
      </c>
      <c r="BP64" s="63">
        <v>1.0072983910737454</v>
      </c>
      <c r="BQ64" s="63">
        <v>1.0401461625020452E-4</v>
      </c>
      <c r="BR64" s="63">
        <v>3.1460574809106834E-4</v>
      </c>
      <c r="BS64" s="63">
        <v>7.5132298549030591E-4</v>
      </c>
      <c r="BT64" s="63">
        <v>5.4464157252790725E-4</v>
      </c>
      <c r="BU64" s="63">
        <v>7.5639346072310524E-4</v>
      </c>
      <c r="BV64" s="63">
        <v>5.7389746265958109E-5</v>
      </c>
      <c r="BW64" s="63">
        <v>5.5607254672970922E-5</v>
      </c>
      <c r="BX64" s="63">
        <v>2.5497605378784123E-4</v>
      </c>
      <c r="BY64" s="63">
        <v>1.702622790376494E-4</v>
      </c>
      <c r="BZ64" s="63">
        <v>1.4552142086391793E-4</v>
      </c>
      <c r="CA64" s="63">
        <v>1.7640838360498626E-4</v>
      </c>
      <c r="CB64" s="63">
        <v>7.6298484740467635E-5</v>
      </c>
      <c r="CC64" s="63">
        <v>5.8210547290260196E-5</v>
      </c>
      <c r="CD64" s="63">
        <v>1.7546287230683876E-5</v>
      </c>
      <c r="CE64" s="63">
        <v>1.1661391441688175E-4</v>
      </c>
      <c r="CF64" s="63">
        <v>1.1141710508964416E-4</v>
      </c>
      <c r="CG64" s="63">
        <v>2.2473170375877067E-4</v>
      </c>
      <c r="CH64" s="63">
        <v>1.4612581774643913E-4</v>
      </c>
      <c r="CI64" s="63">
        <v>1.5858540110069082E-4</v>
      </c>
      <c r="CJ64" s="63">
        <v>1.5249711047938009E-4</v>
      </c>
      <c r="CK64" s="63">
        <v>1.8270129953547895E-4</v>
      </c>
      <c r="CL64" s="63">
        <v>9.365013874127777E-5</v>
      </c>
      <c r="CM64" s="63">
        <v>4.3947112027385227E-4</v>
      </c>
      <c r="CN64" s="63">
        <v>3.9290771347841156E-4</v>
      </c>
      <c r="CO64" s="63">
        <v>2.4738776267505089E-3</v>
      </c>
      <c r="CP64" s="63">
        <v>2.9893892804715426E-4</v>
      </c>
      <c r="CQ64" s="63">
        <v>1.2072769039614792E-3</v>
      </c>
      <c r="CR64" s="63">
        <v>2.7143726849426531E-4</v>
      </c>
      <c r="CS64" s="63">
        <v>2.6442070116341327E-4</v>
      </c>
      <c r="CT64" s="63">
        <v>2.0562186452152726E-3</v>
      </c>
      <c r="CU64" s="63">
        <v>1.268251458179502E-4</v>
      </c>
      <c r="CV64" s="63">
        <v>2.1465297171996669E-4</v>
      </c>
      <c r="CW64" s="63">
        <v>5.2735021141849664E-4</v>
      </c>
      <c r="CX64" s="63">
        <v>5.3858282340093144E-4</v>
      </c>
      <c r="CY64" s="63">
        <v>8.4523361493700662E-4</v>
      </c>
      <c r="CZ64" s="63">
        <v>1.409627480677023E-3</v>
      </c>
      <c r="DA64" s="63">
        <v>5.0193301390612254E-4</v>
      </c>
      <c r="DB64" s="63">
        <v>2.3897787239880367E-4</v>
      </c>
      <c r="DC64" s="63">
        <v>7.2210116057344544E-4</v>
      </c>
      <c r="DD64" s="63">
        <v>5.599448506206961E-4</v>
      </c>
      <c r="DE64" s="63">
        <v>4.2843427025836506E-4</v>
      </c>
      <c r="DF64" s="63">
        <v>8.6828079403614351E-4</v>
      </c>
      <c r="DG64" s="63">
        <v>1.2236568526385705E-3</v>
      </c>
      <c r="DH64" s="63">
        <v>9.9413962323712272E-5</v>
      </c>
      <c r="DI64" s="63">
        <v>1.4747863488209334E-3</v>
      </c>
      <c r="DJ64" s="63">
        <v>2.266810773931436E-2</v>
      </c>
      <c r="DK64" s="63">
        <v>1.2773003687677783E-4</v>
      </c>
    </row>
    <row r="65" spans="2:115">
      <c r="B65" s="64">
        <v>392</v>
      </c>
      <c r="C65" s="62" t="s">
        <v>945</v>
      </c>
      <c r="D65" s="63">
        <v>0.69048186160132108</v>
      </c>
      <c r="E65" s="63">
        <v>0.27450860381172748</v>
      </c>
      <c r="F65" s="63">
        <v>-0.15704245338890954</v>
      </c>
      <c r="G65" s="63">
        <v>2.3385468020818633E-4</v>
      </c>
      <c r="H65" s="63">
        <v>6.6964264487236524E-2</v>
      </c>
      <c r="I65" s="63">
        <v>5.9435737710564963E-2</v>
      </c>
      <c r="J65" s="63">
        <v>4.2896474907010298E-4</v>
      </c>
      <c r="K65" s="63">
        <v>1.6454894412464881E-3</v>
      </c>
      <c r="L65" s="63">
        <v>2.0939301421296026E-4</v>
      </c>
      <c r="M65" s="63">
        <v>3.186756615616388E-3</v>
      </c>
      <c r="N65" s="63">
        <v>2.1182127788491338E-4</v>
      </c>
      <c r="O65" s="63">
        <v>4.0202637888354848E-5</v>
      </c>
      <c r="P65" s="63">
        <v>9.6004988334677036E-5</v>
      </c>
      <c r="Q65" s="63">
        <v>1.2708772402680808E-4</v>
      </c>
      <c r="R65" s="63">
        <v>2.8785969417952025E-4</v>
      </c>
      <c r="S65" s="63">
        <v>1.6790972759049435E-3</v>
      </c>
      <c r="T65" s="63">
        <v>0</v>
      </c>
      <c r="U65" s="63">
        <v>1.5572763910275272E-4</v>
      </c>
      <c r="V65" s="63">
        <v>7.0110233236783041E-5</v>
      </c>
      <c r="W65" s="63">
        <v>2.6678919416648155E-3</v>
      </c>
      <c r="X65" s="63">
        <v>2.4237919628089175E-4</v>
      </c>
      <c r="Y65" s="63">
        <v>2.4137758153910668E-2</v>
      </c>
      <c r="Z65" s="63">
        <v>2.4162389400753806E-3</v>
      </c>
      <c r="AA65" s="63">
        <v>8.9934440295481031E-4</v>
      </c>
      <c r="AB65" s="63">
        <v>1.8697977761657995E-2</v>
      </c>
      <c r="AC65" s="63">
        <v>1.0662564014842559E-2</v>
      </c>
      <c r="AD65" s="63">
        <v>0</v>
      </c>
      <c r="AE65" s="63">
        <v>1.6307484116959536E-3</v>
      </c>
      <c r="AF65" s="63">
        <v>3.8235007838967165E-4</v>
      </c>
      <c r="AG65" s="63">
        <v>4.3115065827394354E-3</v>
      </c>
      <c r="AH65" s="63">
        <v>2.1746748397714476E-4</v>
      </c>
      <c r="AI65" s="63">
        <v>1.9128111637228294E-4</v>
      </c>
      <c r="AJ65" s="63">
        <v>4.5644316381946581E-4</v>
      </c>
      <c r="AK65" s="63">
        <v>6.5315071954178056E-5</v>
      </c>
      <c r="AL65" s="63">
        <v>3.4221934667490162E-3</v>
      </c>
      <c r="AM65" s="63">
        <v>1.5744372711521418E-4</v>
      </c>
      <c r="AN65" s="63">
        <v>1.0391858968149796E-4</v>
      </c>
      <c r="AO65" s="63">
        <v>5.9007972180114398E-3</v>
      </c>
      <c r="AP65" s="63">
        <v>3.5246347986170557E-3</v>
      </c>
      <c r="AQ65" s="63">
        <v>6.9844719330088194E-3</v>
      </c>
      <c r="AR65" s="63">
        <v>8.1056681281537813E-4</v>
      </c>
      <c r="AS65" s="63">
        <v>5.4497664684929623E-3</v>
      </c>
      <c r="AT65" s="63">
        <v>1.9327558057291895E-3</v>
      </c>
      <c r="AU65" s="63">
        <v>5.5027696821696621E-3</v>
      </c>
      <c r="AV65" s="63">
        <v>2.5134513483098491E-4</v>
      </c>
      <c r="AW65" s="63">
        <v>3.7708749250249377E-2</v>
      </c>
      <c r="AX65" s="63">
        <v>1.9733109649207145E-2</v>
      </c>
      <c r="AY65" s="63">
        <v>3.0536251701572564E-4</v>
      </c>
      <c r="AZ65" s="63">
        <v>4.059436743736469E-4</v>
      </c>
      <c r="BA65" s="63">
        <v>2.0806805508366148E-4</v>
      </c>
      <c r="BB65" s="63">
        <v>1.4393227460238341E-4</v>
      </c>
      <c r="BC65" s="63">
        <v>1.853764739905694E-4</v>
      </c>
      <c r="BD65" s="63">
        <v>3.3922907933804007E-4</v>
      </c>
      <c r="BE65" s="63">
        <v>2.5996466350777472E-4</v>
      </c>
      <c r="BF65" s="63">
        <v>3.5607554243054869E-4</v>
      </c>
      <c r="BG65" s="63">
        <v>2.2874712249835926E-4</v>
      </c>
      <c r="BH65" s="63">
        <v>1.2724860985776056E-4</v>
      </c>
      <c r="BI65" s="63">
        <v>5.0121225444200253E-4</v>
      </c>
      <c r="BJ65" s="63">
        <v>2.1465768013697104E-4</v>
      </c>
      <c r="BK65" s="63">
        <v>1.4555143053188746E-4</v>
      </c>
      <c r="BL65" s="63">
        <v>1.967491260551775E-4</v>
      </c>
      <c r="BM65" s="63">
        <v>3.9193603233151199E-4</v>
      </c>
      <c r="BN65" s="63">
        <v>1.2798070467327349E-4</v>
      </c>
      <c r="BO65" s="63">
        <v>1.844468124046611E-4</v>
      </c>
      <c r="BP65" s="63">
        <v>4.0537491756024064E-4</v>
      </c>
      <c r="BQ65" s="63">
        <v>1.0001530580602036</v>
      </c>
      <c r="BR65" s="63">
        <v>1.8070529583920404E-4</v>
      </c>
      <c r="BS65" s="63">
        <v>1.8175416805782193E-4</v>
      </c>
      <c r="BT65" s="63">
        <v>2.653862321799576E-4</v>
      </c>
      <c r="BU65" s="63">
        <v>2.3472902801230903E-4</v>
      </c>
      <c r="BV65" s="63">
        <v>3.7205736244764229E-3</v>
      </c>
      <c r="BW65" s="63">
        <v>3.1704202450740593E-3</v>
      </c>
      <c r="BX65" s="63">
        <v>1.629065159331338E-4</v>
      </c>
      <c r="BY65" s="63">
        <v>2.368534554205524E-4</v>
      </c>
      <c r="BZ65" s="63">
        <v>6.3438409735307205E-5</v>
      </c>
      <c r="CA65" s="63">
        <v>4.2166367717711236E-5</v>
      </c>
      <c r="CB65" s="63">
        <v>3.8466046513906653E-5</v>
      </c>
      <c r="CC65" s="63">
        <v>2.3976836156869044E-5</v>
      </c>
      <c r="CD65" s="63">
        <v>5.5608126436562316E-6</v>
      </c>
      <c r="CE65" s="63">
        <v>1.0535350892793569E-4</v>
      </c>
      <c r="CF65" s="63">
        <v>2.4609274070465056E-4</v>
      </c>
      <c r="CG65" s="63">
        <v>5.1069583099150292E-5</v>
      </c>
      <c r="CH65" s="63">
        <v>6.5693689836475265E-5</v>
      </c>
      <c r="CI65" s="63">
        <v>3.6825583416314188E-5</v>
      </c>
      <c r="CJ65" s="63">
        <v>1.5326256785166414E-4</v>
      </c>
      <c r="CK65" s="63">
        <v>2.9100338369303456E-4</v>
      </c>
      <c r="CL65" s="63">
        <v>2.4091020014749075E-5</v>
      </c>
      <c r="CM65" s="63">
        <v>5.2929293543820328E-5</v>
      </c>
      <c r="CN65" s="63">
        <v>4.2918418320256945E-5</v>
      </c>
      <c r="CO65" s="63">
        <v>6.6047037846287641E-5</v>
      </c>
      <c r="CP65" s="63">
        <v>3.3843773410065173E-5</v>
      </c>
      <c r="CQ65" s="63">
        <v>2.6567255116368864E-4</v>
      </c>
      <c r="CR65" s="63">
        <v>4.3115971951903465E-5</v>
      </c>
      <c r="CS65" s="63">
        <v>5.4339260910250357E-5</v>
      </c>
      <c r="CT65" s="63">
        <v>1.2268454082276631E-4</v>
      </c>
      <c r="CU65" s="63">
        <v>6.2780008158759413E-5</v>
      </c>
      <c r="CV65" s="63">
        <v>1.5228959733050963E-4</v>
      </c>
      <c r="CW65" s="63">
        <v>6.7891852327618807E-5</v>
      </c>
      <c r="CX65" s="63">
        <v>7.7632034196464865E-5</v>
      </c>
      <c r="CY65" s="63">
        <v>5.4295460773467607E-5</v>
      </c>
      <c r="CZ65" s="63">
        <v>2.4988456343848169E-5</v>
      </c>
      <c r="DA65" s="63">
        <v>4.9238147020990717E-5</v>
      </c>
      <c r="DB65" s="63">
        <v>7.1071414458920469E-5</v>
      </c>
      <c r="DC65" s="63">
        <v>6.451902954224602E-5</v>
      </c>
      <c r="DD65" s="63">
        <v>1.8098421250486389E-4</v>
      </c>
      <c r="DE65" s="63">
        <v>1.5345321650391401E-4</v>
      </c>
      <c r="DF65" s="63">
        <v>9.5859840468267443E-5</v>
      </c>
      <c r="DG65" s="63">
        <v>9.3563195275936966E-5</v>
      </c>
      <c r="DH65" s="63">
        <v>5.1251987655517125E-5</v>
      </c>
      <c r="DI65" s="63">
        <v>7.4817275277311212E-5</v>
      </c>
      <c r="DJ65" s="63">
        <v>1.3692415422880918E-3</v>
      </c>
      <c r="DK65" s="63">
        <v>4.4473725801449926E-5</v>
      </c>
    </row>
    <row r="66" spans="2:115">
      <c r="B66" s="64">
        <v>411</v>
      </c>
      <c r="C66" s="62" t="s">
        <v>946</v>
      </c>
      <c r="D66" s="63">
        <v>1</v>
      </c>
      <c r="E66" s="63">
        <v>0.36759200716969043</v>
      </c>
      <c r="F66" s="63">
        <v>4.2354339810367847E-2</v>
      </c>
      <c r="G66" s="63">
        <v>0</v>
      </c>
      <c r="H66" s="63">
        <v>8.0266059187932087E-2</v>
      </c>
      <c r="I66" s="63">
        <v>6.5345109865031267E-2</v>
      </c>
      <c r="J66" s="63">
        <v>0</v>
      </c>
      <c r="K66" s="63">
        <v>0</v>
      </c>
      <c r="L66" s="63">
        <v>0</v>
      </c>
      <c r="M66" s="63">
        <v>0</v>
      </c>
      <c r="N66" s="63">
        <v>0</v>
      </c>
      <c r="O66" s="63">
        <v>0</v>
      </c>
      <c r="P66" s="63">
        <v>0</v>
      </c>
      <c r="Q66" s="63">
        <v>0</v>
      </c>
      <c r="R66" s="63">
        <v>0</v>
      </c>
      <c r="S66" s="63">
        <v>0</v>
      </c>
      <c r="T66" s="63">
        <v>0</v>
      </c>
      <c r="U66" s="63">
        <v>0</v>
      </c>
      <c r="V66" s="63">
        <v>0</v>
      </c>
      <c r="W66" s="63">
        <v>0</v>
      </c>
      <c r="X66" s="63">
        <v>0</v>
      </c>
      <c r="Y66" s="63">
        <v>0</v>
      </c>
      <c r="Z66" s="63">
        <v>0</v>
      </c>
      <c r="AA66" s="63">
        <v>0</v>
      </c>
      <c r="AB66" s="63">
        <v>0</v>
      </c>
      <c r="AC66" s="63">
        <v>0</v>
      </c>
      <c r="AD66" s="63">
        <v>0</v>
      </c>
      <c r="AE66" s="63">
        <v>0</v>
      </c>
      <c r="AF66" s="63">
        <v>0</v>
      </c>
      <c r="AG66" s="63">
        <v>0</v>
      </c>
      <c r="AH66" s="63">
        <v>0</v>
      </c>
      <c r="AI66" s="63">
        <v>0</v>
      </c>
      <c r="AJ66" s="63">
        <v>0</v>
      </c>
      <c r="AK66" s="63">
        <v>0</v>
      </c>
      <c r="AL66" s="63">
        <v>0</v>
      </c>
      <c r="AM66" s="63">
        <v>0</v>
      </c>
      <c r="AN66" s="63">
        <v>0</v>
      </c>
      <c r="AO66" s="63">
        <v>0</v>
      </c>
      <c r="AP66" s="63">
        <v>0</v>
      </c>
      <c r="AQ66" s="63">
        <v>0</v>
      </c>
      <c r="AR66" s="63">
        <v>0</v>
      </c>
      <c r="AS66" s="63">
        <v>0</v>
      </c>
      <c r="AT66" s="63">
        <v>0</v>
      </c>
      <c r="AU66" s="63">
        <v>0</v>
      </c>
      <c r="AV66" s="63">
        <v>0</v>
      </c>
      <c r="AW66" s="63">
        <v>0</v>
      </c>
      <c r="AX66" s="63">
        <v>0</v>
      </c>
      <c r="AY66" s="63">
        <v>0</v>
      </c>
      <c r="AZ66" s="63">
        <v>0</v>
      </c>
      <c r="BA66" s="63">
        <v>0</v>
      </c>
      <c r="BB66" s="63">
        <v>0</v>
      </c>
      <c r="BC66" s="63">
        <v>0</v>
      </c>
      <c r="BD66" s="63">
        <v>0</v>
      </c>
      <c r="BE66" s="63">
        <v>0</v>
      </c>
      <c r="BF66" s="63">
        <v>0</v>
      </c>
      <c r="BG66" s="63">
        <v>0</v>
      </c>
      <c r="BH66" s="63">
        <v>0</v>
      </c>
      <c r="BI66" s="63">
        <v>0</v>
      </c>
      <c r="BJ66" s="63">
        <v>0</v>
      </c>
      <c r="BK66" s="63">
        <v>0</v>
      </c>
      <c r="BL66" s="63">
        <v>0</v>
      </c>
      <c r="BM66" s="63">
        <v>0</v>
      </c>
      <c r="BN66" s="63">
        <v>0</v>
      </c>
      <c r="BO66" s="63">
        <v>0</v>
      </c>
      <c r="BP66" s="63">
        <v>0</v>
      </c>
      <c r="BQ66" s="63">
        <v>0</v>
      </c>
      <c r="BR66" s="63">
        <v>1</v>
      </c>
      <c r="BS66" s="63">
        <v>0</v>
      </c>
      <c r="BT66" s="63">
        <v>0</v>
      </c>
      <c r="BU66" s="63">
        <v>0</v>
      </c>
      <c r="BV66" s="63">
        <v>0</v>
      </c>
      <c r="BW66" s="63">
        <v>0</v>
      </c>
      <c r="BX66" s="63">
        <v>0</v>
      </c>
      <c r="BY66" s="63">
        <v>0</v>
      </c>
      <c r="BZ66" s="63">
        <v>0</v>
      </c>
      <c r="CA66" s="63">
        <v>0</v>
      </c>
      <c r="CB66" s="63">
        <v>0</v>
      </c>
      <c r="CC66" s="63">
        <v>0</v>
      </c>
      <c r="CD66" s="63">
        <v>0</v>
      </c>
      <c r="CE66" s="63">
        <v>0</v>
      </c>
      <c r="CF66" s="63">
        <v>0</v>
      </c>
      <c r="CG66" s="63">
        <v>0</v>
      </c>
      <c r="CH66" s="63">
        <v>0</v>
      </c>
      <c r="CI66" s="63">
        <v>0</v>
      </c>
      <c r="CJ66" s="63">
        <v>0</v>
      </c>
      <c r="CK66" s="63">
        <v>0</v>
      </c>
      <c r="CL66" s="63">
        <v>0</v>
      </c>
      <c r="CM66" s="63">
        <v>0</v>
      </c>
      <c r="CN66" s="63">
        <v>0</v>
      </c>
      <c r="CO66" s="63">
        <v>0</v>
      </c>
      <c r="CP66" s="63">
        <v>0</v>
      </c>
      <c r="CQ66" s="63">
        <v>0</v>
      </c>
      <c r="CR66" s="63">
        <v>0</v>
      </c>
      <c r="CS66" s="63">
        <v>0</v>
      </c>
      <c r="CT66" s="63">
        <v>0</v>
      </c>
      <c r="CU66" s="63">
        <v>0</v>
      </c>
      <c r="CV66" s="63">
        <v>0</v>
      </c>
      <c r="CW66" s="63">
        <v>0</v>
      </c>
      <c r="CX66" s="63">
        <v>0</v>
      </c>
      <c r="CY66" s="63">
        <v>0</v>
      </c>
      <c r="CZ66" s="63">
        <v>0</v>
      </c>
      <c r="DA66" s="63">
        <v>0</v>
      </c>
      <c r="DB66" s="63">
        <v>0</v>
      </c>
      <c r="DC66" s="63">
        <v>0</v>
      </c>
      <c r="DD66" s="63">
        <v>0</v>
      </c>
      <c r="DE66" s="63">
        <v>0</v>
      </c>
      <c r="DF66" s="63">
        <v>0</v>
      </c>
      <c r="DG66" s="63">
        <v>0</v>
      </c>
      <c r="DH66" s="63">
        <v>0</v>
      </c>
      <c r="DI66" s="63">
        <v>0</v>
      </c>
      <c r="DJ66" s="63">
        <v>0</v>
      </c>
      <c r="DK66" s="63">
        <v>0</v>
      </c>
    </row>
    <row r="67" spans="2:115">
      <c r="B67" s="67">
        <v>412</v>
      </c>
      <c r="C67" s="65" t="s">
        <v>947</v>
      </c>
      <c r="D67" s="63">
        <v>1</v>
      </c>
      <c r="E67" s="63">
        <v>0.38307985463663125</v>
      </c>
      <c r="F67" s="63">
        <v>4.3418639096292656E-2</v>
      </c>
      <c r="G67" s="63">
        <v>0</v>
      </c>
      <c r="H67" s="63">
        <v>7.9367976153636596E-2</v>
      </c>
      <c r="I67" s="63">
        <v>5.9806340868636051E-2</v>
      </c>
      <c r="J67" s="63">
        <v>2.7645604554082208E-3</v>
      </c>
      <c r="K67" s="63">
        <v>2.438092278480655E-3</v>
      </c>
      <c r="L67" s="63">
        <v>3.8811014064322282E-3</v>
      </c>
      <c r="M67" s="63">
        <v>7.3596867902381779E-4</v>
      </c>
      <c r="N67" s="63">
        <v>9.4490357210260572E-4</v>
      </c>
      <c r="O67" s="63">
        <v>2.1736906906813383E-3</v>
      </c>
      <c r="P67" s="63">
        <v>3.4256264860813021E-3</v>
      </c>
      <c r="Q67" s="63">
        <v>9.159339955202878E-4</v>
      </c>
      <c r="R67" s="63">
        <v>7.4533849134069633E-4</v>
      </c>
      <c r="S67" s="63">
        <v>2.175325739555077E-3</v>
      </c>
      <c r="T67" s="63">
        <v>0</v>
      </c>
      <c r="U67" s="63">
        <v>3.1221193946248888E-3</v>
      </c>
      <c r="V67" s="63">
        <v>1.6273737547152424E-3</v>
      </c>
      <c r="W67" s="63">
        <v>1.357410310309972E-3</v>
      </c>
      <c r="X67" s="63">
        <v>4.5022326096259748E-3</v>
      </c>
      <c r="Y67" s="63">
        <v>4.8086168565775744E-3</v>
      </c>
      <c r="Z67" s="63">
        <v>6.1617352877880007E-3</v>
      </c>
      <c r="AA67" s="63">
        <v>1.4720011601101182E-3</v>
      </c>
      <c r="AB67" s="63">
        <v>2.0266812376356995E-3</v>
      </c>
      <c r="AC67" s="63">
        <v>1.0181050543188021E-3</v>
      </c>
      <c r="AD67" s="63">
        <v>0</v>
      </c>
      <c r="AE67" s="63">
        <v>2.628287017736894E-3</v>
      </c>
      <c r="AF67" s="63">
        <v>1.4073790436344786E-2</v>
      </c>
      <c r="AG67" s="63">
        <v>9.7942811043534549E-3</v>
      </c>
      <c r="AH67" s="63">
        <v>1.3342929324898262E-3</v>
      </c>
      <c r="AI67" s="63">
        <v>1.7128577311005743E-3</v>
      </c>
      <c r="AJ67" s="63">
        <v>2.4580846242386279E-4</v>
      </c>
      <c r="AK67" s="63">
        <v>5.5566618947859E-3</v>
      </c>
      <c r="AL67" s="63">
        <v>3.2853833962128284E-3</v>
      </c>
      <c r="AM67" s="63">
        <v>4.1215590231347271E-3</v>
      </c>
      <c r="AN67" s="63">
        <v>1.417307555076446E-3</v>
      </c>
      <c r="AO67" s="63">
        <v>3.7947222184180145E-3</v>
      </c>
      <c r="AP67" s="63">
        <v>3.8444664644839009E-3</v>
      </c>
      <c r="AQ67" s="63">
        <v>3.0321251092113532E-3</v>
      </c>
      <c r="AR67" s="63">
        <v>4.7469998724413284E-3</v>
      </c>
      <c r="AS67" s="63">
        <v>1.3061629655128533E-3</v>
      </c>
      <c r="AT67" s="63">
        <v>1.6807268294015147E-3</v>
      </c>
      <c r="AU67" s="63">
        <v>3.8300988145354331E-3</v>
      </c>
      <c r="AV67" s="63">
        <v>3.6963185057175933E-3</v>
      </c>
      <c r="AW67" s="63">
        <v>6.8842403323550125E-4</v>
      </c>
      <c r="AX67" s="63">
        <v>1.7054102854496709E-3</v>
      </c>
      <c r="AY67" s="63">
        <v>4.2105649843337811E-3</v>
      </c>
      <c r="AZ67" s="63">
        <v>2.9145291474683417E-3</v>
      </c>
      <c r="BA67" s="63">
        <v>2.0505271632146366E-3</v>
      </c>
      <c r="BB67" s="63">
        <v>2.2203125940717379E-3</v>
      </c>
      <c r="BC67" s="63">
        <v>1.1437618985040889E-3</v>
      </c>
      <c r="BD67" s="63">
        <v>1.3079492370552683E-3</v>
      </c>
      <c r="BE67" s="63">
        <v>2.8414136792659938E-3</v>
      </c>
      <c r="BF67" s="63">
        <v>1.6633477546843837E-3</v>
      </c>
      <c r="BG67" s="63">
        <v>1.5047803746223295E-3</v>
      </c>
      <c r="BH67" s="63">
        <v>1.0122872993577499E-3</v>
      </c>
      <c r="BI67" s="63">
        <v>1.7172565195076759E-3</v>
      </c>
      <c r="BJ67" s="63">
        <v>1.424587045001149E-3</v>
      </c>
      <c r="BK67" s="63">
        <v>1.4980590116720595E-3</v>
      </c>
      <c r="BL67" s="63">
        <v>7.7909882687210755E-4</v>
      </c>
      <c r="BM67" s="63">
        <v>1.4747006966134382E-3</v>
      </c>
      <c r="BN67" s="63">
        <v>3.7139559257309087E-3</v>
      </c>
      <c r="BO67" s="63">
        <v>8.0019245035919603E-4</v>
      </c>
      <c r="BP67" s="63">
        <v>1.7855042858116173E-3</v>
      </c>
      <c r="BQ67" s="63">
        <v>8.2351553886632974E-4</v>
      </c>
      <c r="BR67" s="63">
        <v>1.0434682763258271E-3</v>
      </c>
      <c r="BS67" s="63">
        <v>1.0013639101655007</v>
      </c>
      <c r="BT67" s="63">
        <v>9.6980326116918641E-4</v>
      </c>
      <c r="BU67" s="63">
        <v>9.3572760829336915E-4</v>
      </c>
      <c r="BV67" s="63">
        <v>7.65487845417793E-3</v>
      </c>
      <c r="BW67" s="63">
        <v>2.1590814447969297E-2</v>
      </c>
      <c r="BX67" s="63">
        <v>2.1764134027629611E-2</v>
      </c>
      <c r="BY67" s="63">
        <v>2.3742179867591944E-3</v>
      </c>
      <c r="BZ67" s="63">
        <v>2.2936289148604229E-3</v>
      </c>
      <c r="CA67" s="63">
        <v>1.9856683755395707E-3</v>
      </c>
      <c r="CB67" s="63">
        <v>2.943237547033014E-3</v>
      </c>
      <c r="CC67" s="63">
        <v>7.1669643784495838E-3</v>
      </c>
      <c r="CD67" s="63">
        <v>6.3253077512672555E-3</v>
      </c>
      <c r="CE67" s="63">
        <v>8.7932563665741575E-3</v>
      </c>
      <c r="CF67" s="63">
        <v>5.8025049627592751E-4</v>
      </c>
      <c r="CG67" s="63">
        <v>8.4246853567332657E-3</v>
      </c>
      <c r="CH67" s="63">
        <v>1.3568704389515882E-3</v>
      </c>
      <c r="CI67" s="63">
        <v>1.7291089969359826E-3</v>
      </c>
      <c r="CJ67" s="63">
        <v>5.6726423023602084E-3</v>
      </c>
      <c r="CK67" s="63">
        <v>5.7373213600780074E-3</v>
      </c>
      <c r="CL67" s="63">
        <v>9.7046770474147994E-4</v>
      </c>
      <c r="CM67" s="63">
        <v>3.509786637648866E-3</v>
      </c>
      <c r="CN67" s="63">
        <v>1.5482524120913485E-2</v>
      </c>
      <c r="CO67" s="63">
        <v>8.447911994169992E-4</v>
      </c>
      <c r="CP67" s="63">
        <v>4.2020954341609427E-3</v>
      </c>
      <c r="CQ67" s="63">
        <v>1.2203739050899679E-3</v>
      </c>
      <c r="CR67" s="63">
        <v>3.7706440738851051E-3</v>
      </c>
      <c r="CS67" s="63">
        <v>4.3991104974601862E-3</v>
      </c>
      <c r="CT67" s="63">
        <v>2.6017844850968704E-3</v>
      </c>
      <c r="CU67" s="63">
        <v>1.596814416991635E-3</v>
      </c>
      <c r="CV67" s="63">
        <v>2.3300144531413565E-3</v>
      </c>
      <c r="CW67" s="63">
        <v>2.3679388992595566E-3</v>
      </c>
      <c r="CX67" s="63">
        <v>1.759924283592563E-3</v>
      </c>
      <c r="CY67" s="63">
        <v>1.0581378693314961E-3</v>
      </c>
      <c r="CZ67" s="63">
        <v>1.5860429903608103E-3</v>
      </c>
      <c r="DA67" s="63">
        <v>2.4243287956013612E-3</v>
      </c>
      <c r="DB67" s="63">
        <v>8.9617429571678571E-4</v>
      </c>
      <c r="DC67" s="63">
        <v>1.2081740501309365E-3</v>
      </c>
      <c r="DD67" s="63">
        <v>3.0670052222946786E-3</v>
      </c>
      <c r="DE67" s="63">
        <v>1.7977368022295116E-3</v>
      </c>
      <c r="DF67" s="63">
        <v>2.3902055617163421E-3</v>
      </c>
      <c r="DG67" s="63">
        <v>3.202599087216494E-3</v>
      </c>
      <c r="DH67" s="63">
        <v>8.4996362642333044E-4</v>
      </c>
      <c r="DI67" s="63">
        <v>2.1884084487068809E-3</v>
      </c>
      <c r="DJ67" s="63">
        <v>1.5841078507486434E-3</v>
      </c>
      <c r="DK67" s="63">
        <v>6.3844120102518843E-3</v>
      </c>
    </row>
    <row r="68" spans="2:115">
      <c r="B68" s="64">
        <v>413</v>
      </c>
      <c r="C68" s="62" t="s">
        <v>948</v>
      </c>
      <c r="D68" s="63">
        <v>1</v>
      </c>
      <c r="E68" s="63">
        <v>0.36727335361107888</v>
      </c>
      <c r="F68" s="63">
        <v>1.9976137805497615E-2</v>
      </c>
      <c r="G68" s="63">
        <v>0</v>
      </c>
      <c r="H68" s="63">
        <v>0.10062188632977827</v>
      </c>
      <c r="I68" s="63">
        <v>7.912363382846295E-2</v>
      </c>
      <c r="J68" s="63">
        <v>0</v>
      </c>
      <c r="K68" s="63">
        <v>0</v>
      </c>
      <c r="L68" s="63">
        <v>0</v>
      </c>
      <c r="M68" s="63">
        <v>0</v>
      </c>
      <c r="N68" s="63">
        <v>0</v>
      </c>
      <c r="O68" s="63">
        <v>0</v>
      </c>
      <c r="P68" s="63">
        <v>0</v>
      </c>
      <c r="Q68" s="63">
        <v>0</v>
      </c>
      <c r="R68" s="63">
        <v>0</v>
      </c>
      <c r="S68" s="63">
        <v>0</v>
      </c>
      <c r="T68" s="63">
        <v>0</v>
      </c>
      <c r="U68" s="63">
        <v>0</v>
      </c>
      <c r="V68" s="63">
        <v>0</v>
      </c>
      <c r="W68" s="63">
        <v>0</v>
      </c>
      <c r="X68" s="63">
        <v>0</v>
      </c>
      <c r="Y68" s="63">
        <v>0</v>
      </c>
      <c r="Z68" s="63">
        <v>0</v>
      </c>
      <c r="AA68" s="63">
        <v>0</v>
      </c>
      <c r="AB68" s="63">
        <v>0</v>
      </c>
      <c r="AC68" s="63">
        <v>0</v>
      </c>
      <c r="AD68" s="63">
        <v>0</v>
      </c>
      <c r="AE68" s="63">
        <v>0</v>
      </c>
      <c r="AF68" s="63">
        <v>0</v>
      </c>
      <c r="AG68" s="63">
        <v>0</v>
      </c>
      <c r="AH68" s="63">
        <v>0</v>
      </c>
      <c r="AI68" s="63">
        <v>0</v>
      </c>
      <c r="AJ68" s="63">
        <v>0</v>
      </c>
      <c r="AK68" s="63">
        <v>0</v>
      </c>
      <c r="AL68" s="63">
        <v>0</v>
      </c>
      <c r="AM68" s="63">
        <v>0</v>
      </c>
      <c r="AN68" s="63">
        <v>0</v>
      </c>
      <c r="AO68" s="63">
        <v>0</v>
      </c>
      <c r="AP68" s="63">
        <v>0</v>
      </c>
      <c r="AQ68" s="63">
        <v>0</v>
      </c>
      <c r="AR68" s="63">
        <v>0</v>
      </c>
      <c r="AS68" s="63">
        <v>0</v>
      </c>
      <c r="AT68" s="63">
        <v>0</v>
      </c>
      <c r="AU68" s="63">
        <v>0</v>
      </c>
      <c r="AV68" s="63">
        <v>0</v>
      </c>
      <c r="AW68" s="63">
        <v>0</v>
      </c>
      <c r="AX68" s="63">
        <v>0</v>
      </c>
      <c r="AY68" s="63">
        <v>0</v>
      </c>
      <c r="AZ68" s="63">
        <v>0</v>
      </c>
      <c r="BA68" s="63">
        <v>0</v>
      </c>
      <c r="BB68" s="63">
        <v>0</v>
      </c>
      <c r="BC68" s="63">
        <v>0</v>
      </c>
      <c r="BD68" s="63">
        <v>0</v>
      </c>
      <c r="BE68" s="63">
        <v>0</v>
      </c>
      <c r="BF68" s="63">
        <v>0</v>
      </c>
      <c r="BG68" s="63">
        <v>0</v>
      </c>
      <c r="BH68" s="63">
        <v>0</v>
      </c>
      <c r="BI68" s="63">
        <v>0</v>
      </c>
      <c r="BJ68" s="63">
        <v>0</v>
      </c>
      <c r="BK68" s="63">
        <v>0</v>
      </c>
      <c r="BL68" s="63">
        <v>0</v>
      </c>
      <c r="BM68" s="63">
        <v>0</v>
      </c>
      <c r="BN68" s="63">
        <v>0</v>
      </c>
      <c r="BO68" s="63">
        <v>0</v>
      </c>
      <c r="BP68" s="63">
        <v>0</v>
      </c>
      <c r="BQ68" s="63">
        <v>0</v>
      </c>
      <c r="BR68" s="63">
        <v>0</v>
      </c>
      <c r="BS68" s="63">
        <v>0</v>
      </c>
      <c r="BT68" s="63">
        <v>1</v>
      </c>
      <c r="BU68" s="63">
        <v>0</v>
      </c>
      <c r="BV68" s="63">
        <v>0</v>
      </c>
      <c r="BW68" s="63">
        <v>0</v>
      </c>
      <c r="BX68" s="63">
        <v>0</v>
      </c>
      <c r="BY68" s="63">
        <v>0</v>
      </c>
      <c r="BZ68" s="63">
        <v>0</v>
      </c>
      <c r="CA68" s="63">
        <v>0</v>
      </c>
      <c r="CB68" s="63">
        <v>0</v>
      </c>
      <c r="CC68" s="63">
        <v>0</v>
      </c>
      <c r="CD68" s="63">
        <v>0</v>
      </c>
      <c r="CE68" s="63">
        <v>0</v>
      </c>
      <c r="CF68" s="63">
        <v>0</v>
      </c>
      <c r="CG68" s="63">
        <v>0</v>
      </c>
      <c r="CH68" s="63">
        <v>0</v>
      </c>
      <c r="CI68" s="63">
        <v>0</v>
      </c>
      <c r="CJ68" s="63">
        <v>0</v>
      </c>
      <c r="CK68" s="63">
        <v>0</v>
      </c>
      <c r="CL68" s="63">
        <v>0</v>
      </c>
      <c r="CM68" s="63">
        <v>0</v>
      </c>
      <c r="CN68" s="63">
        <v>0</v>
      </c>
      <c r="CO68" s="63">
        <v>0</v>
      </c>
      <c r="CP68" s="63">
        <v>0</v>
      </c>
      <c r="CQ68" s="63">
        <v>0</v>
      </c>
      <c r="CR68" s="63">
        <v>0</v>
      </c>
      <c r="CS68" s="63">
        <v>0</v>
      </c>
      <c r="CT68" s="63">
        <v>0</v>
      </c>
      <c r="CU68" s="63">
        <v>0</v>
      </c>
      <c r="CV68" s="63">
        <v>0</v>
      </c>
      <c r="CW68" s="63">
        <v>0</v>
      </c>
      <c r="CX68" s="63">
        <v>0</v>
      </c>
      <c r="CY68" s="63">
        <v>0</v>
      </c>
      <c r="CZ68" s="63">
        <v>0</v>
      </c>
      <c r="DA68" s="63">
        <v>0</v>
      </c>
      <c r="DB68" s="63">
        <v>0</v>
      </c>
      <c r="DC68" s="63">
        <v>0</v>
      </c>
      <c r="DD68" s="63">
        <v>0</v>
      </c>
      <c r="DE68" s="63">
        <v>0</v>
      </c>
      <c r="DF68" s="63">
        <v>0</v>
      </c>
      <c r="DG68" s="63">
        <v>0</v>
      </c>
      <c r="DH68" s="63">
        <v>0</v>
      </c>
      <c r="DI68" s="63">
        <v>0</v>
      </c>
      <c r="DJ68" s="63">
        <v>0</v>
      </c>
      <c r="DK68" s="63">
        <v>0</v>
      </c>
    </row>
    <row r="69" spans="2:115">
      <c r="B69" s="64">
        <v>419</v>
      </c>
      <c r="C69" s="62" t="s">
        <v>949</v>
      </c>
      <c r="D69" s="63">
        <v>1</v>
      </c>
      <c r="E69" s="63">
        <v>0.26126637296797289</v>
      </c>
      <c r="F69" s="63">
        <v>8.453368237083822E-2</v>
      </c>
      <c r="G69" s="63">
        <v>0</v>
      </c>
      <c r="H69" s="63">
        <v>6.8235908326905154E-2</v>
      </c>
      <c r="I69" s="63">
        <v>5.6463937907814635E-2</v>
      </c>
      <c r="J69" s="63">
        <v>0</v>
      </c>
      <c r="K69" s="63">
        <v>0</v>
      </c>
      <c r="L69" s="63">
        <v>0</v>
      </c>
      <c r="M69" s="63">
        <v>0</v>
      </c>
      <c r="N69" s="63">
        <v>0</v>
      </c>
      <c r="O69" s="63">
        <v>0</v>
      </c>
      <c r="P69" s="63">
        <v>0</v>
      </c>
      <c r="Q69" s="63">
        <v>0</v>
      </c>
      <c r="R69" s="63">
        <v>0</v>
      </c>
      <c r="S69" s="63">
        <v>0</v>
      </c>
      <c r="T69" s="63">
        <v>0</v>
      </c>
      <c r="U69" s="63">
        <v>0</v>
      </c>
      <c r="V69" s="63">
        <v>0</v>
      </c>
      <c r="W69" s="63">
        <v>0</v>
      </c>
      <c r="X69" s="63">
        <v>0</v>
      </c>
      <c r="Y69" s="63">
        <v>0</v>
      </c>
      <c r="Z69" s="63">
        <v>0</v>
      </c>
      <c r="AA69" s="63">
        <v>0</v>
      </c>
      <c r="AB69" s="63">
        <v>0</v>
      </c>
      <c r="AC69" s="63">
        <v>0</v>
      </c>
      <c r="AD69" s="63">
        <v>0</v>
      </c>
      <c r="AE69" s="63">
        <v>0</v>
      </c>
      <c r="AF69" s="63">
        <v>0</v>
      </c>
      <c r="AG69" s="63">
        <v>0</v>
      </c>
      <c r="AH69" s="63">
        <v>0</v>
      </c>
      <c r="AI69" s="63">
        <v>0</v>
      </c>
      <c r="AJ69" s="63">
        <v>0</v>
      </c>
      <c r="AK69" s="63">
        <v>0</v>
      </c>
      <c r="AL69" s="63">
        <v>0</v>
      </c>
      <c r="AM69" s="63">
        <v>0</v>
      </c>
      <c r="AN69" s="63">
        <v>0</v>
      </c>
      <c r="AO69" s="63">
        <v>0</v>
      </c>
      <c r="AP69" s="63">
        <v>0</v>
      </c>
      <c r="AQ69" s="63">
        <v>0</v>
      </c>
      <c r="AR69" s="63">
        <v>0</v>
      </c>
      <c r="AS69" s="63">
        <v>0</v>
      </c>
      <c r="AT69" s="63">
        <v>0</v>
      </c>
      <c r="AU69" s="63">
        <v>0</v>
      </c>
      <c r="AV69" s="63">
        <v>0</v>
      </c>
      <c r="AW69" s="63">
        <v>0</v>
      </c>
      <c r="AX69" s="63">
        <v>0</v>
      </c>
      <c r="AY69" s="63">
        <v>0</v>
      </c>
      <c r="AZ69" s="63">
        <v>0</v>
      </c>
      <c r="BA69" s="63">
        <v>0</v>
      </c>
      <c r="BB69" s="63">
        <v>0</v>
      </c>
      <c r="BC69" s="63">
        <v>0</v>
      </c>
      <c r="BD69" s="63">
        <v>0</v>
      </c>
      <c r="BE69" s="63">
        <v>0</v>
      </c>
      <c r="BF69" s="63">
        <v>0</v>
      </c>
      <c r="BG69" s="63">
        <v>0</v>
      </c>
      <c r="BH69" s="63">
        <v>0</v>
      </c>
      <c r="BI69" s="63">
        <v>0</v>
      </c>
      <c r="BJ69" s="63">
        <v>0</v>
      </c>
      <c r="BK69" s="63">
        <v>0</v>
      </c>
      <c r="BL69" s="63">
        <v>0</v>
      </c>
      <c r="BM69" s="63">
        <v>0</v>
      </c>
      <c r="BN69" s="63">
        <v>0</v>
      </c>
      <c r="BO69" s="63">
        <v>0</v>
      </c>
      <c r="BP69" s="63">
        <v>0</v>
      </c>
      <c r="BQ69" s="63">
        <v>0</v>
      </c>
      <c r="BR69" s="63">
        <v>0</v>
      </c>
      <c r="BS69" s="63">
        <v>0</v>
      </c>
      <c r="BT69" s="63">
        <v>0</v>
      </c>
      <c r="BU69" s="63">
        <v>1</v>
      </c>
      <c r="BV69" s="63">
        <v>0</v>
      </c>
      <c r="BW69" s="63">
        <v>0</v>
      </c>
      <c r="BX69" s="63">
        <v>0</v>
      </c>
      <c r="BY69" s="63">
        <v>0</v>
      </c>
      <c r="BZ69" s="63">
        <v>0</v>
      </c>
      <c r="CA69" s="63">
        <v>0</v>
      </c>
      <c r="CB69" s="63">
        <v>0</v>
      </c>
      <c r="CC69" s="63">
        <v>0</v>
      </c>
      <c r="CD69" s="63">
        <v>0</v>
      </c>
      <c r="CE69" s="63">
        <v>0</v>
      </c>
      <c r="CF69" s="63">
        <v>0</v>
      </c>
      <c r="CG69" s="63">
        <v>0</v>
      </c>
      <c r="CH69" s="63">
        <v>0</v>
      </c>
      <c r="CI69" s="63">
        <v>0</v>
      </c>
      <c r="CJ69" s="63">
        <v>0</v>
      </c>
      <c r="CK69" s="63">
        <v>0</v>
      </c>
      <c r="CL69" s="63">
        <v>0</v>
      </c>
      <c r="CM69" s="63">
        <v>0</v>
      </c>
      <c r="CN69" s="63">
        <v>0</v>
      </c>
      <c r="CO69" s="63">
        <v>0</v>
      </c>
      <c r="CP69" s="63">
        <v>0</v>
      </c>
      <c r="CQ69" s="63">
        <v>0</v>
      </c>
      <c r="CR69" s="63">
        <v>0</v>
      </c>
      <c r="CS69" s="63">
        <v>0</v>
      </c>
      <c r="CT69" s="63">
        <v>0</v>
      </c>
      <c r="CU69" s="63">
        <v>0</v>
      </c>
      <c r="CV69" s="63">
        <v>0</v>
      </c>
      <c r="CW69" s="63">
        <v>0</v>
      </c>
      <c r="CX69" s="63">
        <v>0</v>
      </c>
      <c r="CY69" s="63">
        <v>0</v>
      </c>
      <c r="CZ69" s="63">
        <v>0</v>
      </c>
      <c r="DA69" s="63">
        <v>0</v>
      </c>
      <c r="DB69" s="63">
        <v>0</v>
      </c>
      <c r="DC69" s="63">
        <v>0</v>
      </c>
      <c r="DD69" s="63">
        <v>0</v>
      </c>
      <c r="DE69" s="63">
        <v>0</v>
      </c>
      <c r="DF69" s="63">
        <v>0</v>
      </c>
      <c r="DG69" s="63">
        <v>0</v>
      </c>
      <c r="DH69" s="63">
        <v>0</v>
      </c>
      <c r="DI69" s="63">
        <v>0</v>
      </c>
      <c r="DJ69" s="63">
        <v>0</v>
      </c>
      <c r="DK69" s="63">
        <v>0</v>
      </c>
    </row>
    <row r="70" spans="2:115">
      <c r="B70" s="64">
        <v>461</v>
      </c>
      <c r="C70" s="62" t="s">
        <v>950</v>
      </c>
      <c r="D70" s="63">
        <v>0.52760112747217169</v>
      </c>
      <c r="E70" s="63">
        <v>8.327902697730391E-2</v>
      </c>
      <c r="F70" s="63">
        <v>6.3110194249786325E-2</v>
      </c>
      <c r="G70" s="63">
        <v>1.8598925240154728E-2</v>
      </c>
      <c r="H70" s="63">
        <v>8.7239995534870857E-3</v>
      </c>
      <c r="I70" s="63">
        <v>8.7239995534870857E-3</v>
      </c>
      <c r="J70" s="63">
        <v>9.5297282351941674E-3</v>
      </c>
      <c r="K70" s="63">
        <v>1.1619740264799897E-2</v>
      </c>
      <c r="L70" s="63">
        <v>3.1966488060897275E-2</v>
      </c>
      <c r="M70" s="63">
        <v>7.5517350946499731E-3</v>
      </c>
      <c r="N70" s="63">
        <v>2.4277175326584875E-2</v>
      </c>
      <c r="O70" s="63">
        <v>8.9292887002823066E-3</v>
      </c>
      <c r="P70" s="63">
        <v>2.1078522107592115E-2</v>
      </c>
      <c r="Q70" s="63">
        <v>8.4862924216335851E-3</v>
      </c>
      <c r="R70" s="63">
        <v>7.8806674693454003E-3</v>
      </c>
      <c r="S70" s="63">
        <v>1.0217669083126112E-2</v>
      </c>
      <c r="T70" s="63">
        <v>0</v>
      </c>
      <c r="U70" s="63">
        <v>1.2580796268780899E-2</v>
      </c>
      <c r="V70" s="63">
        <v>7.4341873278269193E-3</v>
      </c>
      <c r="W70" s="63">
        <v>5.356482513686236E-3</v>
      </c>
      <c r="X70" s="63">
        <v>8.2509035345275112E-3</v>
      </c>
      <c r="Y70" s="63">
        <v>5.4693294653417032E-2</v>
      </c>
      <c r="Z70" s="63">
        <v>1.4680293927938621E-2</v>
      </c>
      <c r="AA70" s="63">
        <v>1.607924549830804E-2</v>
      </c>
      <c r="AB70" s="63">
        <v>3.1625149467049272E-2</v>
      </c>
      <c r="AC70" s="63">
        <v>2.5527377769874675E-2</v>
      </c>
      <c r="AD70" s="63">
        <v>0</v>
      </c>
      <c r="AE70" s="63">
        <v>2.1478061064042334E-2</v>
      </c>
      <c r="AF70" s="63">
        <v>5.5096612110346686E-2</v>
      </c>
      <c r="AG70" s="63">
        <v>2.2162174393007855E-2</v>
      </c>
      <c r="AH70" s="63">
        <v>8.370377274981548E-3</v>
      </c>
      <c r="AI70" s="63">
        <v>7.8095387119452237E-3</v>
      </c>
      <c r="AJ70" s="63">
        <v>2.0028641617364082E-3</v>
      </c>
      <c r="AK70" s="63">
        <v>1.2026573428757336E-2</v>
      </c>
      <c r="AL70" s="63">
        <v>1.6493710461013986E-2</v>
      </c>
      <c r="AM70" s="63">
        <v>1.0936361198413512E-2</v>
      </c>
      <c r="AN70" s="63">
        <v>1.0817037207293064E-2</v>
      </c>
      <c r="AO70" s="63">
        <v>1.8999993883020858E-2</v>
      </c>
      <c r="AP70" s="63">
        <v>2.8840474522177834E-2</v>
      </c>
      <c r="AQ70" s="63">
        <v>2.0705434948959458E-2</v>
      </c>
      <c r="AR70" s="63">
        <v>2.3923950019191106E-2</v>
      </c>
      <c r="AS70" s="63">
        <v>1.1927468747479851E-2</v>
      </c>
      <c r="AT70" s="63">
        <v>3.4202980394840481E-2</v>
      </c>
      <c r="AU70" s="63">
        <v>5.6988344978899055E-2</v>
      </c>
      <c r="AV70" s="63">
        <v>6.4340401566355329E-3</v>
      </c>
      <c r="AW70" s="63">
        <v>4.1078875546353257E-3</v>
      </c>
      <c r="AX70" s="63">
        <v>1.0402458450598838E-2</v>
      </c>
      <c r="AY70" s="63">
        <v>6.3239477830690158E-3</v>
      </c>
      <c r="AZ70" s="63">
        <v>1.3280999423230029E-2</v>
      </c>
      <c r="BA70" s="63">
        <v>1.1203788863298069E-2</v>
      </c>
      <c r="BB70" s="63">
        <v>7.3291205664177753E-3</v>
      </c>
      <c r="BC70" s="63">
        <v>8.4016549105608383E-3</v>
      </c>
      <c r="BD70" s="63">
        <v>1.7430375819032468E-2</v>
      </c>
      <c r="BE70" s="63">
        <v>1.5556653496825598E-2</v>
      </c>
      <c r="BF70" s="63">
        <v>7.2683106106122813E-3</v>
      </c>
      <c r="BG70" s="63">
        <v>5.2587932961733058E-3</v>
      </c>
      <c r="BH70" s="63">
        <v>4.0431866193991299E-3</v>
      </c>
      <c r="BI70" s="63">
        <v>6.75933566387982E-3</v>
      </c>
      <c r="BJ70" s="63">
        <v>4.6868810213671159E-3</v>
      </c>
      <c r="BK70" s="63">
        <v>2.6841385143994393E-3</v>
      </c>
      <c r="BL70" s="63">
        <v>6.3914433838942429E-3</v>
      </c>
      <c r="BM70" s="63">
        <v>9.4728257279285185E-3</v>
      </c>
      <c r="BN70" s="63">
        <v>8.9229139233750424E-3</v>
      </c>
      <c r="BO70" s="63">
        <v>5.1734469206994827E-3</v>
      </c>
      <c r="BP70" s="63">
        <v>8.0327848443050714E-3</v>
      </c>
      <c r="BQ70" s="63">
        <v>1.8193517831689758E-2</v>
      </c>
      <c r="BR70" s="63">
        <v>3.301305550383556E-3</v>
      </c>
      <c r="BS70" s="63">
        <v>2.9550489889307147E-3</v>
      </c>
      <c r="BT70" s="63">
        <v>3.152938024189156E-3</v>
      </c>
      <c r="BU70" s="63">
        <v>4.8333048232137923E-3</v>
      </c>
      <c r="BV70" s="63">
        <v>1.0651714107067212</v>
      </c>
      <c r="BW70" s="63">
        <v>1.3542910690258307E-2</v>
      </c>
      <c r="BX70" s="63">
        <v>3.300464623184185E-2</v>
      </c>
      <c r="BY70" s="63">
        <v>5.537564619689378E-2</v>
      </c>
      <c r="BZ70" s="63">
        <v>1.0638221547354249E-2</v>
      </c>
      <c r="CA70" s="63">
        <v>4.0453419592361801E-3</v>
      </c>
      <c r="CB70" s="63">
        <v>7.8347263973140794E-3</v>
      </c>
      <c r="CC70" s="63">
        <v>4.5936444110829498E-3</v>
      </c>
      <c r="CD70" s="63">
        <v>3.8660409038518667E-4</v>
      </c>
      <c r="CE70" s="63">
        <v>2.6466475810152424E-2</v>
      </c>
      <c r="CF70" s="63">
        <v>2.4180474753507626E-3</v>
      </c>
      <c r="CG70" s="63">
        <v>4.0585069591731575E-3</v>
      </c>
      <c r="CH70" s="63">
        <v>3.1286837409582936E-3</v>
      </c>
      <c r="CI70" s="63">
        <v>2.4055378892234081E-3</v>
      </c>
      <c r="CJ70" s="63">
        <v>2.8282207467109417E-2</v>
      </c>
      <c r="CK70" s="63">
        <v>8.2497340444513453E-3</v>
      </c>
      <c r="CL70" s="63">
        <v>2.1627401730098415E-3</v>
      </c>
      <c r="CM70" s="63">
        <v>9.0594487301336041E-3</v>
      </c>
      <c r="CN70" s="63">
        <v>5.9145708763173755E-3</v>
      </c>
      <c r="CO70" s="63">
        <v>2.5284156404862547E-3</v>
      </c>
      <c r="CP70" s="63">
        <v>3.9174034664532014E-3</v>
      </c>
      <c r="CQ70" s="63">
        <v>4.6008046398026362E-3</v>
      </c>
      <c r="CR70" s="63">
        <v>6.6970115718706794E-3</v>
      </c>
      <c r="CS70" s="63">
        <v>8.9229939604741123E-3</v>
      </c>
      <c r="CT70" s="63">
        <v>7.6207973069728225E-3</v>
      </c>
      <c r="CU70" s="63">
        <v>6.4007448033976842E-3</v>
      </c>
      <c r="CV70" s="63">
        <v>1.4991854336937508E-2</v>
      </c>
      <c r="CW70" s="63">
        <v>8.1451803103133741E-3</v>
      </c>
      <c r="CX70" s="63">
        <v>9.9393479793195658E-3</v>
      </c>
      <c r="CY70" s="63">
        <v>2.8538819602534245E-3</v>
      </c>
      <c r="CZ70" s="63">
        <v>3.525888792454909E-3</v>
      </c>
      <c r="DA70" s="63">
        <v>3.9301675621940041E-3</v>
      </c>
      <c r="DB70" s="63">
        <v>3.6578042108309085E-3</v>
      </c>
      <c r="DC70" s="63">
        <v>4.2355840528491293E-3</v>
      </c>
      <c r="DD70" s="63">
        <v>2.9034092266210933E-2</v>
      </c>
      <c r="DE70" s="63">
        <v>1.3018263726106668E-2</v>
      </c>
      <c r="DF70" s="63">
        <v>1.4418970982602312E-2</v>
      </c>
      <c r="DG70" s="63">
        <v>1.8867177569412526E-2</v>
      </c>
      <c r="DH70" s="63">
        <v>5.119511986473378E-3</v>
      </c>
      <c r="DI70" s="63">
        <v>1.3287064129169466E-2</v>
      </c>
      <c r="DJ70" s="63">
        <v>6.695362554407165E-3</v>
      </c>
      <c r="DK70" s="63">
        <v>3.9096876899226626E-3</v>
      </c>
    </row>
    <row r="71" spans="2:115">
      <c r="B71" s="64">
        <v>462</v>
      </c>
      <c r="C71" s="62" t="s">
        <v>951</v>
      </c>
      <c r="D71" s="63">
        <v>0.99985159971576065</v>
      </c>
      <c r="E71" s="63">
        <v>9.0515395362181908E-2</v>
      </c>
      <c r="F71" s="63">
        <v>-2.6372864779376743E-2</v>
      </c>
      <c r="G71" s="63">
        <v>4.8338305416411242E-3</v>
      </c>
      <c r="H71" s="63">
        <v>1.1458446407205452E-2</v>
      </c>
      <c r="I71" s="63">
        <v>1.1458446407205452E-2</v>
      </c>
      <c r="J71" s="63">
        <v>4.9148348827870677E-4</v>
      </c>
      <c r="K71" s="63">
        <v>8.9713546368508953E-4</v>
      </c>
      <c r="L71" s="63">
        <v>6.4461451951556995E-4</v>
      </c>
      <c r="M71" s="63">
        <v>7.5548116371118622E-4</v>
      </c>
      <c r="N71" s="63">
        <v>6.421632138192021E-4</v>
      </c>
      <c r="O71" s="63">
        <v>4.9900791441930545E-4</v>
      </c>
      <c r="P71" s="63">
        <v>5.4939860852898869E-4</v>
      </c>
      <c r="Q71" s="63">
        <v>3.1627130631767062E-3</v>
      </c>
      <c r="R71" s="63">
        <v>3.0012033217175658E-3</v>
      </c>
      <c r="S71" s="63">
        <v>3.0498060221244624E-3</v>
      </c>
      <c r="T71" s="63">
        <v>0</v>
      </c>
      <c r="U71" s="63">
        <v>5.4726840783444605E-3</v>
      </c>
      <c r="V71" s="63">
        <v>2.3433709454257373E-3</v>
      </c>
      <c r="W71" s="63">
        <v>4.1527158732348709E-4</v>
      </c>
      <c r="X71" s="63">
        <v>9.8221498646126155E-4</v>
      </c>
      <c r="Y71" s="63">
        <v>2.3630454890649329E-3</v>
      </c>
      <c r="Z71" s="63">
        <v>1.2496274304790464E-3</v>
      </c>
      <c r="AA71" s="63">
        <v>9.9418580184077484E-4</v>
      </c>
      <c r="AB71" s="63">
        <v>1.3159046843079157E-2</v>
      </c>
      <c r="AC71" s="63">
        <v>1.082447977781138E-3</v>
      </c>
      <c r="AD71" s="63">
        <v>0</v>
      </c>
      <c r="AE71" s="63">
        <v>1.9798242614946474E-3</v>
      </c>
      <c r="AF71" s="63">
        <v>2.9583834918600832E-3</v>
      </c>
      <c r="AG71" s="63">
        <v>1.5484945351937668E-3</v>
      </c>
      <c r="AH71" s="63">
        <v>2.5063828239654819E-3</v>
      </c>
      <c r="AI71" s="63">
        <v>1.1042289056367126E-3</v>
      </c>
      <c r="AJ71" s="63">
        <v>8.1774380312128463E-5</v>
      </c>
      <c r="AK71" s="63">
        <v>1.0418364839790482E-3</v>
      </c>
      <c r="AL71" s="63">
        <v>2.5698779156765623E-3</v>
      </c>
      <c r="AM71" s="63">
        <v>2.3730228182401929E-3</v>
      </c>
      <c r="AN71" s="63">
        <v>6.8683583276237068E-4</v>
      </c>
      <c r="AO71" s="63">
        <v>1.4128014575517815E-2</v>
      </c>
      <c r="AP71" s="63">
        <v>1.3117339567031768E-3</v>
      </c>
      <c r="AQ71" s="63">
        <v>1.4484600541329195E-2</v>
      </c>
      <c r="AR71" s="63">
        <v>4.0008715972822207E-3</v>
      </c>
      <c r="AS71" s="63">
        <v>9.8933410586383324E-4</v>
      </c>
      <c r="AT71" s="63">
        <v>4.0267170424591612E-3</v>
      </c>
      <c r="AU71" s="63">
        <v>1.4944434768427755E-2</v>
      </c>
      <c r="AV71" s="63">
        <v>1.5399645917381743E-3</v>
      </c>
      <c r="AW71" s="63">
        <v>4.6056437958671981E-4</v>
      </c>
      <c r="AX71" s="63">
        <v>3.3245210879254312E-3</v>
      </c>
      <c r="AY71" s="63">
        <v>1.552339687549866E-3</v>
      </c>
      <c r="AZ71" s="63">
        <v>2.7431136058178938E-3</v>
      </c>
      <c r="BA71" s="63">
        <v>1.4263900207666742E-3</v>
      </c>
      <c r="BB71" s="63">
        <v>1.1182242572580377E-3</v>
      </c>
      <c r="BC71" s="63">
        <v>1.4085581510878324E-3</v>
      </c>
      <c r="BD71" s="63">
        <v>3.0044158601027762E-3</v>
      </c>
      <c r="BE71" s="63">
        <v>1.8098011559352215E-3</v>
      </c>
      <c r="BF71" s="63">
        <v>9.4064054273828625E-4</v>
      </c>
      <c r="BG71" s="63">
        <v>5.2961799396714646E-4</v>
      </c>
      <c r="BH71" s="63">
        <v>5.3280032579547973E-4</v>
      </c>
      <c r="BI71" s="63">
        <v>1.8569475300864774E-3</v>
      </c>
      <c r="BJ71" s="63">
        <v>4.8856856406164515E-4</v>
      </c>
      <c r="BK71" s="63">
        <v>5.1508493592207917E-4</v>
      </c>
      <c r="BL71" s="63">
        <v>2.458387245502429E-3</v>
      </c>
      <c r="BM71" s="63">
        <v>3.1914513067532483E-3</v>
      </c>
      <c r="BN71" s="63">
        <v>1.4285406039087891E-3</v>
      </c>
      <c r="BO71" s="63">
        <v>1.241470671939378E-3</v>
      </c>
      <c r="BP71" s="63">
        <v>9.5079306514791681E-4</v>
      </c>
      <c r="BQ71" s="63">
        <v>2.5314402771219272E-3</v>
      </c>
      <c r="BR71" s="63">
        <v>9.3620153035768356E-4</v>
      </c>
      <c r="BS71" s="63">
        <v>1.0803864397006555E-3</v>
      </c>
      <c r="BT71" s="63">
        <v>6.7092178664790382E-4</v>
      </c>
      <c r="BU71" s="63">
        <v>9.0588064251705634E-4</v>
      </c>
      <c r="BV71" s="63">
        <v>1.1398208747351448E-2</v>
      </c>
      <c r="BW71" s="63">
        <v>1.0071770687076993</v>
      </c>
      <c r="BX71" s="63">
        <v>1.9190773050428115E-3</v>
      </c>
      <c r="BY71" s="63">
        <v>3.3892201916380757E-3</v>
      </c>
      <c r="BZ71" s="63">
        <v>3.1880162291229664E-3</v>
      </c>
      <c r="CA71" s="63">
        <v>6.1714460658722535E-4</v>
      </c>
      <c r="CB71" s="63">
        <v>1.3900007796931494E-3</v>
      </c>
      <c r="CC71" s="63">
        <v>3.5897642004613709E-4</v>
      </c>
      <c r="CD71" s="63">
        <v>6.6918579449306746E-5</v>
      </c>
      <c r="CE71" s="63">
        <v>6.7068237213076915E-4</v>
      </c>
      <c r="CF71" s="63">
        <v>5.8169193011895848E-4</v>
      </c>
      <c r="CG71" s="63">
        <v>8.3730090746033672E-4</v>
      </c>
      <c r="CH71" s="63">
        <v>5.1298866660632952E-4</v>
      </c>
      <c r="CI71" s="63">
        <v>3.4645385373805907E-4</v>
      </c>
      <c r="CJ71" s="63">
        <v>6.9092222109800238E-4</v>
      </c>
      <c r="CK71" s="63">
        <v>7.9667499069111295E-4</v>
      </c>
      <c r="CL71" s="63">
        <v>6.5822816209593884E-4</v>
      </c>
      <c r="CM71" s="63">
        <v>1.0252874099374901E-3</v>
      </c>
      <c r="CN71" s="63">
        <v>7.209446218902067E-4</v>
      </c>
      <c r="CO71" s="63">
        <v>3.2691732400845047E-4</v>
      </c>
      <c r="CP71" s="63">
        <v>8.5473781699283932E-4</v>
      </c>
      <c r="CQ71" s="63">
        <v>4.5275899067605193E-4</v>
      </c>
      <c r="CR71" s="63">
        <v>2.0229534873830012E-3</v>
      </c>
      <c r="CS71" s="63">
        <v>2.4714811724971223E-3</v>
      </c>
      <c r="CT71" s="63">
        <v>1.1976075839692055E-3</v>
      </c>
      <c r="CU71" s="63">
        <v>1.8298906517545083E-3</v>
      </c>
      <c r="CV71" s="63">
        <v>5.7106842447754496E-3</v>
      </c>
      <c r="CW71" s="63">
        <v>4.6939205971235232E-3</v>
      </c>
      <c r="CX71" s="63">
        <v>4.0979357361705417E-3</v>
      </c>
      <c r="CY71" s="63">
        <v>1.1325169946129912E-3</v>
      </c>
      <c r="CZ71" s="63">
        <v>4.605440785490303E-4</v>
      </c>
      <c r="DA71" s="63">
        <v>3.1620899146113753E-4</v>
      </c>
      <c r="DB71" s="63">
        <v>1.7255160125342458E-3</v>
      </c>
      <c r="DC71" s="63">
        <v>1.2219375340435429E-3</v>
      </c>
      <c r="DD71" s="63">
        <v>1.6178457544248709E-2</v>
      </c>
      <c r="DE71" s="63">
        <v>1.1836987436364514E-2</v>
      </c>
      <c r="DF71" s="63">
        <v>5.5000028972476342E-3</v>
      </c>
      <c r="DG71" s="63">
        <v>1.4546109732403133E-3</v>
      </c>
      <c r="DH71" s="63">
        <v>2.2287851539759605E-3</v>
      </c>
      <c r="DI71" s="63">
        <v>2.7079389177276617E-3</v>
      </c>
      <c r="DJ71" s="63">
        <v>8.9166005538258118E-4</v>
      </c>
      <c r="DK71" s="63">
        <v>3.3745958078688568E-4</v>
      </c>
    </row>
    <row r="72" spans="2:115">
      <c r="B72" s="64">
        <v>471</v>
      </c>
      <c r="C72" s="62" t="s">
        <v>952</v>
      </c>
      <c r="D72" s="63">
        <v>0.99980146321047914</v>
      </c>
      <c r="E72" s="63">
        <v>0.13339072493402435</v>
      </c>
      <c r="F72" s="63">
        <v>8.6198247129083305E-2</v>
      </c>
      <c r="G72" s="63">
        <v>7.4947585940297757E-3</v>
      </c>
      <c r="H72" s="63">
        <v>1.7502014613617622E-2</v>
      </c>
      <c r="I72" s="63">
        <v>1.7502014613617622E-2</v>
      </c>
      <c r="J72" s="63">
        <v>2.3366421368302653E-3</v>
      </c>
      <c r="K72" s="63">
        <v>2.6310588023062587E-3</v>
      </c>
      <c r="L72" s="63">
        <v>2.2915908530434029E-3</v>
      </c>
      <c r="M72" s="63">
        <v>1.3448174761642032E-3</v>
      </c>
      <c r="N72" s="63">
        <v>3.7297010791548396E-3</v>
      </c>
      <c r="O72" s="63">
        <v>7.7095556606113632E-3</v>
      </c>
      <c r="P72" s="63">
        <v>7.5151713822698739E-3</v>
      </c>
      <c r="Q72" s="63">
        <v>3.2070354695865706E-3</v>
      </c>
      <c r="R72" s="63">
        <v>4.0368255346550528E-3</v>
      </c>
      <c r="S72" s="63">
        <v>1.1120954966674535E-3</v>
      </c>
      <c r="T72" s="63">
        <v>0</v>
      </c>
      <c r="U72" s="63">
        <v>2.1789051434535863E-3</v>
      </c>
      <c r="V72" s="63">
        <v>2.0475734153926994E-3</v>
      </c>
      <c r="W72" s="63">
        <v>1.84484168131145E-3</v>
      </c>
      <c r="X72" s="63">
        <v>2.1571994483547217E-3</v>
      </c>
      <c r="Y72" s="63">
        <v>5.2583257836336678E-3</v>
      </c>
      <c r="Z72" s="63">
        <v>2.9234895370311318E-3</v>
      </c>
      <c r="AA72" s="63">
        <v>1.3581389131870592E-3</v>
      </c>
      <c r="AB72" s="63">
        <v>2.9456672361393046E-3</v>
      </c>
      <c r="AC72" s="63">
        <v>3.6050247130504907E-3</v>
      </c>
      <c r="AD72" s="63">
        <v>0</v>
      </c>
      <c r="AE72" s="63">
        <v>2.2311064436814996E-3</v>
      </c>
      <c r="AF72" s="63">
        <v>3.6579091103000065E-3</v>
      </c>
      <c r="AG72" s="63">
        <v>7.4329477149395395E-3</v>
      </c>
      <c r="AH72" s="63">
        <v>5.6849051050143632E-3</v>
      </c>
      <c r="AI72" s="63">
        <v>1.5862587390680048E-3</v>
      </c>
      <c r="AJ72" s="63">
        <v>2.7657479506420627E-3</v>
      </c>
      <c r="AK72" s="63">
        <v>1.8462768800812694E-3</v>
      </c>
      <c r="AL72" s="63">
        <v>1.4824355517889694E-3</v>
      </c>
      <c r="AM72" s="63">
        <v>1.6910726774684347E-3</v>
      </c>
      <c r="AN72" s="63">
        <v>1.5856935237187079E-3</v>
      </c>
      <c r="AO72" s="63">
        <v>1.7412119928704047E-3</v>
      </c>
      <c r="AP72" s="63">
        <v>2.469698356164889E-3</v>
      </c>
      <c r="AQ72" s="63">
        <v>2.0348688865749905E-3</v>
      </c>
      <c r="AR72" s="63">
        <v>2.4027999064898946E-3</v>
      </c>
      <c r="AS72" s="63">
        <v>5.6901680394467081E-4</v>
      </c>
      <c r="AT72" s="63">
        <v>1.5161269553647175E-3</v>
      </c>
      <c r="AU72" s="63">
        <v>2.6069797788722091E-3</v>
      </c>
      <c r="AV72" s="63">
        <v>1.3878166475015151E-3</v>
      </c>
      <c r="AW72" s="63">
        <v>9.2385496071631704E-4</v>
      </c>
      <c r="AX72" s="63">
        <v>1.3846706499218641E-3</v>
      </c>
      <c r="AY72" s="63">
        <v>1.1261072460738274E-3</v>
      </c>
      <c r="AZ72" s="63">
        <v>1.4042222578370949E-3</v>
      </c>
      <c r="BA72" s="63">
        <v>1.4591484545408277E-3</v>
      </c>
      <c r="BB72" s="63">
        <v>1.6247061954937779E-3</v>
      </c>
      <c r="BC72" s="63">
        <v>1.1204022948888667E-3</v>
      </c>
      <c r="BD72" s="63">
        <v>1.3347222340546142E-3</v>
      </c>
      <c r="BE72" s="63">
        <v>2.0358285990040997E-3</v>
      </c>
      <c r="BF72" s="63">
        <v>1.039704843481854E-3</v>
      </c>
      <c r="BG72" s="63">
        <v>1.064536289373654E-3</v>
      </c>
      <c r="BH72" s="63">
        <v>8.7096621898348362E-4</v>
      </c>
      <c r="BI72" s="63">
        <v>1.9933997617762465E-3</v>
      </c>
      <c r="BJ72" s="63">
        <v>8.8135516800176485E-4</v>
      </c>
      <c r="BK72" s="63">
        <v>1.1435824266642308E-3</v>
      </c>
      <c r="BL72" s="63">
        <v>9.5749129403236723E-4</v>
      </c>
      <c r="BM72" s="63">
        <v>1.3281859364685073E-3</v>
      </c>
      <c r="BN72" s="63">
        <v>1.3959210357276522E-3</v>
      </c>
      <c r="BO72" s="63">
        <v>1.486693235718965E-3</v>
      </c>
      <c r="BP72" s="63">
        <v>2.4079163424634148E-3</v>
      </c>
      <c r="BQ72" s="63">
        <v>3.0083876385438206E-3</v>
      </c>
      <c r="BR72" s="63">
        <v>1.9643475175365986E-3</v>
      </c>
      <c r="BS72" s="63">
        <v>2.9489138272534199E-3</v>
      </c>
      <c r="BT72" s="63">
        <v>2.0680024410984514E-3</v>
      </c>
      <c r="BU72" s="63">
        <v>2.4580904198666406E-3</v>
      </c>
      <c r="BV72" s="63">
        <v>1.2537412166827792E-3</v>
      </c>
      <c r="BW72" s="63">
        <v>4.6869684657437774E-3</v>
      </c>
      <c r="BX72" s="63">
        <v>1.1029574358607634</v>
      </c>
      <c r="BY72" s="63">
        <v>1.3406519852408583E-2</v>
      </c>
      <c r="BZ72" s="63">
        <v>5.4438129409054622E-3</v>
      </c>
      <c r="CA72" s="63">
        <v>2.6257873038488641E-3</v>
      </c>
      <c r="CB72" s="63">
        <v>2.6882170221233085E-3</v>
      </c>
      <c r="CC72" s="63">
        <v>1.0394471265790029E-3</v>
      </c>
      <c r="CD72" s="63">
        <v>2.3791814300112114E-4</v>
      </c>
      <c r="CE72" s="63">
        <v>1.3705941735340664E-2</v>
      </c>
      <c r="CF72" s="63">
        <v>2.1925985491616029E-3</v>
      </c>
      <c r="CG72" s="63">
        <v>2.2119392852648731E-2</v>
      </c>
      <c r="CH72" s="63">
        <v>1.7570044951392791E-3</v>
      </c>
      <c r="CI72" s="63">
        <v>1.5058731199084367E-3</v>
      </c>
      <c r="CJ72" s="63">
        <v>3.1811645808879668E-3</v>
      </c>
      <c r="CK72" s="63">
        <v>6.0099940197635079E-3</v>
      </c>
      <c r="CL72" s="63">
        <v>1.1129175131568878E-3</v>
      </c>
      <c r="CM72" s="63">
        <v>8.3650576025226121E-3</v>
      </c>
      <c r="CN72" s="63">
        <v>2.3888642392686887E-3</v>
      </c>
      <c r="CO72" s="63">
        <v>1.0386881763423984E-3</v>
      </c>
      <c r="CP72" s="63">
        <v>2.9354002349517494E-3</v>
      </c>
      <c r="CQ72" s="63">
        <v>2.3291768150438675E-3</v>
      </c>
      <c r="CR72" s="63">
        <v>5.2389274639909906E-3</v>
      </c>
      <c r="CS72" s="63">
        <v>7.5206390995522926E-3</v>
      </c>
      <c r="CT72" s="63">
        <v>1.5011887870466419E-2</v>
      </c>
      <c r="CU72" s="63">
        <v>6.0973309794828574E-3</v>
      </c>
      <c r="CV72" s="63">
        <v>6.7531737119161375E-3</v>
      </c>
      <c r="CW72" s="63">
        <v>5.737250292463694E-3</v>
      </c>
      <c r="CX72" s="63">
        <v>1.3006098280570836E-2</v>
      </c>
      <c r="CY72" s="63">
        <v>3.484686691559651E-3</v>
      </c>
      <c r="CZ72" s="63">
        <v>1.4727113152306285E-3</v>
      </c>
      <c r="DA72" s="63">
        <v>1.2253636097300988E-3</v>
      </c>
      <c r="DB72" s="63">
        <v>2.1338200296452904E-3</v>
      </c>
      <c r="DC72" s="63">
        <v>2.0459095424833385E-3</v>
      </c>
      <c r="DD72" s="63">
        <v>2.0667414614802326E-2</v>
      </c>
      <c r="DE72" s="63">
        <v>1.3311249140106904E-2</v>
      </c>
      <c r="DF72" s="63">
        <v>1.9398498765761059E-2</v>
      </c>
      <c r="DG72" s="63">
        <v>8.9243788500454266E-3</v>
      </c>
      <c r="DH72" s="63">
        <v>2.9211657044168962E-3</v>
      </c>
      <c r="DI72" s="63">
        <v>9.2409140257911308E-3</v>
      </c>
      <c r="DJ72" s="63">
        <v>1.7117682502374757E-3</v>
      </c>
      <c r="DK72" s="63">
        <v>2.8980712741435207E-3</v>
      </c>
    </row>
    <row r="73" spans="2:115">
      <c r="B73" s="64">
        <v>481</v>
      </c>
      <c r="C73" s="62" t="s">
        <v>953</v>
      </c>
      <c r="D73" s="63">
        <v>0.89605782060312567</v>
      </c>
      <c r="E73" s="63">
        <v>0.23435831102765248</v>
      </c>
      <c r="F73" s="63">
        <v>0.15112134729910034</v>
      </c>
      <c r="G73" s="63">
        <v>4.6552987805531754E-4</v>
      </c>
      <c r="H73" s="63">
        <v>5.7582230444810346E-2</v>
      </c>
      <c r="I73" s="63">
        <v>5.5708997688404538E-2</v>
      </c>
      <c r="J73" s="63">
        <v>7.9535005336730895E-4</v>
      </c>
      <c r="K73" s="63">
        <v>1.2167789408421507E-3</v>
      </c>
      <c r="L73" s="63">
        <v>1.6209571603899655E-3</v>
      </c>
      <c r="M73" s="63">
        <v>6.4131237260571744E-4</v>
      </c>
      <c r="N73" s="63">
        <v>1.1253387928132322E-3</v>
      </c>
      <c r="O73" s="63">
        <v>1.2885669017218568E-3</v>
      </c>
      <c r="P73" s="63">
        <v>3.1133094549072636E-3</v>
      </c>
      <c r="Q73" s="63">
        <v>1.8599152215980908E-3</v>
      </c>
      <c r="R73" s="63">
        <v>1.1391445321639179E-3</v>
      </c>
      <c r="S73" s="63">
        <v>1.0776048563727483E-3</v>
      </c>
      <c r="T73" s="63">
        <v>0</v>
      </c>
      <c r="U73" s="63">
        <v>7.0018402235260671E-4</v>
      </c>
      <c r="V73" s="63">
        <v>9.4266129868085611E-4</v>
      </c>
      <c r="W73" s="63">
        <v>7.2370467363247937E-4</v>
      </c>
      <c r="X73" s="63">
        <v>1.8171595381786254E-3</v>
      </c>
      <c r="Y73" s="63">
        <v>3.5745364602090966E-3</v>
      </c>
      <c r="Z73" s="63">
        <v>2.7995591770223044E-3</v>
      </c>
      <c r="AA73" s="63">
        <v>1.3594116373294746E-3</v>
      </c>
      <c r="AB73" s="63">
        <v>1.0231883505495141E-2</v>
      </c>
      <c r="AC73" s="63">
        <v>2.4895805117788948E-3</v>
      </c>
      <c r="AD73" s="63">
        <v>0</v>
      </c>
      <c r="AE73" s="63">
        <v>6.2363780480596993E-4</v>
      </c>
      <c r="AF73" s="63">
        <v>2.1538470903122312E-3</v>
      </c>
      <c r="AG73" s="63">
        <v>1.2618450242759517E-2</v>
      </c>
      <c r="AH73" s="63">
        <v>4.1357188607737206E-3</v>
      </c>
      <c r="AI73" s="63">
        <v>3.3446302818076756E-3</v>
      </c>
      <c r="AJ73" s="63">
        <v>1.4025672349921936E-4</v>
      </c>
      <c r="AK73" s="63">
        <v>1.0912321366205184E-3</v>
      </c>
      <c r="AL73" s="63">
        <v>6.477191368889875E-4</v>
      </c>
      <c r="AM73" s="63">
        <v>1.0456782847834229E-3</v>
      </c>
      <c r="AN73" s="63">
        <v>7.8337995882273958E-4</v>
      </c>
      <c r="AO73" s="63">
        <v>2.4715978260862752E-3</v>
      </c>
      <c r="AP73" s="63">
        <v>3.9715663141644594E-3</v>
      </c>
      <c r="AQ73" s="63">
        <v>1.2130586269991641E-3</v>
      </c>
      <c r="AR73" s="63">
        <v>5.0458270688196211E-3</v>
      </c>
      <c r="AS73" s="63">
        <v>3.0683602322464443E-4</v>
      </c>
      <c r="AT73" s="63">
        <v>6.1730164397959676E-4</v>
      </c>
      <c r="AU73" s="63">
        <v>1.3906434824899924E-3</v>
      </c>
      <c r="AV73" s="63">
        <v>7.6026059349683882E-4</v>
      </c>
      <c r="AW73" s="63">
        <v>2.6510690855819572E-4</v>
      </c>
      <c r="AX73" s="63">
        <v>5.5899483298701925E-4</v>
      </c>
      <c r="AY73" s="63">
        <v>6.1037677157763494E-4</v>
      </c>
      <c r="AZ73" s="63">
        <v>7.2040228750504406E-4</v>
      </c>
      <c r="BA73" s="63">
        <v>1.054835412856619E-3</v>
      </c>
      <c r="BB73" s="63">
        <v>5.9075551169153159E-4</v>
      </c>
      <c r="BC73" s="63">
        <v>6.5948540112588101E-4</v>
      </c>
      <c r="BD73" s="63">
        <v>1.6561686985751389E-3</v>
      </c>
      <c r="BE73" s="63">
        <v>1.422284352369377E-3</v>
      </c>
      <c r="BF73" s="63">
        <v>6.5465639945309797E-4</v>
      </c>
      <c r="BG73" s="63">
        <v>4.7212764074282303E-4</v>
      </c>
      <c r="BH73" s="63">
        <v>4.3332447823858075E-4</v>
      </c>
      <c r="BI73" s="63">
        <v>1.1336090099073499E-3</v>
      </c>
      <c r="BJ73" s="63">
        <v>6.8881365884500062E-4</v>
      </c>
      <c r="BK73" s="63">
        <v>9.0071599963530786E-4</v>
      </c>
      <c r="BL73" s="63">
        <v>4.4563397024139484E-4</v>
      </c>
      <c r="BM73" s="63">
        <v>6.9310242372299844E-4</v>
      </c>
      <c r="BN73" s="63">
        <v>1.2164437245664405E-3</v>
      </c>
      <c r="BO73" s="63">
        <v>2.4048540409848588E-3</v>
      </c>
      <c r="BP73" s="63">
        <v>7.7926045135556755E-4</v>
      </c>
      <c r="BQ73" s="63">
        <v>1.3221557695372998E-3</v>
      </c>
      <c r="BR73" s="63">
        <v>1.3463287420584613E-3</v>
      </c>
      <c r="BS73" s="63">
        <v>1.2442181324717296E-3</v>
      </c>
      <c r="BT73" s="63">
        <v>4.5163440044978537E-3</v>
      </c>
      <c r="BU73" s="63">
        <v>6.9873403415224361E-3</v>
      </c>
      <c r="BV73" s="63">
        <v>1.4535590183207289E-2</v>
      </c>
      <c r="BW73" s="63">
        <v>3.4158609609611494E-3</v>
      </c>
      <c r="BX73" s="63">
        <v>3.9526229139472714E-3</v>
      </c>
      <c r="BY73" s="63">
        <v>1.0018358790823507</v>
      </c>
      <c r="BZ73" s="63">
        <v>1.8859736726754145E-3</v>
      </c>
      <c r="CA73" s="63">
        <v>5.0386740988589583E-3</v>
      </c>
      <c r="CB73" s="63">
        <v>8.9463447206952242E-4</v>
      </c>
      <c r="CC73" s="63">
        <v>6.6893100605949286E-4</v>
      </c>
      <c r="CD73" s="63">
        <v>3.3008680069933566E-4</v>
      </c>
      <c r="CE73" s="63">
        <v>4.2994722994787439E-2</v>
      </c>
      <c r="CF73" s="63">
        <v>2.6276386338860399E-3</v>
      </c>
      <c r="CG73" s="63">
        <v>1.9993315745965626E-3</v>
      </c>
      <c r="CH73" s="63">
        <v>3.7768440024700629E-3</v>
      </c>
      <c r="CI73" s="63">
        <v>3.1986553355145579E-3</v>
      </c>
      <c r="CJ73" s="63">
        <v>3.7405927925475797E-3</v>
      </c>
      <c r="CK73" s="63">
        <v>1.2698122067466592E-2</v>
      </c>
      <c r="CL73" s="63">
        <v>1.3317096994212624E-3</v>
      </c>
      <c r="CM73" s="63">
        <v>1.5290421144429849E-2</v>
      </c>
      <c r="CN73" s="63">
        <v>6.2329806046438306E-3</v>
      </c>
      <c r="CO73" s="63">
        <v>7.4207509418463288E-4</v>
      </c>
      <c r="CP73" s="63">
        <v>5.0443699054858373E-3</v>
      </c>
      <c r="CQ73" s="63">
        <v>2.503318514802583E-3</v>
      </c>
      <c r="CR73" s="63">
        <v>2.2408415122364418E-2</v>
      </c>
      <c r="CS73" s="63">
        <v>3.5298804820945722E-3</v>
      </c>
      <c r="CT73" s="63">
        <v>5.5747335903878498E-3</v>
      </c>
      <c r="CU73" s="63">
        <v>5.469027460281951E-3</v>
      </c>
      <c r="CV73" s="63">
        <v>1.6635167045200558E-2</v>
      </c>
      <c r="CW73" s="63">
        <v>3.3537736018655591E-3</v>
      </c>
      <c r="CX73" s="63">
        <v>6.4822468396580181E-3</v>
      </c>
      <c r="CY73" s="63">
        <v>7.145352676901311E-4</v>
      </c>
      <c r="CZ73" s="63">
        <v>1.4031217897130478E-3</v>
      </c>
      <c r="DA73" s="63">
        <v>1.6254909722079631E-3</v>
      </c>
      <c r="DB73" s="63">
        <v>3.4859295673095674E-3</v>
      </c>
      <c r="DC73" s="63">
        <v>2.3587926403430826E-3</v>
      </c>
      <c r="DD73" s="63">
        <v>5.2702365795267679E-2</v>
      </c>
      <c r="DE73" s="63">
        <v>2.0002387548040696E-2</v>
      </c>
      <c r="DF73" s="63">
        <v>1.2828786117513149E-2</v>
      </c>
      <c r="DG73" s="63">
        <v>1.6360357272061862E-2</v>
      </c>
      <c r="DH73" s="63">
        <v>1.0068546297871685E-3</v>
      </c>
      <c r="DI73" s="63">
        <v>1.7280191841698843E-2</v>
      </c>
      <c r="DJ73" s="63">
        <v>1.0164586089937697E-3</v>
      </c>
      <c r="DK73" s="63">
        <v>1.607146673368743E-2</v>
      </c>
    </row>
    <row r="74" spans="2:115">
      <c r="B74" s="64">
        <v>511</v>
      </c>
      <c r="C74" s="62" t="s">
        <v>954</v>
      </c>
      <c r="D74" s="63">
        <v>0.70804842552064784</v>
      </c>
      <c r="E74" s="63">
        <v>0.48315050793363534</v>
      </c>
      <c r="F74" s="63">
        <v>6.4820749463720392E-2</v>
      </c>
      <c r="G74" s="63">
        <v>0.15313294044826334</v>
      </c>
      <c r="H74" s="63">
        <v>0.1403238458661461</v>
      </c>
      <c r="I74" s="63">
        <v>0.13177710778852736</v>
      </c>
      <c r="J74" s="63">
        <v>6.4117663627901278E-2</v>
      </c>
      <c r="K74" s="63">
        <v>4.3715321533535648E-2</v>
      </c>
      <c r="L74" s="63">
        <v>3.548232600514948E-2</v>
      </c>
      <c r="M74" s="63">
        <v>2.6155215365306409E-2</v>
      </c>
      <c r="N74" s="63">
        <v>5.088869711782041E-2</v>
      </c>
      <c r="O74" s="63">
        <v>6.4058938621690525E-3</v>
      </c>
      <c r="P74" s="63">
        <v>2.9617920302460524E-2</v>
      </c>
      <c r="Q74" s="63">
        <v>5.8302353942532636E-2</v>
      </c>
      <c r="R74" s="63">
        <v>6.2219853443262793E-2</v>
      </c>
      <c r="S74" s="63">
        <v>4.4085084308352854E-2</v>
      </c>
      <c r="T74" s="63">
        <v>0</v>
      </c>
      <c r="U74" s="63">
        <v>4.0890489836258974E-2</v>
      </c>
      <c r="V74" s="63">
        <v>7.7682975830575859E-2</v>
      </c>
      <c r="W74" s="63">
        <v>5.4158283205105601E-2</v>
      </c>
      <c r="X74" s="63">
        <v>5.6167717463270005E-2</v>
      </c>
      <c r="Y74" s="63">
        <v>7.2479528187021233E-2</v>
      </c>
      <c r="Z74" s="63">
        <v>6.3691071088094992E-2</v>
      </c>
      <c r="AA74" s="63">
        <v>4.1795529251342008E-2</v>
      </c>
      <c r="AB74" s="63">
        <v>1.9733622399302406E-2</v>
      </c>
      <c r="AC74" s="63">
        <v>3.373314977415149E-2</v>
      </c>
      <c r="AD74" s="63">
        <v>0</v>
      </c>
      <c r="AE74" s="63">
        <v>3.1624273477374662E-2</v>
      </c>
      <c r="AF74" s="63">
        <v>4.1186649328119988E-2</v>
      </c>
      <c r="AG74" s="63">
        <v>8.3934550614921291E-2</v>
      </c>
      <c r="AH74" s="63">
        <v>4.6730128402046135E-2</v>
      </c>
      <c r="AI74" s="63">
        <v>4.865406680527929E-2</v>
      </c>
      <c r="AJ74" s="63">
        <v>1.0672754527670096E-2</v>
      </c>
      <c r="AK74" s="63">
        <v>2.3652844673845756E-2</v>
      </c>
      <c r="AL74" s="63">
        <v>4.3987846942044412E-2</v>
      </c>
      <c r="AM74" s="63">
        <v>3.4975347736692634E-2</v>
      </c>
      <c r="AN74" s="63">
        <v>7.1260911332076335E-2</v>
      </c>
      <c r="AO74" s="63">
        <v>2.4620083731217358E-2</v>
      </c>
      <c r="AP74" s="63">
        <v>3.1675983311720571E-2</v>
      </c>
      <c r="AQ74" s="63">
        <v>3.1579026436830492E-2</v>
      </c>
      <c r="AR74" s="63">
        <v>3.6308179169467263E-2</v>
      </c>
      <c r="AS74" s="63">
        <v>6.9958866410473391E-3</v>
      </c>
      <c r="AT74" s="63">
        <v>6.5251749458312839E-3</v>
      </c>
      <c r="AU74" s="63">
        <v>2.5858205309359453E-2</v>
      </c>
      <c r="AV74" s="63">
        <v>4.2775345634040021E-2</v>
      </c>
      <c r="AW74" s="63">
        <v>7.372856898611637E-3</v>
      </c>
      <c r="AX74" s="63">
        <v>2.6583900205766359E-2</v>
      </c>
      <c r="AY74" s="63">
        <v>2.5852277711034537E-2</v>
      </c>
      <c r="AZ74" s="63">
        <v>2.2480820502306938E-2</v>
      </c>
      <c r="BA74" s="63">
        <v>2.9214260961562648E-2</v>
      </c>
      <c r="BB74" s="63">
        <v>2.9675560584842813E-2</v>
      </c>
      <c r="BC74" s="63">
        <v>4.1188843524583602E-2</v>
      </c>
      <c r="BD74" s="63">
        <v>3.9941634655993034E-2</v>
      </c>
      <c r="BE74" s="63">
        <v>2.2776263454694554E-2</v>
      </c>
      <c r="BF74" s="63">
        <v>4.1537815250709612E-2</v>
      </c>
      <c r="BG74" s="63">
        <v>4.4155374961729631E-2</v>
      </c>
      <c r="BH74" s="63">
        <v>3.551726375814887E-2</v>
      </c>
      <c r="BI74" s="63">
        <v>3.8206880873478011E-2</v>
      </c>
      <c r="BJ74" s="63">
        <v>3.4701221657380925E-2</v>
      </c>
      <c r="BK74" s="63">
        <v>4.5089509458460353E-2</v>
      </c>
      <c r="BL74" s="63">
        <v>2.6787223299127597E-2</v>
      </c>
      <c r="BM74" s="63">
        <v>4.3218984114904546E-2</v>
      </c>
      <c r="BN74" s="63">
        <v>1.9990264649834472E-2</v>
      </c>
      <c r="BO74" s="63">
        <v>4.0798058843264047E-2</v>
      </c>
      <c r="BP74" s="63">
        <v>6.4544176620653412E-2</v>
      </c>
      <c r="BQ74" s="63">
        <v>9.0708691853134699E-3</v>
      </c>
      <c r="BR74" s="63">
        <v>3.9990875752949753E-2</v>
      </c>
      <c r="BS74" s="63">
        <v>4.4266857412176702E-2</v>
      </c>
      <c r="BT74" s="63">
        <v>2.899182465947259E-2</v>
      </c>
      <c r="BU74" s="63">
        <v>3.4538819777327985E-2</v>
      </c>
      <c r="BV74" s="63">
        <v>6.786713689584961E-3</v>
      </c>
      <c r="BW74" s="63">
        <v>9.5868802146862487E-3</v>
      </c>
      <c r="BX74" s="63">
        <v>1.8921521093713776E-2</v>
      </c>
      <c r="BY74" s="63">
        <v>2.2222731026811139E-2</v>
      </c>
      <c r="BZ74" s="63">
        <v>1.0106294247046459</v>
      </c>
      <c r="CA74" s="63">
        <v>7.2392429302880618E-3</v>
      </c>
      <c r="CB74" s="63">
        <v>3.1269994165440277E-3</v>
      </c>
      <c r="CC74" s="63">
        <v>5.0868999951270907E-3</v>
      </c>
      <c r="CD74" s="63">
        <v>1.4232913643448422E-3</v>
      </c>
      <c r="CE74" s="63">
        <v>5.1074997178399634E-3</v>
      </c>
      <c r="CF74" s="63">
        <v>8.517356922586896E-3</v>
      </c>
      <c r="CG74" s="63">
        <v>7.1058156672695508E-2</v>
      </c>
      <c r="CH74" s="63">
        <v>7.9280469281833663E-3</v>
      </c>
      <c r="CI74" s="63">
        <v>7.2506916577357991E-3</v>
      </c>
      <c r="CJ74" s="63">
        <v>8.8625104721288955E-3</v>
      </c>
      <c r="CK74" s="63">
        <v>2.054234722580088E-2</v>
      </c>
      <c r="CL74" s="63">
        <v>3.4375042220626071E-3</v>
      </c>
      <c r="CM74" s="63">
        <v>7.5820707297335277E-3</v>
      </c>
      <c r="CN74" s="63">
        <v>6.4081683156149592E-3</v>
      </c>
      <c r="CO74" s="63">
        <v>1.1584865294890907E-2</v>
      </c>
      <c r="CP74" s="63">
        <v>6.9614898954238873E-3</v>
      </c>
      <c r="CQ74" s="63">
        <v>1.8212454657987522E-2</v>
      </c>
      <c r="CR74" s="63">
        <v>8.774002905395888E-3</v>
      </c>
      <c r="CS74" s="63">
        <v>7.4087521378064618E-3</v>
      </c>
      <c r="CT74" s="63">
        <v>2.9913817390030104E-2</v>
      </c>
      <c r="CU74" s="63">
        <v>4.6882443951788109E-2</v>
      </c>
      <c r="CV74" s="63">
        <v>2.6301027340337152E-2</v>
      </c>
      <c r="CW74" s="63">
        <v>1.6558569490826899E-2</v>
      </c>
      <c r="CX74" s="63">
        <v>2.1241774129831265E-2</v>
      </c>
      <c r="CY74" s="63">
        <v>2.5395019131353294E-2</v>
      </c>
      <c r="CZ74" s="63">
        <v>1.5455470639021014E-2</v>
      </c>
      <c r="DA74" s="63">
        <v>8.0195601768220364E-3</v>
      </c>
      <c r="DB74" s="63">
        <v>4.7608285388523963E-2</v>
      </c>
      <c r="DC74" s="63">
        <v>1.1297160538201668E-2</v>
      </c>
      <c r="DD74" s="63">
        <v>5.2879119625394037E-2</v>
      </c>
      <c r="DE74" s="63">
        <v>8.0717371743142668E-2</v>
      </c>
      <c r="DF74" s="63">
        <v>3.4348285265398869E-2</v>
      </c>
      <c r="DG74" s="63">
        <v>2.0547380930848649E-2</v>
      </c>
      <c r="DH74" s="63">
        <v>3.1034177469236271E-2</v>
      </c>
      <c r="DI74" s="63">
        <v>2.5573180518289197E-2</v>
      </c>
      <c r="DJ74" s="63">
        <v>0.18522306082974976</v>
      </c>
      <c r="DK74" s="63">
        <v>6.6325635797191088E-3</v>
      </c>
    </row>
    <row r="75" spans="2:115">
      <c r="B75" s="64">
        <v>531</v>
      </c>
      <c r="C75" s="62" t="s">
        <v>955</v>
      </c>
      <c r="D75" s="63">
        <v>0.68770259202726169</v>
      </c>
      <c r="E75" s="63">
        <v>0.3309192962448857</v>
      </c>
      <c r="F75" s="63">
        <v>0.1910017371898298</v>
      </c>
      <c r="G75" s="63">
        <v>4.7371922807883014E-2</v>
      </c>
      <c r="H75" s="63">
        <v>4.3912669986034103E-2</v>
      </c>
      <c r="I75" s="63">
        <v>4.2679147020424267E-2</v>
      </c>
      <c r="J75" s="63">
        <v>1.0039263785272744E-2</v>
      </c>
      <c r="K75" s="63">
        <v>1.1849430297457341E-2</v>
      </c>
      <c r="L75" s="63">
        <v>1.2939031580014724E-2</v>
      </c>
      <c r="M75" s="63">
        <v>1.1949120721398733E-2</v>
      </c>
      <c r="N75" s="63">
        <v>1.4692892520389609E-2</v>
      </c>
      <c r="O75" s="63">
        <v>8.8393472581958753E-3</v>
      </c>
      <c r="P75" s="63">
        <v>5.9546975070769226E-2</v>
      </c>
      <c r="Q75" s="63">
        <v>6.7154421188539027E-3</v>
      </c>
      <c r="R75" s="63">
        <v>6.8867031225131881E-3</v>
      </c>
      <c r="S75" s="63">
        <v>2.4419837753659895E-2</v>
      </c>
      <c r="T75" s="63">
        <v>0</v>
      </c>
      <c r="U75" s="63">
        <v>1.8891625804294942E-2</v>
      </c>
      <c r="V75" s="63">
        <v>1.8000309243025869E-2</v>
      </c>
      <c r="W75" s="63">
        <v>9.2917452200720323E-3</v>
      </c>
      <c r="X75" s="63">
        <v>3.9776487102297829E-2</v>
      </c>
      <c r="Y75" s="63">
        <v>1.0536734437002657E-2</v>
      </c>
      <c r="Z75" s="63">
        <v>2.2969649234812501E-2</v>
      </c>
      <c r="AA75" s="63">
        <v>1.2067038391537025E-2</v>
      </c>
      <c r="AB75" s="63">
        <v>1.1847313986009493E-2</v>
      </c>
      <c r="AC75" s="63">
        <v>3.9262881263949162E-3</v>
      </c>
      <c r="AD75" s="63">
        <v>0</v>
      </c>
      <c r="AE75" s="63">
        <v>7.0740066581525714E-3</v>
      </c>
      <c r="AF75" s="63">
        <v>2.245683038684888E-2</v>
      </c>
      <c r="AG75" s="63">
        <v>1.2901024446775914E-2</v>
      </c>
      <c r="AH75" s="63">
        <v>1.0041244167928223E-2</v>
      </c>
      <c r="AI75" s="63">
        <v>8.1559083684844564E-3</v>
      </c>
      <c r="AJ75" s="63">
        <v>3.6794670788241612E-3</v>
      </c>
      <c r="AK75" s="63">
        <v>6.0925425048955978E-3</v>
      </c>
      <c r="AL75" s="63">
        <v>6.8606029495628402E-3</v>
      </c>
      <c r="AM75" s="63">
        <v>1.3794666489650461E-2</v>
      </c>
      <c r="AN75" s="63">
        <v>9.6458470600066255E-3</v>
      </c>
      <c r="AO75" s="63">
        <v>1.2389843638856457E-2</v>
      </c>
      <c r="AP75" s="63">
        <v>1.1161126720909022E-2</v>
      </c>
      <c r="AQ75" s="63">
        <v>1.6601388630145496E-2</v>
      </c>
      <c r="AR75" s="63">
        <v>1.5274805945521788E-2</v>
      </c>
      <c r="AS75" s="63">
        <v>3.2122526396176354E-3</v>
      </c>
      <c r="AT75" s="63">
        <v>3.7359518147955925E-3</v>
      </c>
      <c r="AU75" s="63">
        <v>9.8117203812587289E-3</v>
      </c>
      <c r="AV75" s="63">
        <v>2.2535585404896488E-2</v>
      </c>
      <c r="AW75" s="63">
        <v>4.6033530973397102E-3</v>
      </c>
      <c r="AX75" s="63">
        <v>6.9211584061670038E-3</v>
      </c>
      <c r="AY75" s="63">
        <v>1.7004874435327794E-2</v>
      </c>
      <c r="AZ75" s="63">
        <v>1.3562094569634716E-2</v>
      </c>
      <c r="BA75" s="63">
        <v>9.8881154188937143E-3</v>
      </c>
      <c r="BB75" s="63">
        <v>1.2097753035715355E-2</v>
      </c>
      <c r="BC75" s="63">
        <v>1.1201108418088373E-2</v>
      </c>
      <c r="BD75" s="63">
        <v>6.3308476124492793E-3</v>
      </c>
      <c r="BE75" s="63">
        <v>8.1385854552417161E-3</v>
      </c>
      <c r="BF75" s="63">
        <v>9.0196223683628955E-3</v>
      </c>
      <c r="BG75" s="63">
        <v>1.0151924512283701E-2</v>
      </c>
      <c r="BH75" s="63">
        <v>7.4863256950023892E-3</v>
      </c>
      <c r="BI75" s="63">
        <v>9.13052028782722E-3</v>
      </c>
      <c r="BJ75" s="63">
        <v>8.9748674576046166E-3</v>
      </c>
      <c r="BK75" s="63">
        <v>1.1211781744636405E-2</v>
      </c>
      <c r="BL75" s="63">
        <v>7.8013392704614102E-3</v>
      </c>
      <c r="BM75" s="63">
        <v>1.2531712107915335E-2</v>
      </c>
      <c r="BN75" s="63">
        <v>3.7743721024302894E-2</v>
      </c>
      <c r="BO75" s="63">
        <v>5.8912631632388815E-3</v>
      </c>
      <c r="BP75" s="63">
        <v>3.8184018485057543E-2</v>
      </c>
      <c r="BQ75" s="63">
        <v>7.8529327068263405E-3</v>
      </c>
      <c r="BR75" s="63">
        <v>1.0969309995025014E-2</v>
      </c>
      <c r="BS75" s="63">
        <v>7.6890865668055967E-3</v>
      </c>
      <c r="BT75" s="63">
        <v>1.3766934313151458E-2</v>
      </c>
      <c r="BU75" s="63">
        <v>1.6198530024443127E-2</v>
      </c>
      <c r="BV75" s="63">
        <v>2.0912754915008686E-2</v>
      </c>
      <c r="BW75" s="63">
        <v>8.6169051055972994E-3</v>
      </c>
      <c r="BX75" s="63">
        <v>1.7328275706733332E-2</v>
      </c>
      <c r="BY75" s="63">
        <v>2.7055371982005187E-2</v>
      </c>
      <c r="BZ75" s="63">
        <v>1.7757901500783227E-2</v>
      </c>
      <c r="CA75" s="63">
        <v>1.0629312578587418</v>
      </c>
      <c r="CB75" s="63">
        <v>8.4789324044413819E-2</v>
      </c>
      <c r="CC75" s="63">
        <v>6.7519411153802639E-2</v>
      </c>
      <c r="CD75" s="63">
        <v>6.3837364834057359E-2</v>
      </c>
      <c r="CE75" s="63">
        <v>5.1271761733139416E-2</v>
      </c>
      <c r="CF75" s="63">
        <v>9.3516132899624013E-3</v>
      </c>
      <c r="CG75" s="63">
        <v>4.443349948207985E-2</v>
      </c>
      <c r="CH75" s="63">
        <v>2.6437349805055535E-2</v>
      </c>
      <c r="CI75" s="63">
        <v>1.2913087414989356E-2</v>
      </c>
      <c r="CJ75" s="63">
        <v>1.3727603478200753E-2</v>
      </c>
      <c r="CK75" s="63">
        <v>1.098249099785416E-2</v>
      </c>
      <c r="CL75" s="63">
        <v>1.8701094621650096E-3</v>
      </c>
      <c r="CM75" s="63">
        <v>1.1782761638849495E-2</v>
      </c>
      <c r="CN75" s="63">
        <v>1.0864170059184662E-2</v>
      </c>
      <c r="CO75" s="63">
        <v>6.6527768003856501E-3</v>
      </c>
      <c r="CP75" s="63">
        <v>9.812472038609639E-3</v>
      </c>
      <c r="CQ75" s="63">
        <v>7.3989868310535912E-3</v>
      </c>
      <c r="CR75" s="63">
        <v>1.457140036725888E-2</v>
      </c>
      <c r="CS75" s="63">
        <v>1.1187772525990361E-2</v>
      </c>
      <c r="CT75" s="63">
        <v>6.5005907794848444E-3</v>
      </c>
      <c r="CU75" s="63">
        <v>7.9846306073264699E-3</v>
      </c>
      <c r="CV75" s="63">
        <v>2.1665191331759256E-2</v>
      </c>
      <c r="CW75" s="63">
        <v>1.2625160818059278E-2</v>
      </c>
      <c r="CX75" s="63">
        <v>1.2096826539022823E-2</v>
      </c>
      <c r="CY75" s="63">
        <v>2.2100570765046818E-2</v>
      </c>
      <c r="CZ75" s="63">
        <v>3.9796750810552284E-2</v>
      </c>
      <c r="DA75" s="63">
        <v>5.3357412235411879E-3</v>
      </c>
      <c r="DB75" s="63">
        <v>9.6076151221185461E-3</v>
      </c>
      <c r="DC75" s="63">
        <v>8.8459791423217676E-3</v>
      </c>
      <c r="DD75" s="63">
        <v>3.023683857066644E-2</v>
      </c>
      <c r="DE75" s="63">
        <v>1.4868934701618789E-2</v>
      </c>
      <c r="DF75" s="63">
        <v>9.1345655562768014E-3</v>
      </c>
      <c r="DG75" s="63">
        <v>1.6458642219272158E-2</v>
      </c>
      <c r="DH75" s="63">
        <v>1.883648762292529E-2</v>
      </c>
      <c r="DI75" s="63">
        <v>1.4497067931776044E-2</v>
      </c>
      <c r="DJ75" s="63">
        <v>8.0592007951134272E-3</v>
      </c>
      <c r="DK75" s="63">
        <v>3.5777282867376359E-2</v>
      </c>
    </row>
    <row r="76" spans="2:115">
      <c r="B76" s="64">
        <v>551</v>
      </c>
      <c r="C76" s="62" t="s">
        <v>570</v>
      </c>
      <c r="D76" s="63">
        <v>0.7298125235255789</v>
      </c>
      <c r="E76" s="63">
        <v>0.24044668461410371</v>
      </c>
      <c r="F76" s="63">
        <v>0.14828135913113091</v>
      </c>
      <c r="G76" s="63">
        <v>2.8618254496870256E-3</v>
      </c>
      <c r="H76" s="63">
        <v>4.1323368984344369E-2</v>
      </c>
      <c r="I76" s="63">
        <v>3.8924032063428801E-2</v>
      </c>
      <c r="J76" s="63">
        <v>4.8715925059561287E-3</v>
      </c>
      <c r="K76" s="63">
        <v>4.7065665469950219E-3</v>
      </c>
      <c r="L76" s="63">
        <v>5.0482622280648782E-3</v>
      </c>
      <c r="M76" s="63">
        <v>3.6684160450129091E-3</v>
      </c>
      <c r="N76" s="63">
        <v>5.85379713440387E-3</v>
      </c>
      <c r="O76" s="63">
        <v>1.0089503317748509E-2</v>
      </c>
      <c r="P76" s="63">
        <v>1.3367220952676787E-2</v>
      </c>
      <c r="Q76" s="63">
        <v>6.5281759286183938E-3</v>
      </c>
      <c r="R76" s="63">
        <v>3.6999944731715851E-3</v>
      </c>
      <c r="S76" s="63">
        <v>1.0601162703697061E-2</v>
      </c>
      <c r="T76" s="63">
        <v>0</v>
      </c>
      <c r="U76" s="63">
        <v>5.5818673655319076E-3</v>
      </c>
      <c r="V76" s="63">
        <v>9.1478355276653628E-3</v>
      </c>
      <c r="W76" s="63">
        <v>5.1179677065342367E-3</v>
      </c>
      <c r="X76" s="63">
        <v>2.1962085764810225E-2</v>
      </c>
      <c r="Y76" s="63">
        <v>5.4025090663940871E-3</v>
      </c>
      <c r="Z76" s="63">
        <v>8.0373577902464761E-3</v>
      </c>
      <c r="AA76" s="63">
        <v>7.4109493813683015E-3</v>
      </c>
      <c r="AB76" s="63">
        <v>3.5748838407119116E-3</v>
      </c>
      <c r="AC76" s="63">
        <v>2.5078479841856784E-3</v>
      </c>
      <c r="AD76" s="63">
        <v>0</v>
      </c>
      <c r="AE76" s="63">
        <v>3.1764360251676301E-3</v>
      </c>
      <c r="AF76" s="63">
        <v>1.2275189520218451E-2</v>
      </c>
      <c r="AG76" s="63">
        <v>9.2056096777035513E-3</v>
      </c>
      <c r="AH76" s="63">
        <v>7.8325948756734088E-3</v>
      </c>
      <c r="AI76" s="63">
        <v>3.822812499635253E-3</v>
      </c>
      <c r="AJ76" s="63">
        <v>1.0226403894334696E-3</v>
      </c>
      <c r="AK76" s="63">
        <v>5.8798459302796379E-3</v>
      </c>
      <c r="AL76" s="63">
        <v>7.1371434285392322E-3</v>
      </c>
      <c r="AM76" s="63">
        <v>1.0474840207167782E-2</v>
      </c>
      <c r="AN76" s="63">
        <v>5.8728347365270854E-3</v>
      </c>
      <c r="AO76" s="63">
        <v>6.0055231470628164E-3</v>
      </c>
      <c r="AP76" s="63">
        <v>7.1433683720544452E-3</v>
      </c>
      <c r="AQ76" s="63">
        <v>5.7956162005994944E-3</v>
      </c>
      <c r="AR76" s="63">
        <v>8.209727594120397E-3</v>
      </c>
      <c r="AS76" s="63">
        <v>1.0237488798553072E-3</v>
      </c>
      <c r="AT76" s="63">
        <v>1.7401458902579037E-3</v>
      </c>
      <c r="AU76" s="63">
        <v>5.7059721391839874E-3</v>
      </c>
      <c r="AV76" s="63">
        <v>6.6610624639415941E-3</v>
      </c>
      <c r="AW76" s="63">
        <v>1.4565625263795042E-3</v>
      </c>
      <c r="AX76" s="63">
        <v>3.0667675219352491E-3</v>
      </c>
      <c r="AY76" s="63">
        <v>7.1239620367391562E-3</v>
      </c>
      <c r="AZ76" s="63">
        <v>5.8975274244168225E-3</v>
      </c>
      <c r="BA76" s="63">
        <v>6.4512227623456592E-3</v>
      </c>
      <c r="BB76" s="63">
        <v>7.112028331853119E-3</v>
      </c>
      <c r="BC76" s="63">
        <v>4.9711609356785213E-3</v>
      </c>
      <c r="BD76" s="63">
        <v>3.407266177572929E-3</v>
      </c>
      <c r="BE76" s="63">
        <v>3.4970132422564013E-3</v>
      </c>
      <c r="BF76" s="63">
        <v>4.9559615745306896E-3</v>
      </c>
      <c r="BG76" s="63">
        <v>6.1839144989783929E-3</v>
      </c>
      <c r="BH76" s="63">
        <v>3.8160406718630003E-3</v>
      </c>
      <c r="BI76" s="63">
        <v>4.908073652899774E-3</v>
      </c>
      <c r="BJ76" s="63">
        <v>4.4544827302021471E-3</v>
      </c>
      <c r="BK76" s="63">
        <v>5.1470710666436754E-3</v>
      </c>
      <c r="BL76" s="63">
        <v>3.1588126377948998E-3</v>
      </c>
      <c r="BM76" s="63">
        <v>4.3807027615327026E-3</v>
      </c>
      <c r="BN76" s="63">
        <v>6.4639549286696924E-3</v>
      </c>
      <c r="BO76" s="63">
        <v>2.550030076963989E-3</v>
      </c>
      <c r="BP76" s="63">
        <v>6.3479273803516119E-3</v>
      </c>
      <c r="BQ76" s="63">
        <v>5.7967856786729057E-3</v>
      </c>
      <c r="BR76" s="63">
        <v>9.4575466644896446E-3</v>
      </c>
      <c r="BS76" s="63">
        <v>5.55155265429416E-3</v>
      </c>
      <c r="BT76" s="63">
        <v>5.2615651925121991E-3</v>
      </c>
      <c r="BU76" s="63">
        <v>6.0058656741029002E-3</v>
      </c>
      <c r="BV76" s="63">
        <v>8.258956473548849E-3</v>
      </c>
      <c r="BW76" s="63">
        <v>1.5594233990571473E-2</v>
      </c>
      <c r="BX76" s="63">
        <v>4.3008527834690318E-3</v>
      </c>
      <c r="BY76" s="63">
        <v>4.7607266310360106E-3</v>
      </c>
      <c r="BZ76" s="63">
        <v>2.7438050172726876E-2</v>
      </c>
      <c r="CA76" s="63">
        <v>1.6767816010332774E-2</v>
      </c>
      <c r="CB76" s="63">
        <v>1.04888929840717</v>
      </c>
      <c r="CC76" s="63">
        <v>0.13773805123221636</v>
      </c>
      <c r="CD76" s="63">
        <v>1.5030171356118864E-2</v>
      </c>
      <c r="CE76" s="63">
        <v>3.5628941649682661E-3</v>
      </c>
      <c r="CF76" s="63">
        <v>8.4347226629388015E-3</v>
      </c>
      <c r="CG76" s="63">
        <v>2.7020549051357954E-2</v>
      </c>
      <c r="CH76" s="63">
        <v>9.4681776236931504E-3</v>
      </c>
      <c r="CI76" s="63">
        <v>5.3719096098279205E-2</v>
      </c>
      <c r="CJ76" s="63">
        <v>7.7126922538127307E-2</v>
      </c>
      <c r="CK76" s="63">
        <v>2.8363011553442674E-2</v>
      </c>
      <c r="CL76" s="63">
        <v>9.1086751533557483E-3</v>
      </c>
      <c r="CM76" s="63">
        <v>1.6219891226852322E-2</v>
      </c>
      <c r="CN76" s="63">
        <v>1.6724998936993814E-2</v>
      </c>
      <c r="CO76" s="63">
        <v>2.9398067335834388E-2</v>
      </c>
      <c r="CP76" s="63">
        <v>5.4600529351357938E-2</v>
      </c>
      <c r="CQ76" s="63">
        <v>2.1115533172183901E-2</v>
      </c>
      <c r="CR76" s="63">
        <v>3.7911882197214464E-3</v>
      </c>
      <c r="CS76" s="63">
        <v>2.2088189003413045E-3</v>
      </c>
      <c r="CT76" s="63">
        <v>1.9382350413064173E-2</v>
      </c>
      <c r="CU76" s="63">
        <v>2.4385055696060403E-2</v>
      </c>
      <c r="CV76" s="63">
        <v>1.133519999411184E-2</v>
      </c>
      <c r="CW76" s="63">
        <v>5.9960386208109074E-3</v>
      </c>
      <c r="CX76" s="63">
        <v>1.1779426600720988E-2</v>
      </c>
      <c r="CY76" s="63">
        <v>1.2546945949634547E-2</v>
      </c>
      <c r="CZ76" s="63">
        <v>2.2381924896170625E-2</v>
      </c>
      <c r="DA76" s="63">
        <v>9.0511042182841329E-3</v>
      </c>
      <c r="DB76" s="63">
        <v>5.5627160572170927E-3</v>
      </c>
      <c r="DC76" s="63">
        <v>2.0965219547546921E-2</v>
      </c>
      <c r="DD76" s="63">
        <v>1.718479337297377E-2</v>
      </c>
      <c r="DE76" s="63">
        <v>4.8693823664386994E-2</v>
      </c>
      <c r="DF76" s="63">
        <v>2.8639391329710138E-2</v>
      </c>
      <c r="DG76" s="63">
        <v>9.1462650462081733E-3</v>
      </c>
      <c r="DH76" s="63">
        <v>2.5275159637660929E-2</v>
      </c>
      <c r="DI76" s="63">
        <v>2.045647745369621E-2</v>
      </c>
      <c r="DJ76" s="63">
        <v>6.9422910878890317E-3</v>
      </c>
      <c r="DK76" s="63">
        <v>2.0614269079041334E-2</v>
      </c>
    </row>
    <row r="77" spans="2:115">
      <c r="B77" s="64">
        <v>552</v>
      </c>
      <c r="C77" s="62" t="s">
        <v>572</v>
      </c>
      <c r="D77" s="63">
        <v>0.99984233090155306</v>
      </c>
      <c r="E77" s="63">
        <v>0.11352074341310837</v>
      </c>
      <c r="F77" s="63">
        <v>0.18574346881049333</v>
      </c>
      <c r="G77" s="63">
        <v>4.3357190256892018E-2</v>
      </c>
      <c r="H77" s="63">
        <v>3.4694498473024436E-2</v>
      </c>
      <c r="I77" s="63">
        <v>2.4352725703502519E-2</v>
      </c>
      <c r="J77" s="63">
        <v>0</v>
      </c>
      <c r="K77" s="63">
        <v>0</v>
      </c>
      <c r="L77" s="63">
        <v>0</v>
      </c>
      <c r="M77" s="63">
        <v>0</v>
      </c>
      <c r="N77" s="63">
        <v>0</v>
      </c>
      <c r="O77" s="63">
        <v>0</v>
      </c>
      <c r="P77" s="63">
        <v>0</v>
      </c>
      <c r="Q77" s="63">
        <v>0</v>
      </c>
      <c r="R77" s="63">
        <v>0</v>
      </c>
      <c r="S77" s="63">
        <v>0</v>
      </c>
      <c r="T77" s="63">
        <v>0</v>
      </c>
      <c r="U77" s="63">
        <v>0</v>
      </c>
      <c r="V77" s="63">
        <v>0</v>
      </c>
      <c r="W77" s="63">
        <v>0</v>
      </c>
      <c r="X77" s="63">
        <v>0</v>
      </c>
      <c r="Y77" s="63">
        <v>0</v>
      </c>
      <c r="Z77" s="63">
        <v>0</v>
      </c>
      <c r="AA77" s="63">
        <v>0</v>
      </c>
      <c r="AB77" s="63">
        <v>0</v>
      </c>
      <c r="AC77" s="63">
        <v>0</v>
      </c>
      <c r="AD77" s="63">
        <v>0</v>
      </c>
      <c r="AE77" s="63">
        <v>0</v>
      </c>
      <c r="AF77" s="63">
        <v>0</v>
      </c>
      <c r="AG77" s="63">
        <v>0</v>
      </c>
      <c r="AH77" s="63">
        <v>0</v>
      </c>
      <c r="AI77" s="63">
        <v>0</v>
      </c>
      <c r="AJ77" s="63">
        <v>0</v>
      </c>
      <c r="AK77" s="63">
        <v>0</v>
      </c>
      <c r="AL77" s="63">
        <v>0</v>
      </c>
      <c r="AM77" s="63">
        <v>0</v>
      </c>
      <c r="AN77" s="63">
        <v>0</v>
      </c>
      <c r="AO77" s="63">
        <v>0</v>
      </c>
      <c r="AP77" s="63">
        <v>0</v>
      </c>
      <c r="AQ77" s="63">
        <v>0</v>
      </c>
      <c r="AR77" s="63">
        <v>0</v>
      </c>
      <c r="AS77" s="63">
        <v>0</v>
      </c>
      <c r="AT77" s="63">
        <v>0</v>
      </c>
      <c r="AU77" s="63">
        <v>0</v>
      </c>
      <c r="AV77" s="63">
        <v>0</v>
      </c>
      <c r="AW77" s="63">
        <v>0</v>
      </c>
      <c r="AX77" s="63">
        <v>0</v>
      </c>
      <c r="AY77" s="63">
        <v>0</v>
      </c>
      <c r="AZ77" s="63">
        <v>0</v>
      </c>
      <c r="BA77" s="63">
        <v>0</v>
      </c>
      <c r="BB77" s="63">
        <v>0</v>
      </c>
      <c r="BC77" s="63">
        <v>0</v>
      </c>
      <c r="BD77" s="63">
        <v>0</v>
      </c>
      <c r="BE77" s="63">
        <v>0</v>
      </c>
      <c r="BF77" s="63">
        <v>0</v>
      </c>
      <c r="BG77" s="63">
        <v>0</v>
      </c>
      <c r="BH77" s="63">
        <v>0</v>
      </c>
      <c r="BI77" s="63">
        <v>0</v>
      </c>
      <c r="BJ77" s="63">
        <v>0</v>
      </c>
      <c r="BK77" s="63">
        <v>0</v>
      </c>
      <c r="BL77" s="63">
        <v>0</v>
      </c>
      <c r="BM77" s="63">
        <v>0</v>
      </c>
      <c r="BN77" s="63">
        <v>0</v>
      </c>
      <c r="BO77" s="63">
        <v>0</v>
      </c>
      <c r="BP77" s="63">
        <v>0</v>
      </c>
      <c r="BQ77" s="63">
        <v>0</v>
      </c>
      <c r="BR77" s="63">
        <v>0</v>
      </c>
      <c r="BS77" s="63">
        <v>0</v>
      </c>
      <c r="BT77" s="63">
        <v>0</v>
      </c>
      <c r="BU77" s="63">
        <v>0</v>
      </c>
      <c r="BV77" s="63">
        <v>0</v>
      </c>
      <c r="BW77" s="63">
        <v>0</v>
      </c>
      <c r="BX77" s="63">
        <v>0</v>
      </c>
      <c r="BY77" s="63">
        <v>0</v>
      </c>
      <c r="BZ77" s="63">
        <v>0</v>
      </c>
      <c r="CA77" s="63">
        <v>0</v>
      </c>
      <c r="CB77" s="63">
        <v>0</v>
      </c>
      <c r="CC77" s="63">
        <v>1</v>
      </c>
      <c r="CD77" s="63">
        <v>0</v>
      </c>
      <c r="CE77" s="63">
        <v>0</v>
      </c>
      <c r="CF77" s="63">
        <v>0</v>
      </c>
      <c r="CG77" s="63">
        <v>0</v>
      </c>
      <c r="CH77" s="63">
        <v>0</v>
      </c>
      <c r="CI77" s="63">
        <v>0</v>
      </c>
      <c r="CJ77" s="63">
        <v>0</v>
      </c>
      <c r="CK77" s="63">
        <v>0</v>
      </c>
      <c r="CL77" s="63">
        <v>0</v>
      </c>
      <c r="CM77" s="63">
        <v>0</v>
      </c>
      <c r="CN77" s="63">
        <v>0</v>
      </c>
      <c r="CO77" s="63">
        <v>0</v>
      </c>
      <c r="CP77" s="63">
        <v>0</v>
      </c>
      <c r="CQ77" s="63">
        <v>0</v>
      </c>
      <c r="CR77" s="63">
        <v>0</v>
      </c>
      <c r="CS77" s="63">
        <v>0</v>
      </c>
      <c r="CT77" s="63">
        <v>0</v>
      </c>
      <c r="CU77" s="63">
        <v>0</v>
      </c>
      <c r="CV77" s="63">
        <v>0</v>
      </c>
      <c r="CW77" s="63">
        <v>0</v>
      </c>
      <c r="CX77" s="63">
        <v>0</v>
      </c>
      <c r="CY77" s="63">
        <v>0</v>
      </c>
      <c r="CZ77" s="63">
        <v>0</v>
      </c>
      <c r="DA77" s="63">
        <v>0</v>
      </c>
      <c r="DB77" s="63">
        <v>0</v>
      </c>
      <c r="DC77" s="63">
        <v>0</v>
      </c>
      <c r="DD77" s="63">
        <v>0</v>
      </c>
      <c r="DE77" s="63">
        <v>0</v>
      </c>
      <c r="DF77" s="63">
        <v>0</v>
      </c>
      <c r="DG77" s="63">
        <v>0</v>
      </c>
      <c r="DH77" s="63">
        <v>0</v>
      </c>
      <c r="DI77" s="63">
        <v>0</v>
      </c>
      <c r="DJ77" s="63">
        <v>0</v>
      </c>
      <c r="DK77" s="63">
        <v>0</v>
      </c>
    </row>
    <row r="78" spans="2:115">
      <c r="B78" s="64">
        <v>553</v>
      </c>
      <c r="C78" s="62" t="s">
        <v>575</v>
      </c>
      <c r="D78" s="63">
        <v>1</v>
      </c>
      <c r="E78" s="63">
        <v>0</v>
      </c>
      <c r="F78" s="63">
        <v>0.41348880007681132</v>
      </c>
      <c r="G78" s="63">
        <v>0.20310389470480347</v>
      </c>
      <c r="H78" s="63">
        <v>0</v>
      </c>
      <c r="I78" s="63">
        <v>0</v>
      </c>
      <c r="J78" s="63">
        <v>0</v>
      </c>
      <c r="K78" s="63">
        <v>0</v>
      </c>
      <c r="L78" s="63">
        <v>0</v>
      </c>
      <c r="M78" s="63">
        <v>0</v>
      </c>
      <c r="N78" s="63">
        <v>0</v>
      </c>
      <c r="O78" s="63">
        <v>0</v>
      </c>
      <c r="P78" s="63">
        <v>0</v>
      </c>
      <c r="Q78" s="63">
        <v>0</v>
      </c>
      <c r="R78" s="63">
        <v>0</v>
      </c>
      <c r="S78" s="63">
        <v>0</v>
      </c>
      <c r="T78" s="63">
        <v>0</v>
      </c>
      <c r="U78" s="63">
        <v>0</v>
      </c>
      <c r="V78" s="63">
        <v>0</v>
      </c>
      <c r="W78" s="63">
        <v>0</v>
      </c>
      <c r="X78" s="63">
        <v>0</v>
      </c>
      <c r="Y78" s="63">
        <v>0</v>
      </c>
      <c r="Z78" s="63">
        <v>0</v>
      </c>
      <c r="AA78" s="63">
        <v>0</v>
      </c>
      <c r="AB78" s="63">
        <v>0</v>
      </c>
      <c r="AC78" s="63">
        <v>0</v>
      </c>
      <c r="AD78" s="63">
        <v>0</v>
      </c>
      <c r="AE78" s="63">
        <v>0</v>
      </c>
      <c r="AF78" s="63">
        <v>0</v>
      </c>
      <c r="AG78" s="63">
        <v>0</v>
      </c>
      <c r="AH78" s="63">
        <v>0</v>
      </c>
      <c r="AI78" s="63">
        <v>0</v>
      </c>
      <c r="AJ78" s="63">
        <v>0</v>
      </c>
      <c r="AK78" s="63">
        <v>0</v>
      </c>
      <c r="AL78" s="63">
        <v>0</v>
      </c>
      <c r="AM78" s="63">
        <v>0</v>
      </c>
      <c r="AN78" s="63">
        <v>0</v>
      </c>
      <c r="AO78" s="63">
        <v>0</v>
      </c>
      <c r="AP78" s="63">
        <v>0</v>
      </c>
      <c r="AQ78" s="63">
        <v>0</v>
      </c>
      <c r="AR78" s="63">
        <v>0</v>
      </c>
      <c r="AS78" s="63">
        <v>0</v>
      </c>
      <c r="AT78" s="63">
        <v>0</v>
      </c>
      <c r="AU78" s="63">
        <v>0</v>
      </c>
      <c r="AV78" s="63">
        <v>0</v>
      </c>
      <c r="AW78" s="63">
        <v>0</v>
      </c>
      <c r="AX78" s="63">
        <v>0</v>
      </c>
      <c r="AY78" s="63">
        <v>0</v>
      </c>
      <c r="AZ78" s="63">
        <v>0</v>
      </c>
      <c r="BA78" s="63">
        <v>0</v>
      </c>
      <c r="BB78" s="63">
        <v>0</v>
      </c>
      <c r="BC78" s="63">
        <v>0</v>
      </c>
      <c r="BD78" s="63">
        <v>0</v>
      </c>
      <c r="BE78" s="63">
        <v>0</v>
      </c>
      <c r="BF78" s="63">
        <v>0</v>
      </c>
      <c r="BG78" s="63">
        <v>0</v>
      </c>
      <c r="BH78" s="63">
        <v>0</v>
      </c>
      <c r="BI78" s="63">
        <v>0</v>
      </c>
      <c r="BJ78" s="63">
        <v>0</v>
      </c>
      <c r="BK78" s="63">
        <v>0</v>
      </c>
      <c r="BL78" s="63">
        <v>0</v>
      </c>
      <c r="BM78" s="63">
        <v>0</v>
      </c>
      <c r="BN78" s="63">
        <v>0</v>
      </c>
      <c r="BO78" s="63">
        <v>0</v>
      </c>
      <c r="BP78" s="63">
        <v>0</v>
      </c>
      <c r="BQ78" s="63">
        <v>0</v>
      </c>
      <c r="BR78" s="63">
        <v>0</v>
      </c>
      <c r="BS78" s="63">
        <v>0</v>
      </c>
      <c r="BT78" s="63">
        <v>0</v>
      </c>
      <c r="BU78" s="63">
        <v>0</v>
      </c>
      <c r="BV78" s="63">
        <v>0</v>
      </c>
      <c r="BW78" s="63">
        <v>0</v>
      </c>
      <c r="BX78" s="63">
        <v>0</v>
      </c>
      <c r="BY78" s="63">
        <v>0</v>
      </c>
      <c r="BZ78" s="63">
        <v>0</v>
      </c>
      <c r="CA78" s="63">
        <v>0</v>
      </c>
      <c r="CB78" s="63">
        <v>0</v>
      </c>
      <c r="CC78" s="63">
        <v>0</v>
      </c>
      <c r="CD78" s="63">
        <v>1</v>
      </c>
      <c r="CE78" s="63">
        <v>0</v>
      </c>
      <c r="CF78" s="63">
        <v>0</v>
      </c>
      <c r="CG78" s="63">
        <v>0</v>
      </c>
      <c r="CH78" s="63">
        <v>0</v>
      </c>
      <c r="CI78" s="63">
        <v>0</v>
      </c>
      <c r="CJ78" s="63">
        <v>0</v>
      </c>
      <c r="CK78" s="63">
        <v>0</v>
      </c>
      <c r="CL78" s="63">
        <v>0</v>
      </c>
      <c r="CM78" s="63">
        <v>0</v>
      </c>
      <c r="CN78" s="63">
        <v>0</v>
      </c>
      <c r="CO78" s="63">
        <v>0</v>
      </c>
      <c r="CP78" s="63">
        <v>0</v>
      </c>
      <c r="CQ78" s="63">
        <v>0</v>
      </c>
      <c r="CR78" s="63">
        <v>0</v>
      </c>
      <c r="CS78" s="63">
        <v>0</v>
      </c>
      <c r="CT78" s="63">
        <v>0</v>
      </c>
      <c r="CU78" s="63">
        <v>0</v>
      </c>
      <c r="CV78" s="63">
        <v>0</v>
      </c>
      <c r="CW78" s="63">
        <v>0</v>
      </c>
      <c r="CX78" s="63">
        <v>0</v>
      </c>
      <c r="CY78" s="63">
        <v>0</v>
      </c>
      <c r="CZ78" s="63">
        <v>0</v>
      </c>
      <c r="DA78" s="63">
        <v>0</v>
      </c>
      <c r="DB78" s="63">
        <v>0</v>
      </c>
      <c r="DC78" s="63">
        <v>0</v>
      </c>
      <c r="DD78" s="63">
        <v>0</v>
      </c>
      <c r="DE78" s="63">
        <v>0</v>
      </c>
      <c r="DF78" s="63">
        <v>0</v>
      </c>
      <c r="DG78" s="63">
        <v>0</v>
      </c>
      <c r="DH78" s="63">
        <v>0</v>
      </c>
      <c r="DI78" s="63">
        <v>0</v>
      </c>
      <c r="DJ78" s="63">
        <v>0</v>
      </c>
      <c r="DK78" s="63">
        <v>0</v>
      </c>
    </row>
    <row r="79" spans="2:115">
      <c r="B79" s="64">
        <v>571</v>
      </c>
      <c r="C79" s="62" t="s">
        <v>956</v>
      </c>
      <c r="D79" s="63">
        <v>0.41275729501942648</v>
      </c>
      <c r="E79" s="63">
        <v>0.32003546197922134</v>
      </c>
      <c r="F79" s="63">
        <v>-0.18279728785825886</v>
      </c>
      <c r="G79" s="63">
        <v>1.6534294593269525E-2</v>
      </c>
      <c r="H79" s="63">
        <v>3.7212359295975647E-2</v>
      </c>
      <c r="I79" s="63">
        <v>3.7212359295975647E-2</v>
      </c>
      <c r="J79" s="63">
        <v>3.1641252046115645E-4</v>
      </c>
      <c r="K79" s="63">
        <v>3.0770068320214107E-4</v>
      </c>
      <c r="L79" s="63">
        <v>2.8569607365653692E-4</v>
      </c>
      <c r="M79" s="63">
        <v>9.30085585007142E-4</v>
      </c>
      <c r="N79" s="63">
        <v>3.9693730331406086E-4</v>
      </c>
      <c r="O79" s="63">
        <v>5.654945933937258E-4</v>
      </c>
      <c r="P79" s="63">
        <v>2.3081255793252565E-3</v>
      </c>
      <c r="Q79" s="63">
        <v>4.6227579884127172E-4</v>
      </c>
      <c r="R79" s="63">
        <v>3.8794406114686322E-4</v>
      </c>
      <c r="S79" s="63">
        <v>5.3748160829424519E-4</v>
      </c>
      <c r="T79" s="63">
        <v>0</v>
      </c>
      <c r="U79" s="63">
        <v>7.7388689869766001E-4</v>
      </c>
      <c r="V79" s="63">
        <v>8.3926395021349852E-4</v>
      </c>
      <c r="W79" s="63">
        <v>4.8272854204915581E-4</v>
      </c>
      <c r="X79" s="63">
        <v>2.1051239408256526E-3</v>
      </c>
      <c r="Y79" s="63">
        <v>9.9602885869161145E-4</v>
      </c>
      <c r="Z79" s="63">
        <v>1.6414848387049888E-3</v>
      </c>
      <c r="AA79" s="63">
        <v>8.9095305366439692E-4</v>
      </c>
      <c r="AB79" s="63">
        <v>5.9212987562008083E-4</v>
      </c>
      <c r="AC79" s="63">
        <v>4.0970073677409972E-4</v>
      </c>
      <c r="AD79" s="63">
        <v>0</v>
      </c>
      <c r="AE79" s="63">
        <v>5.0549782062246239E-4</v>
      </c>
      <c r="AF79" s="63">
        <v>1.7946378475421248E-3</v>
      </c>
      <c r="AG79" s="63">
        <v>1.0843421708607681E-3</v>
      </c>
      <c r="AH79" s="63">
        <v>7.457648495261622E-4</v>
      </c>
      <c r="AI79" s="63">
        <v>7.1583528747478406E-4</v>
      </c>
      <c r="AJ79" s="63">
        <v>1.6844783453154175E-4</v>
      </c>
      <c r="AK79" s="63">
        <v>6.2298163459025002E-4</v>
      </c>
      <c r="AL79" s="63">
        <v>1.1941436582228711E-3</v>
      </c>
      <c r="AM79" s="63">
        <v>8.8327822867068149E-4</v>
      </c>
      <c r="AN79" s="63">
        <v>5.3120526975870656E-4</v>
      </c>
      <c r="AO79" s="63">
        <v>8.6486357726507158E-4</v>
      </c>
      <c r="AP79" s="63">
        <v>7.2236897479044187E-4</v>
      </c>
      <c r="AQ79" s="63">
        <v>6.5614660293400549E-4</v>
      </c>
      <c r="AR79" s="63">
        <v>1.4258553810397384E-3</v>
      </c>
      <c r="AS79" s="63">
        <v>1.9263821179321805E-4</v>
      </c>
      <c r="AT79" s="63">
        <v>1.9804273750837498E-4</v>
      </c>
      <c r="AU79" s="63">
        <v>6.4873282310715227E-4</v>
      </c>
      <c r="AV79" s="63">
        <v>3.7224133631187786E-4</v>
      </c>
      <c r="AW79" s="63">
        <v>2.6247982356152061E-4</v>
      </c>
      <c r="AX79" s="63">
        <v>4.3656848755500811E-4</v>
      </c>
      <c r="AY79" s="63">
        <v>1.012263684665623E-3</v>
      </c>
      <c r="AZ79" s="63">
        <v>6.4289387823921146E-4</v>
      </c>
      <c r="BA79" s="63">
        <v>6.398737521502672E-4</v>
      </c>
      <c r="BB79" s="63">
        <v>1.0822642930425599E-3</v>
      </c>
      <c r="BC79" s="63">
        <v>1.0306642232087856E-3</v>
      </c>
      <c r="BD79" s="63">
        <v>6.3396323716096705E-4</v>
      </c>
      <c r="BE79" s="63">
        <v>9.1770715326206377E-4</v>
      </c>
      <c r="BF79" s="63">
        <v>9.4592190494622794E-4</v>
      </c>
      <c r="BG79" s="63">
        <v>6.4048489571862002E-4</v>
      </c>
      <c r="BH79" s="63">
        <v>8.5853671623796024E-4</v>
      </c>
      <c r="BI79" s="63">
        <v>4.849311167371143E-4</v>
      </c>
      <c r="BJ79" s="63">
        <v>2.108645878542583E-3</v>
      </c>
      <c r="BK79" s="63">
        <v>1.3061747446389358E-3</v>
      </c>
      <c r="BL79" s="63">
        <v>4.8707221351055658E-4</v>
      </c>
      <c r="BM79" s="63">
        <v>6.8262455046191721E-4</v>
      </c>
      <c r="BN79" s="63">
        <v>8.0555652833486579E-4</v>
      </c>
      <c r="BO79" s="63">
        <v>3.6738379571871053E-4</v>
      </c>
      <c r="BP79" s="63">
        <v>1.189928964639657E-3</v>
      </c>
      <c r="BQ79" s="63">
        <v>1.1141636898218191E-3</v>
      </c>
      <c r="BR79" s="63">
        <v>1.0202158784691964E-3</v>
      </c>
      <c r="BS79" s="63">
        <v>8.2382288192248002E-4</v>
      </c>
      <c r="BT79" s="63">
        <v>6.0430079384371244E-4</v>
      </c>
      <c r="BU79" s="63">
        <v>7.2488007893059493E-4</v>
      </c>
      <c r="BV79" s="63">
        <v>5.7184266552204376E-4</v>
      </c>
      <c r="BW79" s="63">
        <v>5.2584861096917454E-4</v>
      </c>
      <c r="BX79" s="63">
        <v>1.1608474392448983E-3</v>
      </c>
      <c r="BY79" s="63">
        <v>8.7090989419680749E-3</v>
      </c>
      <c r="BZ79" s="63">
        <v>2.0755651446358529E-3</v>
      </c>
      <c r="CA79" s="63">
        <v>4.166059552638479E-3</v>
      </c>
      <c r="CB79" s="63">
        <v>8.1887484557595727E-4</v>
      </c>
      <c r="CC79" s="63">
        <v>4.2518294216632447E-4</v>
      </c>
      <c r="CD79" s="63">
        <v>2.6493205500270807E-4</v>
      </c>
      <c r="CE79" s="63">
        <v>1.0007403145240834</v>
      </c>
      <c r="CF79" s="63">
        <v>5.0775735408772058E-4</v>
      </c>
      <c r="CG79" s="63">
        <v>5.6723066984547938E-4</v>
      </c>
      <c r="CH79" s="63">
        <v>4.7509079891227169E-4</v>
      </c>
      <c r="CI79" s="63">
        <v>1.916741185121604E-3</v>
      </c>
      <c r="CJ79" s="63">
        <v>6.2688697643860022E-4</v>
      </c>
      <c r="CK79" s="63">
        <v>5.9484630674512355E-4</v>
      </c>
      <c r="CL79" s="63">
        <v>3.3170608175627181E-4</v>
      </c>
      <c r="CM79" s="63">
        <v>9.7532262613741886E-4</v>
      </c>
      <c r="CN79" s="63">
        <v>1.3569535109454502E-3</v>
      </c>
      <c r="CO79" s="63">
        <v>4.6581951847595636E-4</v>
      </c>
      <c r="CP79" s="63">
        <v>9.915661267015873E-4</v>
      </c>
      <c r="CQ79" s="63">
        <v>7.0498992511215533E-4</v>
      </c>
      <c r="CR79" s="63">
        <v>2.1269832318740476E-3</v>
      </c>
      <c r="CS79" s="63">
        <v>9.3458286478693769E-4</v>
      </c>
      <c r="CT79" s="63">
        <v>4.3533320530867942E-3</v>
      </c>
      <c r="CU79" s="63">
        <v>9.6306673416151787E-4</v>
      </c>
      <c r="CV79" s="63">
        <v>2.4151117690473759E-3</v>
      </c>
      <c r="CW79" s="63">
        <v>5.0536618322583428E-4</v>
      </c>
      <c r="CX79" s="63">
        <v>4.2866020937345063E-4</v>
      </c>
      <c r="CY79" s="63">
        <v>1.6499854986805063E-3</v>
      </c>
      <c r="CZ79" s="63">
        <v>5.9339597385635226E-4</v>
      </c>
      <c r="DA79" s="63">
        <v>5.2637176445755843E-4</v>
      </c>
      <c r="DB79" s="63">
        <v>4.316745620851614E-4</v>
      </c>
      <c r="DC79" s="63">
        <v>6.7048405366050795E-4</v>
      </c>
      <c r="DD79" s="63">
        <v>8.644217460487655E-4</v>
      </c>
      <c r="DE79" s="63">
        <v>8.3733750757038216E-4</v>
      </c>
      <c r="DF79" s="63">
        <v>7.6854115383068102E-4</v>
      </c>
      <c r="DG79" s="63">
        <v>8.8152625234074356E-4</v>
      </c>
      <c r="DH79" s="63">
        <v>3.4194617567433969E-4</v>
      </c>
      <c r="DI79" s="63">
        <v>1.2811306615242493E-3</v>
      </c>
      <c r="DJ79" s="63">
        <v>9.6242448101842965E-4</v>
      </c>
      <c r="DK79" s="63">
        <v>6.016061467469865E-4</v>
      </c>
    </row>
    <row r="80" spans="2:115">
      <c r="B80" s="64">
        <v>572</v>
      </c>
      <c r="C80" s="62" t="s">
        <v>957</v>
      </c>
      <c r="D80" s="63">
        <v>0.6107187688927912</v>
      </c>
      <c r="E80" s="63">
        <v>0.64227834785567239</v>
      </c>
      <c r="F80" s="63">
        <v>-5.950154437405682E-3</v>
      </c>
      <c r="G80" s="63">
        <v>1.3575031426891435E-2</v>
      </c>
      <c r="H80" s="63">
        <v>0.15434073012770935</v>
      </c>
      <c r="I80" s="63">
        <v>0.1475830814278738</v>
      </c>
      <c r="J80" s="63">
        <v>8.1804993617060652E-3</v>
      </c>
      <c r="K80" s="63">
        <v>2.9359556877134346E-2</v>
      </c>
      <c r="L80" s="63">
        <v>6.8059115192199886E-3</v>
      </c>
      <c r="M80" s="63">
        <v>2.1336955780770328E-2</v>
      </c>
      <c r="N80" s="63">
        <v>1.1731648326897742E-2</v>
      </c>
      <c r="O80" s="63">
        <v>1.96654158296348E-3</v>
      </c>
      <c r="P80" s="63">
        <v>1.2335472665089114E-2</v>
      </c>
      <c r="Q80" s="63">
        <v>1.4757013420627352E-2</v>
      </c>
      <c r="R80" s="63">
        <v>1.554363326035217E-2</v>
      </c>
      <c r="S80" s="63">
        <v>1.7280521299808085E-2</v>
      </c>
      <c r="T80" s="63">
        <v>0</v>
      </c>
      <c r="U80" s="63">
        <v>6.4552769637088898E-3</v>
      </c>
      <c r="V80" s="63">
        <v>8.8788715056273247E-3</v>
      </c>
      <c r="W80" s="63">
        <v>1.874558704314977E-2</v>
      </c>
      <c r="X80" s="63">
        <v>1.5226237018377697E-2</v>
      </c>
      <c r="Y80" s="63">
        <v>3.0032840357045908E-2</v>
      </c>
      <c r="Z80" s="63">
        <v>1.970720769206008E-2</v>
      </c>
      <c r="AA80" s="63">
        <v>9.9947291800092635E-3</v>
      </c>
      <c r="AB80" s="63">
        <v>1.3167882229351179E-2</v>
      </c>
      <c r="AC80" s="63">
        <v>1.1020875404413573E-2</v>
      </c>
      <c r="AD80" s="63">
        <v>0</v>
      </c>
      <c r="AE80" s="63">
        <v>9.3369841675508356E-3</v>
      </c>
      <c r="AF80" s="63">
        <v>1.6703303502176525E-2</v>
      </c>
      <c r="AG80" s="63">
        <v>2.3778255401389985E-2</v>
      </c>
      <c r="AH80" s="63">
        <v>1.0769438501255868E-2</v>
      </c>
      <c r="AI80" s="63">
        <v>1.1624409370341432E-2</v>
      </c>
      <c r="AJ80" s="63">
        <v>1.3396624310700163E-2</v>
      </c>
      <c r="AK80" s="63">
        <v>4.0949025081162757E-2</v>
      </c>
      <c r="AL80" s="63">
        <v>7.6508332908309757E-3</v>
      </c>
      <c r="AM80" s="63">
        <v>9.0780088019727923E-3</v>
      </c>
      <c r="AN80" s="63">
        <v>9.538945560080522E-3</v>
      </c>
      <c r="AO80" s="63">
        <v>1.2348767880320485E-2</v>
      </c>
      <c r="AP80" s="63">
        <v>3.0059823714993557E-2</v>
      </c>
      <c r="AQ80" s="63">
        <v>1.65504037458729E-2</v>
      </c>
      <c r="AR80" s="63">
        <v>1.5590198329549228E-2</v>
      </c>
      <c r="AS80" s="63">
        <v>6.6818243349399207E-3</v>
      </c>
      <c r="AT80" s="63">
        <v>3.2486830860702256E-3</v>
      </c>
      <c r="AU80" s="63">
        <v>2.229567171623334E-2</v>
      </c>
      <c r="AV80" s="63">
        <v>1.6378196505080853E-2</v>
      </c>
      <c r="AW80" s="63">
        <v>1.6269599989566327E-2</v>
      </c>
      <c r="AX80" s="63">
        <v>1.4040003046768024E-2</v>
      </c>
      <c r="AY80" s="63">
        <v>9.360813844595273E-3</v>
      </c>
      <c r="AZ80" s="63">
        <v>7.7832258054172689E-3</v>
      </c>
      <c r="BA80" s="63">
        <v>6.7070487296316799E-3</v>
      </c>
      <c r="BB80" s="63">
        <v>6.3404732193500617E-3</v>
      </c>
      <c r="BC80" s="63">
        <v>6.8815386776862244E-3</v>
      </c>
      <c r="BD80" s="63">
        <v>7.0019741277556301E-3</v>
      </c>
      <c r="BE80" s="63">
        <v>5.0054954857383285E-3</v>
      </c>
      <c r="BF80" s="63">
        <v>8.135245723974064E-3</v>
      </c>
      <c r="BG80" s="63">
        <v>7.2667329375640608E-3</v>
      </c>
      <c r="BH80" s="63">
        <v>5.4389655005010048E-3</v>
      </c>
      <c r="BI80" s="63">
        <v>8.092885738242836E-3</v>
      </c>
      <c r="BJ80" s="63">
        <v>5.733267471236282E-3</v>
      </c>
      <c r="BK80" s="63">
        <v>1.1386811640779029E-2</v>
      </c>
      <c r="BL80" s="63">
        <v>1.1065392798232616E-2</v>
      </c>
      <c r="BM80" s="63">
        <v>8.1264349782983539E-3</v>
      </c>
      <c r="BN80" s="63">
        <v>5.6766782856092161E-3</v>
      </c>
      <c r="BO80" s="63">
        <v>5.5915216738500013E-3</v>
      </c>
      <c r="BP80" s="63">
        <v>1.1449602949527815E-2</v>
      </c>
      <c r="BQ80" s="63">
        <v>0.31006121509650414</v>
      </c>
      <c r="BR80" s="63">
        <v>1.2681120427009324E-2</v>
      </c>
      <c r="BS80" s="63">
        <v>1.2681623088767427E-2</v>
      </c>
      <c r="BT80" s="63">
        <v>1.2076662506491698E-2</v>
      </c>
      <c r="BU80" s="63">
        <v>1.6898658009319091E-2</v>
      </c>
      <c r="BV80" s="63">
        <v>7.1690926270704487E-3</v>
      </c>
      <c r="BW80" s="63">
        <v>1.6523968693369438E-2</v>
      </c>
      <c r="BX80" s="63">
        <v>8.035453345280049E-3</v>
      </c>
      <c r="BY80" s="63">
        <v>3.3867301465894069E-2</v>
      </c>
      <c r="BZ80" s="63">
        <v>3.6655388297690112E-3</v>
      </c>
      <c r="CA80" s="63">
        <v>6.9699174398547108E-3</v>
      </c>
      <c r="CB80" s="63">
        <v>1.7937469184438617E-3</v>
      </c>
      <c r="CC80" s="63">
        <v>1.5483523740582078E-3</v>
      </c>
      <c r="CD80" s="63">
        <v>5.7123516690616263E-4</v>
      </c>
      <c r="CE80" s="63">
        <v>3.1928695943759474E-3</v>
      </c>
      <c r="CF80" s="63">
        <v>1.0023461019696613</v>
      </c>
      <c r="CG80" s="63">
        <v>4.3712198765627633E-3</v>
      </c>
      <c r="CH80" s="63">
        <v>4.4864617715786237E-3</v>
      </c>
      <c r="CI80" s="63">
        <v>3.4452159218258745E-3</v>
      </c>
      <c r="CJ80" s="63">
        <v>2.6151395438452078E-3</v>
      </c>
      <c r="CK80" s="63">
        <v>7.1652682988283369E-3</v>
      </c>
      <c r="CL80" s="63">
        <v>2.9941030173965672E-2</v>
      </c>
      <c r="CM80" s="63">
        <v>5.5870898556828292E-3</v>
      </c>
      <c r="CN80" s="63">
        <v>4.0378557322886446E-3</v>
      </c>
      <c r="CO80" s="63">
        <v>5.2550932595667324E-3</v>
      </c>
      <c r="CP80" s="63">
        <v>5.8394032998848426E-3</v>
      </c>
      <c r="CQ80" s="63">
        <v>8.5846443338545644E-3</v>
      </c>
      <c r="CR80" s="63">
        <v>4.8977497318950141E-3</v>
      </c>
      <c r="CS80" s="63">
        <v>2.1295334439422509E-3</v>
      </c>
      <c r="CT80" s="63">
        <v>8.7426365630875903E-3</v>
      </c>
      <c r="CU80" s="63">
        <v>7.541222337837673E-3</v>
      </c>
      <c r="CV80" s="63">
        <v>6.4806594945517968E-3</v>
      </c>
      <c r="CW80" s="63">
        <v>2.8569504551582236E-3</v>
      </c>
      <c r="CX80" s="63">
        <v>3.705628035484148E-3</v>
      </c>
      <c r="CY80" s="63">
        <v>7.3242806811586771E-3</v>
      </c>
      <c r="CZ80" s="63">
        <v>2.7135173824083918E-3</v>
      </c>
      <c r="DA80" s="63">
        <v>3.2574941648386931E-3</v>
      </c>
      <c r="DB80" s="63">
        <v>6.8846863819785123E-3</v>
      </c>
      <c r="DC80" s="63">
        <v>3.6465919355590818E-3</v>
      </c>
      <c r="DD80" s="63">
        <v>8.5000935035359371E-3</v>
      </c>
      <c r="DE80" s="63">
        <v>1.0461336781429865E-2</v>
      </c>
      <c r="DF80" s="63">
        <v>3.9497639743050431E-3</v>
      </c>
      <c r="DG80" s="63">
        <v>3.8809000174399142E-3</v>
      </c>
      <c r="DH80" s="63">
        <v>4.9603461788727448E-3</v>
      </c>
      <c r="DI80" s="63">
        <v>1.2003593885723604E-2</v>
      </c>
      <c r="DJ80" s="63">
        <v>3.3872921449153028E-2</v>
      </c>
      <c r="DK80" s="63">
        <v>2.1520807416348191E-2</v>
      </c>
    </row>
    <row r="81" spans="2:115">
      <c r="B81" s="64">
        <v>573</v>
      </c>
      <c r="C81" s="62" t="s">
        <v>958</v>
      </c>
      <c r="D81" s="63">
        <v>1</v>
      </c>
      <c r="E81" s="63">
        <v>0</v>
      </c>
      <c r="F81" s="63">
        <v>0</v>
      </c>
      <c r="G81" s="63">
        <v>0</v>
      </c>
      <c r="H81" s="63">
        <v>0</v>
      </c>
      <c r="I81" s="63">
        <v>0</v>
      </c>
      <c r="J81" s="63">
        <v>7.2986316325963488E-2</v>
      </c>
      <c r="K81" s="63">
        <v>2.5137215913539911E-2</v>
      </c>
      <c r="L81" s="63">
        <v>2.0541661845907121E-2</v>
      </c>
      <c r="M81" s="63">
        <v>3.0789148755375886E-2</v>
      </c>
      <c r="N81" s="63">
        <v>2.0030276894011993E-2</v>
      </c>
      <c r="O81" s="63">
        <v>5.4173220554656724E-2</v>
      </c>
      <c r="P81" s="63">
        <v>0.23512198141887039</v>
      </c>
      <c r="Q81" s="63">
        <v>1.1811374339025382E-2</v>
      </c>
      <c r="R81" s="63">
        <v>7.9472432381538123E-3</v>
      </c>
      <c r="S81" s="63">
        <v>2.1489129992181995E-2</v>
      </c>
      <c r="T81" s="63">
        <v>0</v>
      </c>
      <c r="U81" s="63">
        <v>2.4660186171946215E-2</v>
      </c>
      <c r="V81" s="63">
        <v>1.7252649506477955E-2</v>
      </c>
      <c r="W81" s="63">
        <v>2.4756894888574178E-2</v>
      </c>
      <c r="X81" s="63">
        <v>3.3478949374753611E-2</v>
      </c>
      <c r="Y81" s="63">
        <v>9.4843281687173007E-3</v>
      </c>
      <c r="Z81" s="63">
        <v>1.5333377891082415E-2</v>
      </c>
      <c r="AA81" s="63">
        <v>1.6025778170568293E-2</v>
      </c>
      <c r="AB81" s="63">
        <v>6.6198965918270779E-3</v>
      </c>
      <c r="AC81" s="63">
        <v>5.2537180903178106E-3</v>
      </c>
      <c r="AD81" s="63">
        <v>0</v>
      </c>
      <c r="AE81" s="63">
        <v>6.0977062699429608E-3</v>
      </c>
      <c r="AF81" s="63">
        <v>6.1602278165894435E-3</v>
      </c>
      <c r="AG81" s="63">
        <v>1.5163748007304386E-2</v>
      </c>
      <c r="AH81" s="63">
        <v>5.3980502975766531E-3</v>
      </c>
      <c r="AI81" s="63">
        <v>6.5801041106851622E-3</v>
      </c>
      <c r="AJ81" s="63">
        <v>9.6098874771503048E-4</v>
      </c>
      <c r="AK81" s="63">
        <v>3.8816555382144642E-3</v>
      </c>
      <c r="AL81" s="63">
        <v>4.763147813935103E-3</v>
      </c>
      <c r="AM81" s="63">
        <v>7.5916681709946067E-3</v>
      </c>
      <c r="AN81" s="63">
        <v>3.1261466516621109E-2</v>
      </c>
      <c r="AO81" s="63">
        <v>1.2917732208496131E-2</v>
      </c>
      <c r="AP81" s="63">
        <v>3.3616723222843883E-2</v>
      </c>
      <c r="AQ81" s="63">
        <v>8.4223849944051986E-3</v>
      </c>
      <c r="AR81" s="63">
        <v>3.3740549521331702E-2</v>
      </c>
      <c r="AS81" s="63">
        <v>3.8924997853091495E-3</v>
      </c>
      <c r="AT81" s="63">
        <v>5.2590984060019016E-3</v>
      </c>
      <c r="AU81" s="63">
        <v>7.8863831923163992E-3</v>
      </c>
      <c r="AV81" s="63">
        <v>1.7957986858299694E-2</v>
      </c>
      <c r="AW81" s="63">
        <v>9.2501437430978096E-3</v>
      </c>
      <c r="AX81" s="63">
        <v>6.6707459212930293E-3</v>
      </c>
      <c r="AY81" s="63">
        <v>1.5140368491594359E-2</v>
      </c>
      <c r="AZ81" s="63">
        <v>1.5756043949925511E-2</v>
      </c>
      <c r="BA81" s="63">
        <v>1.1984614165439512E-2</v>
      </c>
      <c r="BB81" s="63">
        <v>1.2425035413823829E-2</v>
      </c>
      <c r="BC81" s="63">
        <v>1.4201342465228275E-2</v>
      </c>
      <c r="BD81" s="63">
        <v>6.7948955327737648E-3</v>
      </c>
      <c r="BE81" s="63">
        <v>2.6007811187129851E-3</v>
      </c>
      <c r="BF81" s="63">
        <v>6.4874553232827856E-3</v>
      </c>
      <c r="BG81" s="63">
        <v>6.8480770003090221E-3</v>
      </c>
      <c r="BH81" s="63">
        <v>4.8962443824013867E-3</v>
      </c>
      <c r="BI81" s="63">
        <v>6.4537855774632596E-3</v>
      </c>
      <c r="BJ81" s="63">
        <v>2.4038353922389462E-3</v>
      </c>
      <c r="BK81" s="63">
        <v>7.7537310798847011E-3</v>
      </c>
      <c r="BL81" s="63">
        <v>4.3535313201459574E-3</v>
      </c>
      <c r="BM81" s="63">
        <v>7.5424260830225997E-3</v>
      </c>
      <c r="BN81" s="63">
        <v>9.328066815034796E-3</v>
      </c>
      <c r="BO81" s="63">
        <v>2.6818061833620852E-3</v>
      </c>
      <c r="BP81" s="63">
        <v>5.2442098246260171E-2</v>
      </c>
      <c r="BQ81" s="63">
        <v>1.6456704646917928E-2</v>
      </c>
      <c r="BR81" s="63">
        <v>2.474538620857079E-2</v>
      </c>
      <c r="BS81" s="63">
        <v>2.4001552561075994E-2</v>
      </c>
      <c r="BT81" s="63">
        <v>2.8232798405665213E-2</v>
      </c>
      <c r="BU81" s="63">
        <v>1.7056832767001286E-2</v>
      </c>
      <c r="BV81" s="63">
        <v>6.7102244967396059E-3</v>
      </c>
      <c r="BW81" s="63">
        <v>8.7943166693690254E-3</v>
      </c>
      <c r="BX81" s="63">
        <v>1.2375774225740177E-2</v>
      </c>
      <c r="BY81" s="63">
        <v>2.3245515304753574E-2</v>
      </c>
      <c r="BZ81" s="63">
        <v>3.9724627884369708E-2</v>
      </c>
      <c r="CA81" s="63">
        <v>1.1984149707871384E-2</v>
      </c>
      <c r="CB81" s="63">
        <v>6.0087546646485522E-3</v>
      </c>
      <c r="CC81" s="63">
        <v>5.4832481041003391E-3</v>
      </c>
      <c r="CD81" s="63">
        <v>1.8903311945081683E-3</v>
      </c>
      <c r="CE81" s="63">
        <v>6.2778770438230245E-3</v>
      </c>
      <c r="CF81" s="63">
        <v>3.5037134773037988E-3</v>
      </c>
      <c r="CG81" s="63">
        <v>1.0065167130807955</v>
      </c>
      <c r="CH81" s="63">
        <v>6.2793706298139044E-3</v>
      </c>
      <c r="CI81" s="63">
        <v>4.7672607745838872E-3</v>
      </c>
      <c r="CJ81" s="63">
        <v>1.1103402485595432E-2</v>
      </c>
      <c r="CK81" s="63">
        <v>8.0666816418953017E-3</v>
      </c>
      <c r="CL81" s="63">
        <v>9.4920628850537325E-3</v>
      </c>
      <c r="CM81" s="63">
        <v>1.1506021865444358E-2</v>
      </c>
      <c r="CN81" s="63">
        <v>8.6359766864363228E-3</v>
      </c>
      <c r="CO81" s="63">
        <v>1.5779549685160803E-2</v>
      </c>
      <c r="CP81" s="63">
        <v>3.6047874825971818E-3</v>
      </c>
      <c r="CQ81" s="63">
        <v>1.7915194865476436E-2</v>
      </c>
      <c r="CR81" s="63">
        <v>1.5837030696110598E-2</v>
      </c>
      <c r="CS81" s="63">
        <v>1.6105647107655361E-2</v>
      </c>
      <c r="CT81" s="63">
        <v>1.1803113198921088E-2</v>
      </c>
      <c r="CU81" s="63">
        <v>8.0583352577600839E-3</v>
      </c>
      <c r="CV81" s="63">
        <v>1.4765560348829124E-2</v>
      </c>
      <c r="CW81" s="63">
        <v>8.2338440079759018E-3</v>
      </c>
      <c r="CX81" s="63">
        <v>9.3174405935334652E-3</v>
      </c>
      <c r="CY81" s="63">
        <v>1.5892541519921203E-2</v>
      </c>
      <c r="CZ81" s="63">
        <v>1.3074834963435427E-2</v>
      </c>
      <c r="DA81" s="63">
        <v>1.2523488112420723E-2</v>
      </c>
      <c r="DB81" s="63">
        <v>1.0220444839378864E-2</v>
      </c>
      <c r="DC81" s="63">
        <v>8.9341281769531079E-3</v>
      </c>
      <c r="DD81" s="63">
        <v>6.477591864710279E-2</v>
      </c>
      <c r="DE81" s="63">
        <v>1.1697145566808224E-2</v>
      </c>
      <c r="DF81" s="63">
        <v>2.3721990600479057E-2</v>
      </c>
      <c r="DG81" s="63">
        <v>3.8684981591148963E-2</v>
      </c>
      <c r="DH81" s="63">
        <v>1.5084978917873021E-2</v>
      </c>
      <c r="DI81" s="63">
        <v>3.5882868131731763E-2</v>
      </c>
      <c r="DJ81" s="63">
        <v>1.0744811983653317E-2</v>
      </c>
      <c r="DK81" s="63">
        <v>1.047947372746446E-2</v>
      </c>
    </row>
    <row r="82" spans="2:115">
      <c r="B82" s="64">
        <v>574</v>
      </c>
      <c r="C82" s="62" t="s">
        <v>959</v>
      </c>
      <c r="D82" s="63">
        <v>2.5227277044673757E-3</v>
      </c>
      <c r="E82" s="63">
        <v>0.22551676743807531</v>
      </c>
      <c r="F82" s="63">
        <v>-0.40781736965524734</v>
      </c>
      <c r="G82" s="63">
        <v>2.0721433114468139E-3</v>
      </c>
      <c r="H82" s="63">
        <v>3.1949459571877246E-2</v>
      </c>
      <c r="I82" s="63">
        <v>3.1949459571877246E-2</v>
      </c>
      <c r="J82" s="63">
        <v>7.5263114309293269E-6</v>
      </c>
      <c r="K82" s="63">
        <v>1.5484650202827217E-5</v>
      </c>
      <c r="L82" s="63">
        <v>4.2475411270548803E-6</v>
      </c>
      <c r="M82" s="63">
        <v>7.0953343370117831E-6</v>
      </c>
      <c r="N82" s="63">
        <v>7.4047836254977962E-6</v>
      </c>
      <c r="O82" s="63">
        <v>4.7511663211589902E-6</v>
      </c>
      <c r="P82" s="63">
        <v>1.6284502263268247E-5</v>
      </c>
      <c r="Q82" s="63">
        <v>3.8271116077657369E-6</v>
      </c>
      <c r="R82" s="63">
        <v>4.1176065038632703E-6</v>
      </c>
      <c r="S82" s="63">
        <v>1.2174840771497377E-5</v>
      </c>
      <c r="T82" s="63">
        <v>0</v>
      </c>
      <c r="U82" s="63">
        <v>3.7302842587753663E-6</v>
      </c>
      <c r="V82" s="63">
        <v>4.096476333237636E-6</v>
      </c>
      <c r="W82" s="63">
        <v>7.4585663204954396E-6</v>
      </c>
      <c r="X82" s="63">
        <v>1.0695343292917984E-5</v>
      </c>
      <c r="Y82" s="63">
        <v>1.9411658872613157E-5</v>
      </c>
      <c r="Z82" s="63">
        <v>9.31925025677081E-6</v>
      </c>
      <c r="AA82" s="63">
        <v>5.2082027985682047E-6</v>
      </c>
      <c r="AB82" s="63">
        <v>1.2658387933294247E-5</v>
      </c>
      <c r="AC82" s="63">
        <v>1.5957921809686891E-5</v>
      </c>
      <c r="AD82" s="63">
        <v>0</v>
      </c>
      <c r="AE82" s="63">
        <v>6.8056865619787717E-6</v>
      </c>
      <c r="AF82" s="63">
        <v>1.732677955850781E-5</v>
      </c>
      <c r="AG82" s="63">
        <v>1.7805474896078645E-5</v>
      </c>
      <c r="AH82" s="63">
        <v>1.2031916000405703E-5</v>
      </c>
      <c r="AI82" s="63">
        <v>6.8261562312648995E-6</v>
      </c>
      <c r="AJ82" s="63">
        <v>4.7880585919104581E-6</v>
      </c>
      <c r="AK82" s="63">
        <v>1.2037124863370515E-5</v>
      </c>
      <c r="AL82" s="63">
        <v>4.3179698526703888E-6</v>
      </c>
      <c r="AM82" s="63">
        <v>5.8810303995913789E-6</v>
      </c>
      <c r="AN82" s="63">
        <v>4.2026877206488018E-6</v>
      </c>
      <c r="AO82" s="63">
        <v>1.0223001410638859E-5</v>
      </c>
      <c r="AP82" s="63">
        <v>3.167540480097594E-5</v>
      </c>
      <c r="AQ82" s="63">
        <v>9.546063085344311E-6</v>
      </c>
      <c r="AR82" s="63">
        <v>1.9204891034450146E-5</v>
      </c>
      <c r="AS82" s="63">
        <v>8.1020783374687103E-6</v>
      </c>
      <c r="AT82" s="63">
        <v>3.650253634120173E-6</v>
      </c>
      <c r="AU82" s="63">
        <v>2.2677033723936831E-5</v>
      </c>
      <c r="AV82" s="63">
        <v>1.8658868552614003E-5</v>
      </c>
      <c r="AW82" s="63">
        <v>5.2261537298093109E-5</v>
      </c>
      <c r="AX82" s="63">
        <v>1.0395623444794907E-5</v>
      </c>
      <c r="AY82" s="63">
        <v>9.6622128507165952E-6</v>
      </c>
      <c r="AZ82" s="63">
        <v>7.8152422267877379E-6</v>
      </c>
      <c r="BA82" s="63">
        <v>5.9100224901195454E-6</v>
      </c>
      <c r="BB82" s="63">
        <v>7.4828388377907374E-6</v>
      </c>
      <c r="BC82" s="63">
        <v>5.0452166216901239E-6</v>
      </c>
      <c r="BD82" s="63">
        <v>3.1443345420183648E-6</v>
      </c>
      <c r="BE82" s="63">
        <v>3.5215529736094799E-6</v>
      </c>
      <c r="BF82" s="63">
        <v>5.0550136788853702E-6</v>
      </c>
      <c r="BG82" s="63">
        <v>4.1885501639372188E-6</v>
      </c>
      <c r="BH82" s="63">
        <v>3.0293723673645448E-6</v>
      </c>
      <c r="BI82" s="63">
        <v>4.7343579436015361E-6</v>
      </c>
      <c r="BJ82" s="63">
        <v>3.4345117063933805E-6</v>
      </c>
      <c r="BK82" s="63">
        <v>3.0856628460617018E-6</v>
      </c>
      <c r="BL82" s="63">
        <v>1.0698635011096062E-5</v>
      </c>
      <c r="BM82" s="63">
        <v>8.2406426091337476E-6</v>
      </c>
      <c r="BN82" s="63">
        <v>4.4169212590587173E-6</v>
      </c>
      <c r="BO82" s="63">
        <v>3.7977536321672452E-6</v>
      </c>
      <c r="BP82" s="63">
        <v>5.3769457463192008E-6</v>
      </c>
      <c r="BQ82" s="63">
        <v>3.0538271202643942E-4</v>
      </c>
      <c r="BR82" s="63">
        <v>4.5123027093766226E-6</v>
      </c>
      <c r="BS82" s="63">
        <v>4.5821185303527213E-6</v>
      </c>
      <c r="BT82" s="63">
        <v>6.7994828669719527E-6</v>
      </c>
      <c r="BU82" s="63">
        <v>9.993592552434907E-6</v>
      </c>
      <c r="BV82" s="63">
        <v>1.3832459430018517E-5</v>
      </c>
      <c r="BW82" s="63">
        <v>1.3905396280671617E-5</v>
      </c>
      <c r="BX82" s="63">
        <v>5.5798987196927771E-6</v>
      </c>
      <c r="BY82" s="63">
        <v>1.9795265746219829E-5</v>
      </c>
      <c r="BZ82" s="63">
        <v>6.1637495321675809E-6</v>
      </c>
      <c r="CA82" s="63">
        <v>4.614358404216924E-6</v>
      </c>
      <c r="CB82" s="63">
        <v>1.7942662339978234E-6</v>
      </c>
      <c r="CC82" s="63">
        <v>1.429677918564503E-6</v>
      </c>
      <c r="CD82" s="63">
        <v>3.9677618198467728E-7</v>
      </c>
      <c r="CE82" s="63">
        <v>2.0692471599045923E-6</v>
      </c>
      <c r="CF82" s="63">
        <v>1.1856378248881907E-5</v>
      </c>
      <c r="CG82" s="63">
        <v>1.8750400519707747E-5</v>
      </c>
      <c r="CH82" s="63">
        <v>1.0000170174775735</v>
      </c>
      <c r="CI82" s="63">
        <v>3.126617047146388E-6</v>
      </c>
      <c r="CJ82" s="63">
        <v>2.2283977596389273E-6</v>
      </c>
      <c r="CK82" s="63">
        <v>3.2887608661873106E-6</v>
      </c>
      <c r="CL82" s="63">
        <v>3.9400045343969867E-5</v>
      </c>
      <c r="CM82" s="63">
        <v>4.4292622080677561E-6</v>
      </c>
      <c r="CN82" s="63">
        <v>5.0514592591521207E-6</v>
      </c>
      <c r="CO82" s="63">
        <v>8.3496339881496264E-6</v>
      </c>
      <c r="CP82" s="63">
        <v>4.4639868014625196E-6</v>
      </c>
      <c r="CQ82" s="63">
        <v>1.6457547951416614E-5</v>
      </c>
      <c r="CR82" s="63">
        <v>3.8550162248844514E-6</v>
      </c>
      <c r="CS82" s="63">
        <v>5.3716227415434832E-6</v>
      </c>
      <c r="CT82" s="63">
        <v>8.9925062081536022E-6</v>
      </c>
      <c r="CU82" s="63">
        <v>3.6549064753877664E-6</v>
      </c>
      <c r="CV82" s="63">
        <v>3.8066762275619667E-6</v>
      </c>
      <c r="CW82" s="63">
        <v>1.5474772559891121E-6</v>
      </c>
      <c r="CX82" s="63">
        <v>2.0628666116864023E-6</v>
      </c>
      <c r="CY82" s="63">
        <v>1.187112307605702E-5</v>
      </c>
      <c r="CZ82" s="63">
        <v>4.0064615348736172E-6</v>
      </c>
      <c r="DA82" s="63">
        <v>6.9613678432348664E-6</v>
      </c>
      <c r="DB82" s="63">
        <v>4.6642301617592276E-6</v>
      </c>
      <c r="DC82" s="63">
        <v>7.1634960356482286E-6</v>
      </c>
      <c r="DD82" s="63">
        <v>5.863703089888939E-6</v>
      </c>
      <c r="DE82" s="63">
        <v>3.3385409431373111E-6</v>
      </c>
      <c r="DF82" s="63">
        <v>4.1272170681493486E-6</v>
      </c>
      <c r="DG82" s="63">
        <v>5.6213680605285179E-6</v>
      </c>
      <c r="DH82" s="63">
        <v>3.7882024749556572E-6</v>
      </c>
      <c r="DI82" s="63">
        <v>6.5684628171670883E-6</v>
      </c>
      <c r="DJ82" s="63">
        <v>1.1475171790076789E-5</v>
      </c>
      <c r="DK82" s="63">
        <v>1.0242815039291606E-5</v>
      </c>
    </row>
    <row r="83" spans="2:115">
      <c r="B83" s="64">
        <v>576</v>
      </c>
      <c r="C83" s="62" t="s">
        <v>960</v>
      </c>
      <c r="D83" s="63">
        <v>0.65033915509271734</v>
      </c>
      <c r="E83" s="63">
        <v>0.51544052109383198</v>
      </c>
      <c r="F83" s="63">
        <v>3.2457681113268536E-2</v>
      </c>
      <c r="G83" s="63">
        <v>5.8327825845675199E-4</v>
      </c>
      <c r="H83" s="63">
        <v>0.10710079049057038</v>
      </c>
      <c r="I83" s="63">
        <v>0.10456872954838889</v>
      </c>
      <c r="J83" s="63">
        <v>5.937247888062612E-4</v>
      </c>
      <c r="K83" s="63">
        <v>1.8355405328705384E-3</v>
      </c>
      <c r="L83" s="63">
        <v>4.1312005288527895E-4</v>
      </c>
      <c r="M83" s="63">
        <v>3.6159703090677363E-4</v>
      </c>
      <c r="N83" s="63">
        <v>8.4691943834640129E-4</v>
      </c>
      <c r="O83" s="63">
        <v>7.1888320312362355E-5</v>
      </c>
      <c r="P83" s="63">
        <v>3.5654327687878787E-4</v>
      </c>
      <c r="Q83" s="63">
        <v>1.0305347305641533E-3</v>
      </c>
      <c r="R83" s="63">
        <v>1.0788528468029046E-3</v>
      </c>
      <c r="S83" s="63">
        <v>1.1197989354608667E-3</v>
      </c>
      <c r="T83" s="63">
        <v>0</v>
      </c>
      <c r="U83" s="63">
        <v>3.5657036895449121E-4</v>
      </c>
      <c r="V83" s="63">
        <v>5.0744781945337295E-4</v>
      </c>
      <c r="W83" s="63">
        <v>1.0463444925231926E-3</v>
      </c>
      <c r="X83" s="63">
        <v>8.3287118309525836E-4</v>
      </c>
      <c r="Y83" s="63">
        <v>2.0113989210305077E-3</v>
      </c>
      <c r="Z83" s="63">
        <v>1.4605366695841645E-3</v>
      </c>
      <c r="AA83" s="63">
        <v>9.1322869969127712E-4</v>
      </c>
      <c r="AB83" s="63">
        <v>6.0021265700382063E-4</v>
      </c>
      <c r="AC83" s="63">
        <v>6.5941780986104078E-4</v>
      </c>
      <c r="AD83" s="63">
        <v>0</v>
      </c>
      <c r="AE83" s="63">
        <v>6.9591639992050034E-4</v>
      </c>
      <c r="AF83" s="63">
        <v>1.2815901414397006E-3</v>
      </c>
      <c r="AG83" s="63">
        <v>1.7580182886728554E-3</v>
      </c>
      <c r="AH83" s="63">
        <v>6.5103357934659866E-4</v>
      </c>
      <c r="AI83" s="63">
        <v>8.1859029958736003E-4</v>
      </c>
      <c r="AJ83" s="63">
        <v>7.6720438510985271E-4</v>
      </c>
      <c r="AK83" s="63">
        <v>2.5027834787385377E-3</v>
      </c>
      <c r="AL83" s="63">
        <v>3.7916943422957043E-4</v>
      </c>
      <c r="AM83" s="63">
        <v>4.697876389748446E-4</v>
      </c>
      <c r="AN83" s="63">
        <v>5.1804333609440658E-4</v>
      </c>
      <c r="AO83" s="63">
        <v>7.7900931442274977E-4</v>
      </c>
      <c r="AP83" s="63">
        <v>2.3742921119228912E-3</v>
      </c>
      <c r="AQ83" s="63">
        <v>9.4296028712331553E-4</v>
      </c>
      <c r="AR83" s="63">
        <v>1.3481060663812976E-3</v>
      </c>
      <c r="AS83" s="63">
        <v>3.9885446276771209E-4</v>
      </c>
      <c r="AT83" s="63">
        <v>1.5873144607166947E-4</v>
      </c>
      <c r="AU83" s="63">
        <v>1.3953876619094408E-3</v>
      </c>
      <c r="AV83" s="63">
        <v>1.0047034749001438E-3</v>
      </c>
      <c r="AW83" s="63">
        <v>3.7943375030937332E-4</v>
      </c>
      <c r="AX83" s="63">
        <v>5.0445468179800769E-4</v>
      </c>
      <c r="AY83" s="63">
        <v>5.3555716323077783E-4</v>
      </c>
      <c r="AZ83" s="63">
        <v>4.5201887311414863E-4</v>
      </c>
      <c r="BA83" s="63">
        <v>3.8336846276908979E-4</v>
      </c>
      <c r="BB83" s="63">
        <v>3.3495529094266602E-4</v>
      </c>
      <c r="BC83" s="63">
        <v>3.8321324486854773E-4</v>
      </c>
      <c r="BD83" s="63">
        <v>3.9458444796340272E-4</v>
      </c>
      <c r="BE83" s="63">
        <v>2.4869911456882888E-4</v>
      </c>
      <c r="BF83" s="63">
        <v>4.3625396396350244E-4</v>
      </c>
      <c r="BG83" s="63">
        <v>4.3614323434858698E-4</v>
      </c>
      <c r="BH83" s="63">
        <v>3.5642681995003687E-4</v>
      </c>
      <c r="BI83" s="63">
        <v>4.9026894365779197E-4</v>
      </c>
      <c r="BJ83" s="63">
        <v>3.5116918433777814E-4</v>
      </c>
      <c r="BK83" s="63">
        <v>4.9139266899371167E-4</v>
      </c>
      <c r="BL83" s="63">
        <v>8.0928985135494784E-4</v>
      </c>
      <c r="BM83" s="63">
        <v>4.8107843794090594E-4</v>
      </c>
      <c r="BN83" s="63">
        <v>3.0283318091893036E-4</v>
      </c>
      <c r="BO83" s="63">
        <v>3.5336506512373894E-4</v>
      </c>
      <c r="BP83" s="63">
        <v>6.2082658024294288E-4</v>
      </c>
      <c r="BQ83" s="63">
        <v>1.3373356443826892E-3</v>
      </c>
      <c r="BR83" s="63">
        <v>6.5036396349084304E-4</v>
      </c>
      <c r="BS83" s="63">
        <v>6.7425770315286638E-4</v>
      </c>
      <c r="BT83" s="63">
        <v>6.6201082826799552E-4</v>
      </c>
      <c r="BU83" s="63">
        <v>9.4924191033769604E-4</v>
      </c>
      <c r="BV83" s="63">
        <v>4.0191650918444005E-4</v>
      </c>
      <c r="BW83" s="63">
        <v>1.059201635914879E-3</v>
      </c>
      <c r="BX83" s="63">
        <v>2.4842785142550547E-4</v>
      </c>
      <c r="BY83" s="63">
        <v>2.8147583061251822E-4</v>
      </c>
      <c r="BZ83" s="63">
        <v>1.3520270418842408E-4</v>
      </c>
      <c r="CA83" s="63">
        <v>1.6082268844944128E-4</v>
      </c>
      <c r="CB83" s="63">
        <v>8.6845400693184659E-5</v>
      </c>
      <c r="CC83" s="63">
        <v>8.1994028730801241E-5</v>
      </c>
      <c r="CD83" s="63">
        <v>1.9584153969402977E-5</v>
      </c>
      <c r="CE83" s="63">
        <v>5.3918500310401452E-4</v>
      </c>
      <c r="CF83" s="63">
        <v>4.8145627691808298E-4</v>
      </c>
      <c r="CG83" s="63">
        <v>4.7343729788040882E-4</v>
      </c>
      <c r="CH83" s="63">
        <v>5.3567704328214244E-4</v>
      </c>
      <c r="CI83" s="63">
        <v>1.0019664987526453</v>
      </c>
      <c r="CJ83" s="63">
        <v>1.2010613521569534E-4</v>
      </c>
      <c r="CK83" s="63">
        <v>4.1341584121404237E-4</v>
      </c>
      <c r="CL83" s="63">
        <v>3.2247331401902444E-3</v>
      </c>
      <c r="CM83" s="63">
        <v>1.284564690036393E-4</v>
      </c>
      <c r="CN83" s="63">
        <v>1.2865165735285149E-4</v>
      </c>
      <c r="CO83" s="63">
        <v>3.1424208812009835E-4</v>
      </c>
      <c r="CP83" s="63">
        <v>1.3326256838911503E-4</v>
      </c>
      <c r="CQ83" s="63">
        <v>4.9359406240216588E-4</v>
      </c>
      <c r="CR83" s="63">
        <v>1.0021648668672173E-4</v>
      </c>
      <c r="CS83" s="63">
        <v>8.937644686118024E-5</v>
      </c>
      <c r="CT83" s="63">
        <v>3.6609489776207434E-4</v>
      </c>
      <c r="CU83" s="63">
        <v>5.0200670013085991E-4</v>
      </c>
      <c r="CV83" s="63">
        <v>3.8314387080205401E-4</v>
      </c>
      <c r="CW83" s="63">
        <v>1.7281886454292603E-4</v>
      </c>
      <c r="CX83" s="63">
        <v>2.2980372178598124E-4</v>
      </c>
      <c r="CY83" s="63">
        <v>2.721782137985445E-4</v>
      </c>
      <c r="CZ83" s="63">
        <v>1.2218379332435542E-4</v>
      </c>
      <c r="DA83" s="63">
        <v>5.0068980814661258E-4</v>
      </c>
      <c r="DB83" s="63">
        <v>4.5176677213732401E-4</v>
      </c>
      <c r="DC83" s="63">
        <v>1.4834175757466117E-4</v>
      </c>
      <c r="DD83" s="63">
        <v>5.2339838891100334E-4</v>
      </c>
      <c r="DE83" s="63">
        <v>6.5032421191234637E-4</v>
      </c>
      <c r="DF83" s="63">
        <v>2.4265909350409623E-4</v>
      </c>
      <c r="DG83" s="63">
        <v>1.651858124019847E-4</v>
      </c>
      <c r="DH83" s="63">
        <v>3.3131468210251947E-4</v>
      </c>
      <c r="DI83" s="63">
        <v>2.1774628696738464E-4</v>
      </c>
      <c r="DJ83" s="63">
        <v>2.3826849325372535E-3</v>
      </c>
      <c r="DK83" s="63">
        <v>1.1643337046530889E-4</v>
      </c>
    </row>
    <row r="84" spans="2:115">
      <c r="B84" s="64">
        <v>577</v>
      </c>
      <c r="C84" s="62" t="s">
        <v>961</v>
      </c>
      <c r="D84" s="63">
        <v>0.60834809475878093</v>
      </c>
      <c r="E84" s="63">
        <v>0.35266015711923437</v>
      </c>
      <c r="F84" s="63">
        <v>3.9263659192075383E-2</v>
      </c>
      <c r="G84" s="63">
        <v>1.47128559233576E-3</v>
      </c>
      <c r="H84" s="63">
        <v>6.4891208933939765E-2</v>
      </c>
      <c r="I84" s="63">
        <v>6.4737055609549191E-2</v>
      </c>
      <c r="J84" s="63">
        <v>2.5563124105696983E-3</v>
      </c>
      <c r="K84" s="63">
        <v>8.6614344497266283E-3</v>
      </c>
      <c r="L84" s="63">
        <v>1.7768298080630871E-3</v>
      </c>
      <c r="M84" s="63">
        <v>1.0977107495668539E-3</v>
      </c>
      <c r="N84" s="63">
        <v>3.5317829775960877E-3</v>
      </c>
      <c r="O84" s="63">
        <v>2.7001934954107526E-4</v>
      </c>
      <c r="P84" s="63">
        <v>1.2230650759358804E-3</v>
      </c>
      <c r="Q84" s="63">
        <v>4.3655546433252175E-3</v>
      </c>
      <c r="R84" s="63">
        <v>3.8247586627073484E-3</v>
      </c>
      <c r="S84" s="63">
        <v>1.8354274680372408E-2</v>
      </c>
      <c r="T84" s="63">
        <v>0</v>
      </c>
      <c r="U84" s="63">
        <v>1.8839944607754115E-3</v>
      </c>
      <c r="V84" s="63">
        <v>2.9214108352259367E-3</v>
      </c>
      <c r="W84" s="63">
        <v>2.5103715498028382E-3</v>
      </c>
      <c r="X84" s="63">
        <v>2.6405806557908708E-3</v>
      </c>
      <c r="Y84" s="63">
        <v>8.511608047303278E-3</v>
      </c>
      <c r="Z84" s="63">
        <v>4.5382315162307979E-3</v>
      </c>
      <c r="AA84" s="63">
        <v>2.5328392545868189E-3</v>
      </c>
      <c r="AB84" s="63">
        <v>4.7448085375266218E-3</v>
      </c>
      <c r="AC84" s="63">
        <v>3.8959784348335091E-3</v>
      </c>
      <c r="AD84" s="63">
        <v>0</v>
      </c>
      <c r="AE84" s="63">
        <v>1.7594997167193985E-3</v>
      </c>
      <c r="AF84" s="63">
        <v>6.3582993817712461E-3</v>
      </c>
      <c r="AG84" s="63">
        <v>7.7787981681354118E-3</v>
      </c>
      <c r="AH84" s="63">
        <v>2.185482330600843E-3</v>
      </c>
      <c r="AI84" s="63">
        <v>2.692334063377919E-3</v>
      </c>
      <c r="AJ84" s="63">
        <v>6.1387963460932126E-4</v>
      </c>
      <c r="AK84" s="63">
        <v>7.2333362192547861E-3</v>
      </c>
      <c r="AL84" s="63">
        <v>2.0997537903388419E-3</v>
      </c>
      <c r="AM84" s="63">
        <v>1.7708302195903855E-3</v>
      </c>
      <c r="AN84" s="63">
        <v>3.0452382614153599E-3</v>
      </c>
      <c r="AO84" s="63">
        <v>4.6588645065617279E-3</v>
      </c>
      <c r="AP84" s="63">
        <v>5.3849500091773164E-3</v>
      </c>
      <c r="AQ84" s="63">
        <v>5.6047119777452616E-3</v>
      </c>
      <c r="AR84" s="63">
        <v>5.7562442906569184E-3</v>
      </c>
      <c r="AS84" s="63">
        <v>1.5690488118451315E-3</v>
      </c>
      <c r="AT84" s="63">
        <v>8.0575772605647573E-4</v>
      </c>
      <c r="AU84" s="63">
        <v>4.9923701859737133E-3</v>
      </c>
      <c r="AV84" s="63">
        <v>3.7481185045161441E-3</v>
      </c>
      <c r="AW84" s="63">
        <v>4.8904987592527259E-3</v>
      </c>
      <c r="AX84" s="63">
        <v>5.0465834757557051E-3</v>
      </c>
      <c r="AY84" s="63">
        <v>2.0364542784392257E-3</v>
      </c>
      <c r="AZ84" s="63">
        <v>2.0888464273246293E-3</v>
      </c>
      <c r="BA84" s="63">
        <v>1.6231542814265456E-3</v>
      </c>
      <c r="BB84" s="63">
        <v>1.383508925935049E-3</v>
      </c>
      <c r="BC84" s="63">
        <v>1.8230406272201573E-3</v>
      </c>
      <c r="BD84" s="63">
        <v>1.7283952127722221E-3</v>
      </c>
      <c r="BE84" s="63">
        <v>1.0827270479242092E-3</v>
      </c>
      <c r="BF84" s="63">
        <v>2.161601361303782E-3</v>
      </c>
      <c r="BG84" s="63">
        <v>1.8544263643988737E-3</v>
      </c>
      <c r="BH84" s="63">
        <v>1.4748783879617341E-3</v>
      </c>
      <c r="BI84" s="63">
        <v>3.1278714197361555E-3</v>
      </c>
      <c r="BJ84" s="63">
        <v>1.4375376748743144E-3</v>
      </c>
      <c r="BK84" s="63">
        <v>2.2266071857061026E-3</v>
      </c>
      <c r="BL84" s="63">
        <v>2.1573232091362813E-3</v>
      </c>
      <c r="BM84" s="63">
        <v>1.6800053185369013E-3</v>
      </c>
      <c r="BN84" s="63">
        <v>1.2295576982378599E-3</v>
      </c>
      <c r="BO84" s="63">
        <v>1.446707802333789E-3</v>
      </c>
      <c r="BP84" s="63">
        <v>2.2763300044056712E-3</v>
      </c>
      <c r="BQ84" s="63">
        <v>1.7019085727388292E-2</v>
      </c>
      <c r="BR84" s="63">
        <v>1.5668140839431262E-3</v>
      </c>
      <c r="BS84" s="63">
        <v>1.7127848359017415E-3</v>
      </c>
      <c r="BT84" s="63">
        <v>1.6785465071551739E-3</v>
      </c>
      <c r="BU84" s="63">
        <v>2.3963644580981226E-3</v>
      </c>
      <c r="BV84" s="63">
        <v>4.891893974885925E-3</v>
      </c>
      <c r="BW84" s="63">
        <v>1.6706648796070415E-2</v>
      </c>
      <c r="BX84" s="63">
        <v>9.6892211133308445E-4</v>
      </c>
      <c r="BY84" s="63">
        <v>1.0458718587858073E-3</v>
      </c>
      <c r="BZ84" s="63">
        <v>5.4209459207172088E-4</v>
      </c>
      <c r="CA84" s="63">
        <v>5.7675093064275275E-4</v>
      </c>
      <c r="CB84" s="63">
        <v>4.8610489726510407E-4</v>
      </c>
      <c r="CC84" s="63">
        <v>3.9849299196533021E-4</v>
      </c>
      <c r="CD84" s="63">
        <v>6.2029538155986542E-5</v>
      </c>
      <c r="CE84" s="63">
        <v>4.6992212903161656E-4</v>
      </c>
      <c r="CF84" s="63">
        <v>2.1540259143869336E-4</v>
      </c>
      <c r="CG84" s="63">
        <v>1.1917448574812303E-3</v>
      </c>
      <c r="CH84" s="63">
        <v>1.1547137905185178E-3</v>
      </c>
      <c r="CI84" s="63">
        <v>3.7015719297340421E-4</v>
      </c>
      <c r="CJ84" s="63">
        <v>1.0005079220605757</v>
      </c>
      <c r="CK84" s="63">
        <v>1.4992310366091694E-3</v>
      </c>
      <c r="CL84" s="63">
        <v>1.4860829702321849E-4</v>
      </c>
      <c r="CM84" s="63">
        <v>6.0702120332069536E-4</v>
      </c>
      <c r="CN84" s="63">
        <v>6.1661916030143608E-4</v>
      </c>
      <c r="CO84" s="63">
        <v>9.4699489049985728E-4</v>
      </c>
      <c r="CP84" s="63">
        <v>7.0075328819170935E-4</v>
      </c>
      <c r="CQ84" s="63">
        <v>1.7350953467826404E-3</v>
      </c>
      <c r="CR84" s="63">
        <v>1.3864050964974904E-3</v>
      </c>
      <c r="CS84" s="63">
        <v>3.5997749939965486E-4</v>
      </c>
      <c r="CT84" s="63">
        <v>1.2094361084353565E-3</v>
      </c>
      <c r="CU84" s="63">
        <v>1.060413723499694E-3</v>
      </c>
      <c r="CV84" s="63">
        <v>1.4777307058018538E-3</v>
      </c>
      <c r="CW84" s="63">
        <v>6.3799593581394178E-4</v>
      </c>
      <c r="CX84" s="63">
        <v>8.0432099897889849E-4</v>
      </c>
      <c r="CY84" s="63">
        <v>9.484855793781519E-4</v>
      </c>
      <c r="CZ84" s="63">
        <v>3.7367067315362599E-4</v>
      </c>
      <c r="DA84" s="63">
        <v>5.5652768467796951E-4</v>
      </c>
      <c r="DB84" s="63">
        <v>1.3064682755191447E-3</v>
      </c>
      <c r="DC84" s="63">
        <v>5.2176157819033852E-4</v>
      </c>
      <c r="DD84" s="63">
        <v>2.2815984138494865E-3</v>
      </c>
      <c r="DE84" s="63">
        <v>2.3662582205460528E-3</v>
      </c>
      <c r="DF84" s="63">
        <v>8.7290871517288558E-4</v>
      </c>
      <c r="DG84" s="63">
        <v>5.7250495295842673E-4</v>
      </c>
      <c r="DH84" s="63">
        <v>8.9209565720831606E-4</v>
      </c>
      <c r="DI84" s="63">
        <v>7.1542245935346689E-4</v>
      </c>
      <c r="DJ84" s="63">
        <v>5.7627498647828731E-3</v>
      </c>
      <c r="DK84" s="63">
        <v>3.8395535766726121E-4</v>
      </c>
    </row>
    <row r="85" spans="2:115">
      <c r="B85" s="64">
        <v>578</v>
      </c>
      <c r="C85" s="62" t="s">
        <v>962</v>
      </c>
      <c r="D85" s="63">
        <v>0.60173495266141197</v>
      </c>
      <c r="E85" s="63">
        <v>0.31948418661548111</v>
      </c>
      <c r="F85" s="63">
        <v>0.1748269039291451</v>
      </c>
      <c r="G85" s="63">
        <v>1.0461542085301673E-2</v>
      </c>
      <c r="H85" s="63">
        <v>5.7553726783742473E-2</v>
      </c>
      <c r="I85" s="63">
        <v>5.4219047417085997E-2</v>
      </c>
      <c r="J85" s="63">
        <v>6.2816707219362777E-3</v>
      </c>
      <c r="K85" s="63">
        <v>2.9705067545139937E-3</v>
      </c>
      <c r="L85" s="63">
        <v>1.9813633126570321E-3</v>
      </c>
      <c r="M85" s="63">
        <v>2.8332016703884692E-3</v>
      </c>
      <c r="N85" s="63">
        <v>2.4107420535664265E-3</v>
      </c>
      <c r="O85" s="63">
        <v>4.3718324311068455E-3</v>
      </c>
      <c r="P85" s="63">
        <v>1.9581799501192949E-2</v>
      </c>
      <c r="Q85" s="63">
        <v>1.7554095708828346E-3</v>
      </c>
      <c r="R85" s="63">
        <v>1.4242388724097842E-3</v>
      </c>
      <c r="S85" s="63">
        <v>3.9768936849053031E-3</v>
      </c>
      <c r="T85" s="63">
        <v>0</v>
      </c>
      <c r="U85" s="63">
        <v>2.5367873897017422E-3</v>
      </c>
      <c r="V85" s="63">
        <v>3.5713812796203553E-3</v>
      </c>
      <c r="W85" s="63">
        <v>3.0883046195996663E-3</v>
      </c>
      <c r="X85" s="63">
        <v>7.7042396400740943E-3</v>
      </c>
      <c r="Y85" s="63">
        <v>3.6360131219100719E-3</v>
      </c>
      <c r="Z85" s="63">
        <v>2.3168859953551523E-3</v>
      </c>
      <c r="AA85" s="63">
        <v>3.1715826938699468E-3</v>
      </c>
      <c r="AB85" s="63">
        <v>3.8836581617416968E-3</v>
      </c>
      <c r="AC85" s="63">
        <v>1.2235177000876831E-3</v>
      </c>
      <c r="AD85" s="63">
        <v>0</v>
      </c>
      <c r="AE85" s="63">
        <v>1.4442904468277889E-3</v>
      </c>
      <c r="AF85" s="63">
        <v>2.9032479063416062E-3</v>
      </c>
      <c r="AG85" s="63">
        <v>4.2243834517103861E-3</v>
      </c>
      <c r="AH85" s="63">
        <v>1.3394088725493798E-3</v>
      </c>
      <c r="AI85" s="63">
        <v>2.3115561039740583E-3</v>
      </c>
      <c r="AJ85" s="63">
        <v>3.1568295418027257E-4</v>
      </c>
      <c r="AK85" s="63">
        <v>1.4092224318664416E-3</v>
      </c>
      <c r="AL85" s="63">
        <v>2.5843949553099261E-3</v>
      </c>
      <c r="AM85" s="63">
        <v>4.0454434399810448E-3</v>
      </c>
      <c r="AN85" s="63">
        <v>3.6752160580271983E-3</v>
      </c>
      <c r="AO85" s="63">
        <v>1.0315125759895433E-2</v>
      </c>
      <c r="AP85" s="63">
        <v>3.6092091015675854E-3</v>
      </c>
      <c r="AQ85" s="63">
        <v>4.6594918530934743E-3</v>
      </c>
      <c r="AR85" s="63">
        <v>3.6296859173744899E-3</v>
      </c>
      <c r="AS85" s="63">
        <v>4.7648150200194539E-4</v>
      </c>
      <c r="AT85" s="63">
        <v>2.7470817849925737E-3</v>
      </c>
      <c r="AU85" s="63">
        <v>1.4450118052610041E-3</v>
      </c>
      <c r="AV85" s="63">
        <v>3.202386826597574E-3</v>
      </c>
      <c r="AW85" s="63">
        <v>1.3666980033750129E-3</v>
      </c>
      <c r="AX85" s="63">
        <v>1.8455274763923275E-3</v>
      </c>
      <c r="AY85" s="63">
        <v>1.6621422311267767E-3</v>
      </c>
      <c r="AZ85" s="63">
        <v>2.666052344619101E-3</v>
      </c>
      <c r="BA85" s="63">
        <v>1.7515056224377589E-3</v>
      </c>
      <c r="BB85" s="63">
        <v>1.8239330861845092E-3</v>
      </c>
      <c r="BC85" s="63">
        <v>1.9241101565386606E-3</v>
      </c>
      <c r="BD85" s="63">
        <v>1.1617385568697626E-3</v>
      </c>
      <c r="BE85" s="63">
        <v>6.7030027994445659E-4</v>
      </c>
      <c r="BF85" s="63">
        <v>2.6288789298153075E-3</v>
      </c>
      <c r="BG85" s="63">
        <v>1.1013514955251816E-3</v>
      </c>
      <c r="BH85" s="63">
        <v>1.2817766840569863E-3</v>
      </c>
      <c r="BI85" s="63">
        <v>2.1347219220138494E-3</v>
      </c>
      <c r="BJ85" s="63">
        <v>6.9941044624660881E-4</v>
      </c>
      <c r="BK85" s="63">
        <v>2.8747887265756179E-3</v>
      </c>
      <c r="BL85" s="63">
        <v>1.6370629992799827E-3</v>
      </c>
      <c r="BM85" s="63">
        <v>3.9077138138156114E-3</v>
      </c>
      <c r="BN85" s="63">
        <v>1.4233054303388177E-3</v>
      </c>
      <c r="BO85" s="63">
        <v>7.2001144254654889E-4</v>
      </c>
      <c r="BP85" s="63">
        <v>5.8320787794060511E-3</v>
      </c>
      <c r="BQ85" s="63">
        <v>5.6632045737576705E-3</v>
      </c>
      <c r="BR85" s="63">
        <v>2.4575931060876683E-3</v>
      </c>
      <c r="BS85" s="63">
        <v>2.4519026025176549E-3</v>
      </c>
      <c r="BT85" s="63">
        <v>2.6974099885747997E-3</v>
      </c>
      <c r="BU85" s="63">
        <v>1.9678074493171293E-3</v>
      </c>
      <c r="BV85" s="63">
        <v>7.6164962922168505E-4</v>
      </c>
      <c r="BW85" s="63">
        <v>1.1584831092202904E-3</v>
      </c>
      <c r="BX85" s="63">
        <v>1.2643349196957137E-3</v>
      </c>
      <c r="BY85" s="63">
        <v>2.4967817702753088E-3</v>
      </c>
      <c r="BZ85" s="63">
        <v>6.3561462056955405E-3</v>
      </c>
      <c r="CA85" s="63">
        <v>1.2151289388530814E-3</v>
      </c>
      <c r="CB85" s="63">
        <v>6.3149120083324291E-4</v>
      </c>
      <c r="CC85" s="63">
        <v>5.6885148206136315E-4</v>
      </c>
      <c r="CD85" s="63">
        <v>1.7529998487096193E-4</v>
      </c>
      <c r="CE85" s="63">
        <v>2.529434672617209E-3</v>
      </c>
      <c r="CF85" s="63">
        <v>1.2371869368002344E-2</v>
      </c>
      <c r="CG85" s="63">
        <v>7.9867316492582052E-2</v>
      </c>
      <c r="CH85" s="63">
        <v>0.17256423386569505</v>
      </c>
      <c r="CI85" s="63">
        <v>2.6409850042055805E-2</v>
      </c>
      <c r="CJ85" s="63">
        <v>1.0350982820023025E-2</v>
      </c>
      <c r="CK85" s="63">
        <v>1.0022236894502186</v>
      </c>
      <c r="CL85" s="63">
        <v>1.2265369908203928E-3</v>
      </c>
      <c r="CM85" s="63">
        <v>1.1177369732424125E-3</v>
      </c>
      <c r="CN85" s="63">
        <v>9.5190581108617626E-4</v>
      </c>
      <c r="CO85" s="63">
        <v>1.4118914364893967E-3</v>
      </c>
      <c r="CP85" s="63">
        <v>5.6476432907681261E-4</v>
      </c>
      <c r="CQ85" s="63">
        <v>3.1241518481558549E-3</v>
      </c>
      <c r="CR85" s="63">
        <v>1.4438981754821085E-3</v>
      </c>
      <c r="CS85" s="63">
        <v>1.3880227716608416E-3</v>
      </c>
      <c r="CT85" s="63">
        <v>1.2685075287393354E-3</v>
      </c>
      <c r="CU85" s="63">
        <v>9.9716501647488477E-4</v>
      </c>
      <c r="CV85" s="63">
        <v>1.5832395581179468E-3</v>
      </c>
      <c r="CW85" s="63">
        <v>8.2879830447922314E-4</v>
      </c>
      <c r="CX85" s="63">
        <v>9.7997571807315292E-4</v>
      </c>
      <c r="CY85" s="63">
        <v>1.5828534158400889E-3</v>
      </c>
      <c r="CZ85" s="63">
        <v>3.1078911936597499E-3</v>
      </c>
      <c r="DA85" s="63">
        <v>1.2182294679854498E-3</v>
      </c>
      <c r="DB85" s="63">
        <v>1.3805430023037008E-3</v>
      </c>
      <c r="DC85" s="63">
        <v>8.8794848774390543E-4</v>
      </c>
      <c r="DD85" s="63">
        <v>1.9524274987347292E-2</v>
      </c>
      <c r="DE85" s="63">
        <v>3.3781928085772597E-3</v>
      </c>
      <c r="DF85" s="63">
        <v>2.1759703716776034E-3</v>
      </c>
      <c r="DG85" s="63">
        <v>4.8204058829196946E-3</v>
      </c>
      <c r="DH85" s="63">
        <v>1.4298004223882077E-3</v>
      </c>
      <c r="DI85" s="63">
        <v>3.1666505718789761E-3</v>
      </c>
      <c r="DJ85" s="63">
        <v>2.1803771726128483E-3</v>
      </c>
      <c r="DK85" s="63">
        <v>1.1684382798796581E-2</v>
      </c>
    </row>
    <row r="86" spans="2:115">
      <c r="B86" s="64">
        <v>579</v>
      </c>
      <c r="C86" s="62" t="s">
        <v>963</v>
      </c>
      <c r="D86" s="63">
        <v>0.99898059380840909</v>
      </c>
      <c r="E86" s="63">
        <v>0.65892078647373853</v>
      </c>
      <c r="F86" s="63">
        <v>3.1274072587265937E-2</v>
      </c>
      <c r="G86" s="63">
        <v>6.0508103702766071E-4</v>
      </c>
      <c r="H86" s="63">
        <v>0.11522859174144059</v>
      </c>
      <c r="I86" s="63">
        <v>0.11435928472120903</v>
      </c>
      <c r="J86" s="63">
        <v>4.0973953995268966E-4</v>
      </c>
      <c r="K86" s="63">
        <v>4.4361020958199053E-4</v>
      </c>
      <c r="L86" s="63">
        <v>4.8887287529234891E-4</v>
      </c>
      <c r="M86" s="63">
        <v>3.5210148358803562E-4</v>
      </c>
      <c r="N86" s="63">
        <v>3.435001146887496E-4</v>
      </c>
      <c r="O86" s="63">
        <v>2.4901340761360972E-3</v>
      </c>
      <c r="P86" s="63">
        <v>1.7079440154316567E-3</v>
      </c>
      <c r="Q86" s="63">
        <v>3.2210529270581493E-4</v>
      </c>
      <c r="R86" s="63">
        <v>3.4803402158034346E-4</v>
      </c>
      <c r="S86" s="63">
        <v>4.0723588459886219E-4</v>
      </c>
      <c r="T86" s="63">
        <v>0</v>
      </c>
      <c r="U86" s="63">
        <v>5.4640369641099245E-4</v>
      </c>
      <c r="V86" s="63">
        <v>6.875811485063468E-4</v>
      </c>
      <c r="W86" s="63">
        <v>4.2058229716692526E-4</v>
      </c>
      <c r="X86" s="63">
        <v>2.3429402200867686E-3</v>
      </c>
      <c r="Y86" s="63">
        <v>4.5123167314908114E-4</v>
      </c>
      <c r="Z86" s="63">
        <v>9.917955920960243E-4</v>
      </c>
      <c r="AA86" s="63">
        <v>5.5702894811137087E-4</v>
      </c>
      <c r="AB86" s="63">
        <v>4.4089244234565448E-4</v>
      </c>
      <c r="AC86" s="63">
        <v>2.1529011823619268E-4</v>
      </c>
      <c r="AD86" s="63">
        <v>0</v>
      </c>
      <c r="AE86" s="63">
        <v>2.6417964464824485E-4</v>
      </c>
      <c r="AF86" s="63">
        <v>8.7368751206056089E-4</v>
      </c>
      <c r="AG86" s="63">
        <v>9.1003312045667012E-4</v>
      </c>
      <c r="AH86" s="63">
        <v>5.1899366709759465E-4</v>
      </c>
      <c r="AI86" s="63">
        <v>4.9548745447729951E-4</v>
      </c>
      <c r="AJ86" s="63">
        <v>8.4923179057101896E-5</v>
      </c>
      <c r="AK86" s="63">
        <v>1.0338332204710937E-3</v>
      </c>
      <c r="AL86" s="63">
        <v>5.0302136970866839E-4</v>
      </c>
      <c r="AM86" s="63">
        <v>8.767208932166416E-4</v>
      </c>
      <c r="AN86" s="63">
        <v>3.4995763922427705E-4</v>
      </c>
      <c r="AO86" s="63">
        <v>5.5285647399771522E-4</v>
      </c>
      <c r="AP86" s="63">
        <v>5.1287922672733606E-4</v>
      </c>
      <c r="AQ86" s="63">
        <v>4.9297929470441869E-4</v>
      </c>
      <c r="AR86" s="63">
        <v>7.6331075842950454E-4</v>
      </c>
      <c r="AS86" s="63">
        <v>1.1599441660347939E-4</v>
      </c>
      <c r="AT86" s="63">
        <v>1.6688105651064942E-4</v>
      </c>
      <c r="AU86" s="63">
        <v>4.3869554879408929E-4</v>
      </c>
      <c r="AV86" s="63">
        <v>7.5986895360577857E-4</v>
      </c>
      <c r="AW86" s="63">
        <v>1.5009770111957876E-4</v>
      </c>
      <c r="AX86" s="63">
        <v>2.5495651073624418E-4</v>
      </c>
      <c r="AY86" s="63">
        <v>4.6914407322089799E-4</v>
      </c>
      <c r="AZ86" s="63">
        <v>4.8168240257258262E-4</v>
      </c>
      <c r="BA86" s="63">
        <v>5.6702038302813872E-4</v>
      </c>
      <c r="BB86" s="63">
        <v>5.6987462846506552E-4</v>
      </c>
      <c r="BC86" s="63">
        <v>4.7572348510831739E-4</v>
      </c>
      <c r="BD86" s="63">
        <v>2.8748297066189384E-4</v>
      </c>
      <c r="BE86" s="63">
        <v>3.0915954819672671E-4</v>
      </c>
      <c r="BF86" s="63">
        <v>4.5097038810902292E-4</v>
      </c>
      <c r="BG86" s="63">
        <v>6.2209571458516787E-4</v>
      </c>
      <c r="BH86" s="63">
        <v>2.910524159475226E-4</v>
      </c>
      <c r="BI86" s="63">
        <v>3.6603386895193616E-4</v>
      </c>
      <c r="BJ86" s="63">
        <v>4.8283149047328538E-4</v>
      </c>
      <c r="BK86" s="63">
        <v>3.4602603051233255E-4</v>
      </c>
      <c r="BL86" s="63">
        <v>3.8787530993527345E-4</v>
      </c>
      <c r="BM86" s="63">
        <v>6.438092738179353E-4</v>
      </c>
      <c r="BN86" s="63">
        <v>7.4976440085250656E-4</v>
      </c>
      <c r="BO86" s="63">
        <v>3.4925240620815808E-4</v>
      </c>
      <c r="BP86" s="63">
        <v>7.3741186082136936E-4</v>
      </c>
      <c r="BQ86" s="63">
        <v>1.3410877521643205E-3</v>
      </c>
      <c r="BR86" s="63">
        <v>5.6742000558406892E-4</v>
      </c>
      <c r="BS86" s="63">
        <v>1.1854611304640741E-3</v>
      </c>
      <c r="BT86" s="63">
        <v>8.7125955970807371E-4</v>
      </c>
      <c r="BU86" s="63">
        <v>8.9597162900885386E-4</v>
      </c>
      <c r="BV86" s="63">
        <v>1.5140639475626442E-3</v>
      </c>
      <c r="BW86" s="63">
        <v>4.3107955651142922E-3</v>
      </c>
      <c r="BX86" s="63">
        <v>1.2339282691905575E-3</v>
      </c>
      <c r="BY86" s="63">
        <v>2.1866794596042197E-3</v>
      </c>
      <c r="BZ86" s="63">
        <v>1.7323005417380951E-3</v>
      </c>
      <c r="CA86" s="63">
        <v>8.0094679263590061E-3</v>
      </c>
      <c r="CB86" s="63">
        <v>1.3275207491830825E-3</v>
      </c>
      <c r="CC86" s="63">
        <v>1.1053718919771401E-3</v>
      </c>
      <c r="CD86" s="63">
        <v>5.0113793529138245E-4</v>
      </c>
      <c r="CE86" s="63">
        <v>1.4858663643806691E-3</v>
      </c>
      <c r="CF86" s="63">
        <v>5.3455896934108003E-4</v>
      </c>
      <c r="CG86" s="63">
        <v>8.8253134643543653E-4</v>
      </c>
      <c r="CH86" s="63">
        <v>1.2733984600671389E-3</v>
      </c>
      <c r="CI86" s="63">
        <v>3.3996861406013117E-3</v>
      </c>
      <c r="CJ86" s="63">
        <v>1.2449214509682787E-3</v>
      </c>
      <c r="CK86" s="63">
        <v>6.3300892301516648E-4</v>
      </c>
      <c r="CL86" s="63">
        <v>1.0168552998997711</v>
      </c>
      <c r="CM86" s="63">
        <v>3.9542404341694117E-3</v>
      </c>
      <c r="CN86" s="63">
        <v>3.466092451050019E-3</v>
      </c>
      <c r="CO86" s="63">
        <v>1.2844030627514849E-3</v>
      </c>
      <c r="CP86" s="63">
        <v>2.5620955937173005E-3</v>
      </c>
      <c r="CQ86" s="63">
        <v>2.4296346846650425E-3</v>
      </c>
      <c r="CR86" s="63">
        <v>3.2062231450580626E-3</v>
      </c>
      <c r="CS86" s="63">
        <v>8.658910356765955E-4</v>
      </c>
      <c r="CT86" s="63">
        <v>8.1671184117345016E-3</v>
      </c>
      <c r="CU86" s="63">
        <v>6.9359523176307388E-4</v>
      </c>
      <c r="CV86" s="63">
        <v>4.5589066102842421E-3</v>
      </c>
      <c r="CW86" s="63">
        <v>2.9680293540342495E-3</v>
      </c>
      <c r="CX86" s="63">
        <v>1.935903531589959E-3</v>
      </c>
      <c r="CY86" s="63">
        <v>4.3122473787313076E-3</v>
      </c>
      <c r="CZ86" s="63">
        <v>2.1689629520660041E-3</v>
      </c>
      <c r="DA86" s="63">
        <v>9.7213820141075786E-4</v>
      </c>
      <c r="DB86" s="63">
        <v>1.5138308117369414E-3</v>
      </c>
      <c r="DC86" s="63">
        <v>1.7189968969445297E-3</v>
      </c>
      <c r="DD86" s="63">
        <v>2.1169735141105652E-3</v>
      </c>
      <c r="DE86" s="63">
        <v>1.114284713478947E-3</v>
      </c>
      <c r="DF86" s="63">
        <v>2.2824327698387466E-3</v>
      </c>
      <c r="DG86" s="63">
        <v>1.0508885468725017E-3</v>
      </c>
      <c r="DH86" s="63">
        <v>2.1568574574707023E-3</v>
      </c>
      <c r="DI86" s="63">
        <v>2.6839594553354253E-3</v>
      </c>
      <c r="DJ86" s="63">
        <v>5.0413883878895616E-4</v>
      </c>
      <c r="DK86" s="63">
        <v>8.4843496602050991E-4</v>
      </c>
    </row>
    <row r="87" spans="2:115">
      <c r="B87" s="64">
        <v>591</v>
      </c>
      <c r="C87" s="62" t="s">
        <v>964</v>
      </c>
      <c r="D87" s="63">
        <v>0.74191838194207471</v>
      </c>
      <c r="E87" s="63">
        <v>7.7965111126429468E-2</v>
      </c>
      <c r="F87" s="63">
        <v>0.15603079526442906</v>
      </c>
      <c r="G87" s="63">
        <v>3.154709547889039E-2</v>
      </c>
      <c r="H87" s="63">
        <v>8.9888167540072145E-3</v>
      </c>
      <c r="I87" s="63">
        <v>8.8482267009799432E-3</v>
      </c>
      <c r="J87" s="63">
        <v>1.4659971883683022E-3</v>
      </c>
      <c r="K87" s="63">
        <v>1.5398780960893886E-3</v>
      </c>
      <c r="L87" s="63">
        <v>1.9831347278645513E-3</v>
      </c>
      <c r="M87" s="63">
        <v>2.1340142873288522E-3</v>
      </c>
      <c r="N87" s="63">
        <v>2.1109387455886183E-3</v>
      </c>
      <c r="O87" s="63">
        <v>2.9158127184399541E-3</v>
      </c>
      <c r="P87" s="63">
        <v>4.1642144225316263E-3</v>
      </c>
      <c r="Q87" s="63">
        <v>1.8716131187621016E-3</v>
      </c>
      <c r="R87" s="63">
        <v>1.2468115065224757E-3</v>
      </c>
      <c r="S87" s="63">
        <v>3.1384262584852316E-3</v>
      </c>
      <c r="T87" s="63">
        <v>0</v>
      </c>
      <c r="U87" s="63">
        <v>1.8609842300977607E-3</v>
      </c>
      <c r="V87" s="63">
        <v>2.8324628101220137E-3</v>
      </c>
      <c r="W87" s="63">
        <v>1.7617938570176027E-3</v>
      </c>
      <c r="X87" s="63">
        <v>7.7858060929776214E-3</v>
      </c>
      <c r="Y87" s="63">
        <v>1.6400742904547445E-3</v>
      </c>
      <c r="Z87" s="63">
        <v>4.0276817236437465E-3</v>
      </c>
      <c r="AA87" s="63">
        <v>2.4288066459640973E-3</v>
      </c>
      <c r="AB87" s="63">
        <v>1.2180991340552171E-3</v>
      </c>
      <c r="AC87" s="63">
        <v>7.6644321548113565E-4</v>
      </c>
      <c r="AD87" s="63">
        <v>0</v>
      </c>
      <c r="AE87" s="63">
        <v>1.0147360950011151E-3</v>
      </c>
      <c r="AF87" s="63">
        <v>2.7858954951542609E-3</v>
      </c>
      <c r="AG87" s="63">
        <v>2.9739145212943608E-3</v>
      </c>
      <c r="AH87" s="63">
        <v>7.9454464341115558E-3</v>
      </c>
      <c r="AI87" s="63">
        <v>2.1304449804912125E-3</v>
      </c>
      <c r="AJ87" s="63">
        <v>3.0570158457984337E-4</v>
      </c>
      <c r="AK87" s="63">
        <v>4.3512597868659705E-3</v>
      </c>
      <c r="AL87" s="63">
        <v>2.0003450943994767E-3</v>
      </c>
      <c r="AM87" s="63">
        <v>3.7247262754025157E-3</v>
      </c>
      <c r="AN87" s="63">
        <v>2.3354068743823724E-3</v>
      </c>
      <c r="AO87" s="63">
        <v>2.8380100162972467E-3</v>
      </c>
      <c r="AP87" s="63">
        <v>2.4320680835441142E-3</v>
      </c>
      <c r="AQ87" s="63">
        <v>1.5688236567482933E-3</v>
      </c>
      <c r="AR87" s="63">
        <v>3.0467886956024245E-3</v>
      </c>
      <c r="AS87" s="63">
        <v>3.6973867593828098E-4</v>
      </c>
      <c r="AT87" s="63">
        <v>4.6856924547649211E-4</v>
      </c>
      <c r="AU87" s="63">
        <v>1.3719531300287293E-3</v>
      </c>
      <c r="AV87" s="63">
        <v>3.1070570553759823E-3</v>
      </c>
      <c r="AW87" s="63">
        <v>3.789590157349182E-4</v>
      </c>
      <c r="AX87" s="63">
        <v>1.1445519143012928E-3</v>
      </c>
      <c r="AY87" s="63">
        <v>1.7346210208080181E-3</v>
      </c>
      <c r="AZ87" s="63">
        <v>1.9606839227655957E-3</v>
      </c>
      <c r="BA87" s="63">
        <v>2.5048337209447819E-3</v>
      </c>
      <c r="BB87" s="63">
        <v>2.5911044704757511E-3</v>
      </c>
      <c r="BC87" s="63">
        <v>2.1202874528644775E-3</v>
      </c>
      <c r="BD87" s="63">
        <v>1.2022346468216999E-3</v>
      </c>
      <c r="BE87" s="63">
        <v>1.2797293133741323E-3</v>
      </c>
      <c r="BF87" s="63">
        <v>2.0578715013718748E-3</v>
      </c>
      <c r="BG87" s="63">
        <v>2.4443681478599055E-3</v>
      </c>
      <c r="BH87" s="63">
        <v>1.2412023150461667E-3</v>
      </c>
      <c r="BI87" s="63">
        <v>1.4916112880243436E-3</v>
      </c>
      <c r="BJ87" s="63">
        <v>2.0180383092978584E-3</v>
      </c>
      <c r="BK87" s="63">
        <v>1.4123237662579786E-3</v>
      </c>
      <c r="BL87" s="63">
        <v>1.7299605991375774E-3</v>
      </c>
      <c r="BM87" s="63">
        <v>2.870094434522056E-3</v>
      </c>
      <c r="BN87" s="63">
        <v>2.2140071752408332E-3</v>
      </c>
      <c r="BO87" s="63">
        <v>1.0103117456856422E-3</v>
      </c>
      <c r="BP87" s="63">
        <v>2.7514871430922355E-3</v>
      </c>
      <c r="BQ87" s="63">
        <v>1.3665556263404023E-3</v>
      </c>
      <c r="BR87" s="63">
        <v>5.1106391484361654E-3</v>
      </c>
      <c r="BS87" s="63">
        <v>5.0306772665859754E-3</v>
      </c>
      <c r="BT87" s="63">
        <v>4.9178700550596161E-3</v>
      </c>
      <c r="BU87" s="63">
        <v>6.4074621298862364E-3</v>
      </c>
      <c r="BV87" s="63">
        <v>1.25508741714874E-3</v>
      </c>
      <c r="BW87" s="63">
        <v>1.7383318249718201E-3</v>
      </c>
      <c r="BX87" s="63">
        <v>2.4609778382528769E-3</v>
      </c>
      <c r="BY87" s="63">
        <v>8.2295925269589409E-3</v>
      </c>
      <c r="BZ87" s="63">
        <v>1.0148747165978482E-2</v>
      </c>
      <c r="CA87" s="63">
        <v>1.1567731745849675E-2</v>
      </c>
      <c r="CB87" s="63">
        <v>6.2069611101512176E-3</v>
      </c>
      <c r="CC87" s="63">
        <v>4.1540014677422937E-3</v>
      </c>
      <c r="CD87" s="63">
        <v>8.1252370670929482E-4</v>
      </c>
      <c r="CE87" s="63">
        <v>4.5099962066168196E-3</v>
      </c>
      <c r="CF87" s="63">
        <v>2.2615022140463608E-3</v>
      </c>
      <c r="CG87" s="63">
        <v>2.2630793671451458E-3</v>
      </c>
      <c r="CH87" s="63">
        <v>4.730466026056911E-3</v>
      </c>
      <c r="CI87" s="63">
        <v>4.7805150253528621E-3</v>
      </c>
      <c r="CJ87" s="63">
        <v>2.7157250942384174E-3</v>
      </c>
      <c r="CK87" s="63">
        <v>2.8507205306840871E-3</v>
      </c>
      <c r="CL87" s="63">
        <v>1.6951532924001334E-3</v>
      </c>
      <c r="CM87" s="63">
        <v>1.2083598898942443</v>
      </c>
      <c r="CN87" s="63">
        <v>7.0609463628561409E-2</v>
      </c>
      <c r="CO87" s="63">
        <v>1.3922484716196322E-2</v>
      </c>
      <c r="CP87" s="63">
        <v>3.0456771992323804E-2</v>
      </c>
      <c r="CQ87" s="63">
        <v>6.1893946192115188E-3</v>
      </c>
      <c r="CR87" s="63">
        <v>6.3573611038890577E-3</v>
      </c>
      <c r="CS87" s="63">
        <v>1.1015420217247135E-3</v>
      </c>
      <c r="CT87" s="63">
        <v>1.5543584417006375E-2</v>
      </c>
      <c r="CU87" s="63">
        <v>3.5100520336549183E-3</v>
      </c>
      <c r="CV87" s="63">
        <v>7.630332844033097E-3</v>
      </c>
      <c r="CW87" s="63">
        <v>5.4751209417414166E-3</v>
      </c>
      <c r="CX87" s="63">
        <v>4.0791097694556425E-3</v>
      </c>
      <c r="CY87" s="63">
        <v>1.0041867951441862E-2</v>
      </c>
      <c r="CZ87" s="63">
        <v>4.1205643298690801E-3</v>
      </c>
      <c r="DA87" s="63">
        <v>1.4564477197608795E-2</v>
      </c>
      <c r="DB87" s="63">
        <v>3.441335307139126E-3</v>
      </c>
      <c r="DC87" s="63">
        <v>6.6475956161743798E-3</v>
      </c>
      <c r="DD87" s="63">
        <v>7.3943126350359701E-3</v>
      </c>
      <c r="DE87" s="63">
        <v>6.9402603264880338E-3</v>
      </c>
      <c r="DF87" s="63">
        <v>8.8276947094608864E-3</v>
      </c>
      <c r="DG87" s="63">
        <v>2.9102106537191876E-3</v>
      </c>
      <c r="DH87" s="63">
        <v>6.852023530132788E-3</v>
      </c>
      <c r="DI87" s="63">
        <v>5.8495617259532381E-3</v>
      </c>
      <c r="DJ87" s="63">
        <v>2.5396662564925003E-3</v>
      </c>
      <c r="DK87" s="63">
        <v>1.6592366412742639E-2</v>
      </c>
    </row>
    <row r="88" spans="2:115">
      <c r="B88" s="64">
        <v>592</v>
      </c>
      <c r="C88" s="62" t="s">
        <v>965</v>
      </c>
      <c r="D88" s="63">
        <v>0.42057212238867503</v>
      </c>
      <c r="E88" s="63">
        <v>7.1377613731821082E-2</v>
      </c>
      <c r="F88" s="63">
        <v>0.16122184368416734</v>
      </c>
      <c r="G88" s="63">
        <v>4.5234822000736023E-3</v>
      </c>
      <c r="H88" s="63">
        <v>1.0514719025751722E-2</v>
      </c>
      <c r="I88" s="63">
        <v>1.0514719025751722E-2</v>
      </c>
      <c r="J88" s="63">
        <v>7.7977951603224526E-5</v>
      </c>
      <c r="K88" s="63">
        <v>4.4669734239763297E-5</v>
      </c>
      <c r="L88" s="63">
        <v>3.9949583612866333E-5</v>
      </c>
      <c r="M88" s="63">
        <v>7.3089947269579187E-5</v>
      </c>
      <c r="N88" s="63">
        <v>7.6944093707736897E-5</v>
      </c>
      <c r="O88" s="63">
        <v>3.8522856336454805E-5</v>
      </c>
      <c r="P88" s="63">
        <v>1.4366953783235737E-4</v>
      </c>
      <c r="Q88" s="63">
        <v>1.2100183820416397E-4</v>
      </c>
      <c r="R88" s="63">
        <v>2.8004250964634936E-4</v>
      </c>
      <c r="S88" s="63">
        <v>8.5658541259114472E-5</v>
      </c>
      <c r="T88" s="63">
        <v>0</v>
      </c>
      <c r="U88" s="63">
        <v>4.9506084408616696E-5</v>
      </c>
      <c r="V88" s="63">
        <v>1.3219087769360553E-4</v>
      </c>
      <c r="W88" s="63">
        <v>6.9309429485930988E-5</v>
      </c>
      <c r="X88" s="63">
        <v>2.8672081205922506E-4</v>
      </c>
      <c r="Y88" s="63">
        <v>6.6738646060323495E-5</v>
      </c>
      <c r="Z88" s="63">
        <v>1.1156010828628353E-4</v>
      </c>
      <c r="AA88" s="63">
        <v>6.2634004335946014E-5</v>
      </c>
      <c r="AB88" s="63">
        <v>6.7265432146181836E-5</v>
      </c>
      <c r="AC88" s="63">
        <v>3.8114540026986407E-5</v>
      </c>
      <c r="AD88" s="63">
        <v>0</v>
      </c>
      <c r="AE88" s="63">
        <v>3.150259883464177E-5</v>
      </c>
      <c r="AF88" s="63">
        <v>1.0504077545866671E-4</v>
      </c>
      <c r="AG88" s="63">
        <v>1.4805585709453208E-4</v>
      </c>
      <c r="AH88" s="63">
        <v>7.329113353962682E-4</v>
      </c>
      <c r="AI88" s="63">
        <v>6.0438743415769977E-4</v>
      </c>
      <c r="AJ88" s="63">
        <v>1.1888965752623079E-5</v>
      </c>
      <c r="AK88" s="63">
        <v>1.3036987587036926E-4</v>
      </c>
      <c r="AL88" s="63">
        <v>1.2674264917099791E-4</v>
      </c>
      <c r="AM88" s="63">
        <v>1.6873478109375399E-4</v>
      </c>
      <c r="AN88" s="63">
        <v>9.8835902430337202E-5</v>
      </c>
      <c r="AO88" s="63">
        <v>8.8865599811468489E-5</v>
      </c>
      <c r="AP88" s="63">
        <v>6.6918749349528933E-5</v>
      </c>
      <c r="AQ88" s="63">
        <v>1.1573340230592232E-4</v>
      </c>
      <c r="AR88" s="63">
        <v>1.4373448526045277E-4</v>
      </c>
      <c r="AS88" s="63">
        <v>1.7494392401708693E-5</v>
      </c>
      <c r="AT88" s="63">
        <v>2.0171276332097677E-5</v>
      </c>
      <c r="AU88" s="63">
        <v>7.772791522587524E-5</v>
      </c>
      <c r="AV88" s="63">
        <v>9.7989799557546839E-5</v>
      </c>
      <c r="AW88" s="63">
        <v>1.6162204846592368E-5</v>
      </c>
      <c r="AX88" s="63">
        <v>3.8237798266211535E-5</v>
      </c>
      <c r="AY88" s="63">
        <v>6.2966162875447877E-5</v>
      </c>
      <c r="AZ88" s="63">
        <v>7.5380052853702304E-5</v>
      </c>
      <c r="BA88" s="63">
        <v>1.2459441170913934E-4</v>
      </c>
      <c r="BB88" s="63">
        <v>1.0931623452773489E-4</v>
      </c>
      <c r="BC88" s="63">
        <v>9.8119630862911525E-5</v>
      </c>
      <c r="BD88" s="63">
        <v>7.219803215222415E-5</v>
      </c>
      <c r="BE88" s="63">
        <v>5.0863064527900503E-5</v>
      </c>
      <c r="BF88" s="63">
        <v>8.8713415950538555E-5</v>
      </c>
      <c r="BG88" s="63">
        <v>1.9124957052908608E-4</v>
      </c>
      <c r="BH88" s="63">
        <v>6.1011598072860756E-5</v>
      </c>
      <c r="BI88" s="63">
        <v>1.2316176177950609E-4</v>
      </c>
      <c r="BJ88" s="63">
        <v>8.28551849094153E-5</v>
      </c>
      <c r="BK88" s="63">
        <v>1.218599120254428E-4</v>
      </c>
      <c r="BL88" s="63">
        <v>1.489929845428871E-4</v>
      </c>
      <c r="BM88" s="63">
        <v>1.9075155125859573E-4</v>
      </c>
      <c r="BN88" s="63">
        <v>9.9130753426948876E-5</v>
      </c>
      <c r="BO88" s="63">
        <v>5.5930978330950948E-5</v>
      </c>
      <c r="BP88" s="63">
        <v>1.7418406050016813E-4</v>
      </c>
      <c r="BQ88" s="63">
        <v>7.3433248623445778E-5</v>
      </c>
      <c r="BR88" s="63">
        <v>1.0014246537440101E-4</v>
      </c>
      <c r="BS88" s="63">
        <v>7.8415464520520086E-5</v>
      </c>
      <c r="BT88" s="63">
        <v>8.6900706940743532E-5</v>
      </c>
      <c r="BU88" s="63">
        <v>1.2748167650515339E-4</v>
      </c>
      <c r="BV88" s="63">
        <v>8.3005168224244263E-5</v>
      </c>
      <c r="BW88" s="63">
        <v>1.8775962147940693E-4</v>
      </c>
      <c r="BX88" s="63">
        <v>1.6572040217272742E-4</v>
      </c>
      <c r="BY88" s="63">
        <v>2.1603921988846931E-4</v>
      </c>
      <c r="BZ88" s="63">
        <v>1.835939250612503E-4</v>
      </c>
      <c r="CA88" s="63">
        <v>5.3141816811741146E-4</v>
      </c>
      <c r="CB88" s="63">
        <v>3.910901986662367E-4</v>
      </c>
      <c r="CC88" s="63">
        <v>3.0369119849942803E-4</v>
      </c>
      <c r="CD88" s="63">
        <v>3.7892213590357175E-5</v>
      </c>
      <c r="CE88" s="63">
        <v>2.5962423581063298E-4</v>
      </c>
      <c r="CF88" s="63">
        <v>5.9917923172847421E-5</v>
      </c>
      <c r="CG88" s="63">
        <v>1.2187046105005639E-4</v>
      </c>
      <c r="CH88" s="63">
        <v>2.3095101838700835E-4</v>
      </c>
      <c r="CI88" s="63">
        <v>1.0220380765859804E-4</v>
      </c>
      <c r="CJ88" s="63">
        <v>8.6712126042555779E-5</v>
      </c>
      <c r="CK88" s="63">
        <v>3.2156604275594447E-4</v>
      </c>
      <c r="CL88" s="63">
        <v>3.588456616977517E-5</v>
      </c>
      <c r="CM88" s="63">
        <v>3.6686592112350659E-4</v>
      </c>
      <c r="CN88" s="63">
        <v>1.0060930225313243</v>
      </c>
      <c r="CO88" s="63">
        <v>2.1643330000954472E-4</v>
      </c>
      <c r="CP88" s="63">
        <v>4.5657235014211743E-4</v>
      </c>
      <c r="CQ88" s="63">
        <v>4.4392992751723551E-4</v>
      </c>
      <c r="CR88" s="63">
        <v>5.0566404303215828E-5</v>
      </c>
      <c r="CS88" s="63">
        <v>1.275809918807596E-4</v>
      </c>
      <c r="CT88" s="63">
        <v>1.0317257938011618E-4</v>
      </c>
      <c r="CU88" s="63">
        <v>1.4435739854639821E-4</v>
      </c>
      <c r="CV88" s="63">
        <v>1.6717918498237341E-4</v>
      </c>
      <c r="CW88" s="63">
        <v>8.2377394147333953E-5</v>
      </c>
      <c r="CX88" s="63">
        <v>1.4495010866085145E-4</v>
      </c>
      <c r="CY88" s="63">
        <v>2.4090941977697886E-4</v>
      </c>
      <c r="CZ88" s="63">
        <v>4.77451618224973E-4</v>
      </c>
      <c r="DA88" s="63">
        <v>0.11624959110107735</v>
      </c>
      <c r="DB88" s="63">
        <v>9.5685213772126251E-5</v>
      </c>
      <c r="DC88" s="63">
        <v>3.4969597874682877E-4</v>
      </c>
      <c r="DD88" s="63">
        <v>1.7432057985122635E-3</v>
      </c>
      <c r="DE88" s="63">
        <v>1.4322268521153388E-3</v>
      </c>
      <c r="DF88" s="63">
        <v>1.9983098671979005E-3</v>
      </c>
      <c r="DG88" s="63">
        <v>7.1631423653165571E-4</v>
      </c>
      <c r="DH88" s="63">
        <v>1.8365428887726792E-4</v>
      </c>
      <c r="DI88" s="63">
        <v>3.1304638134927891E-4</v>
      </c>
      <c r="DJ88" s="63">
        <v>6.0323004955379597E-5</v>
      </c>
      <c r="DK88" s="63">
        <v>2.9427237740774423E-3</v>
      </c>
    </row>
    <row r="89" spans="2:115">
      <c r="B89" s="64">
        <v>593</v>
      </c>
      <c r="C89" s="62" t="s">
        <v>966</v>
      </c>
      <c r="D89" s="63">
        <v>9.6744118042475735E-2</v>
      </c>
      <c r="E89" s="63">
        <v>0.38953897186244391</v>
      </c>
      <c r="F89" s="63">
        <v>6.273189622738938E-2</v>
      </c>
      <c r="G89" s="63">
        <v>8.6863296311014849E-3</v>
      </c>
      <c r="H89" s="63">
        <v>6.3557235425527256E-2</v>
      </c>
      <c r="I89" s="63">
        <v>5.7615804251791351E-2</v>
      </c>
      <c r="J89" s="63">
        <v>5.5859294488887115E-4</v>
      </c>
      <c r="K89" s="63">
        <v>5.5828001383381373E-4</v>
      </c>
      <c r="L89" s="63">
        <v>9.8639870622130917E-4</v>
      </c>
      <c r="M89" s="63">
        <v>1.4198003630885419E-4</v>
      </c>
      <c r="N89" s="63">
        <v>2.8741490400687407E-4</v>
      </c>
      <c r="O89" s="63">
        <v>1.8103072090218806E-4</v>
      </c>
      <c r="P89" s="63">
        <v>6.7890891711964215E-4</v>
      </c>
      <c r="Q89" s="63">
        <v>4.1519303131064462E-4</v>
      </c>
      <c r="R89" s="63">
        <v>3.4933442729834994E-4</v>
      </c>
      <c r="S89" s="63">
        <v>7.3761584931689975E-4</v>
      </c>
      <c r="T89" s="63">
        <v>0</v>
      </c>
      <c r="U89" s="63">
        <v>3.4771431340685255E-4</v>
      </c>
      <c r="V89" s="63">
        <v>4.5343268135802505E-4</v>
      </c>
      <c r="W89" s="63">
        <v>3.3651687294561952E-4</v>
      </c>
      <c r="X89" s="63">
        <v>9.6842575290227327E-4</v>
      </c>
      <c r="Y89" s="63">
        <v>5.8074454381689842E-4</v>
      </c>
      <c r="Z89" s="63">
        <v>6.6524940619204834E-4</v>
      </c>
      <c r="AA89" s="63">
        <v>3.7064593131549338E-4</v>
      </c>
      <c r="AB89" s="63">
        <v>6.2910792439285941E-4</v>
      </c>
      <c r="AC89" s="63">
        <v>2.4629418057503668E-4</v>
      </c>
      <c r="AD89" s="63">
        <v>0</v>
      </c>
      <c r="AE89" s="63">
        <v>8.3619754076335662E-4</v>
      </c>
      <c r="AF89" s="63">
        <v>2.1359323047160147E-3</v>
      </c>
      <c r="AG89" s="63">
        <v>4.2011618821701093E-4</v>
      </c>
      <c r="AH89" s="63">
        <v>1.1194364908065487E-3</v>
      </c>
      <c r="AI89" s="63">
        <v>5.9390052698605155E-4</v>
      </c>
      <c r="AJ89" s="63">
        <v>9.2701396389436769E-5</v>
      </c>
      <c r="AK89" s="63">
        <v>3.209479648835206E-4</v>
      </c>
      <c r="AL89" s="63">
        <v>4.535682567230726E-4</v>
      </c>
      <c r="AM89" s="63">
        <v>6.5008443470313568E-4</v>
      </c>
      <c r="AN89" s="63">
        <v>1.7086773425261121E-3</v>
      </c>
      <c r="AO89" s="63">
        <v>6.1557626007339842E-4</v>
      </c>
      <c r="AP89" s="63">
        <v>4.4820048909111754E-4</v>
      </c>
      <c r="AQ89" s="63">
        <v>8.3995563440820097E-4</v>
      </c>
      <c r="AR89" s="63">
        <v>6.2252646144811299E-4</v>
      </c>
      <c r="AS89" s="63">
        <v>1.2616715825687885E-4</v>
      </c>
      <c r="AT89" s="63">
        <v>1.7144424211317839E-4</v>
      </c>
      <c r="AU89" s="63">
        <v>6.2982046683486559E-4</v>
      </c>
      <c r="AV89" s="63">
        <v>1.3923433311063243E-3</v>
      </c>
      <c r="AW89" s="63">
        <v>9.1748360632750553E-5</v>
      </c>
      <c r="AX89" s="63">
        <v>2.5443795287482201E-4</v>
      </c>
      <c r="AY89" s="63">
        <v>1.0988882276125836E-3</v>
      </c>
      <c r="AZ89" s="63">
        <v>4.3678255559405018E-4</v>
      </c>
      <c r="BA89" s="63">
        <v>6.4659344729659386E-4</v>
      </c>
      <c r="BB89" s="63">
        <v>1.3535928313638359E-3</v>
      </c>
      <c r="BC89" s="63">
        <v>5.5128448662163402E-4</v>
      </c>
      <c r="BD89" s="63">
        <v>5.4752102493446468E-4</v>
      </c>
      <c r="BE89" s="63">
        <v>6.0350280947025516E-4</v>
      </c>
      <c r="BF89" s="63">
        <v>1.4352390423972993E-3</v>
      </c>
      <c r="BG89" s="63">
        <v>3.63134778738032E-4</v>
      </c>
      <c r="BH89" s="63">
        <v>1.433887179787879E-3</v>
      </c>
      <c r="BI89" s="63">
        <v>5.821555926485458E-4</v>
      </c>
      <c r="BJ89" s="63">
        <v>7.7656448670086688E-4</v>
      </c>
      <c r="BK89" s="63">
        <v>4.040864024169484E-3</v>
      </c>
      <c r="BL89" s="63">
        <v>4.269332507458567E-4</v>
      </c>
      <c r="BM89" s="63">
        <v>7.0732075667200934E-4</v>
      </c>
      <c r="BN89" s="63">
        <v>8.0944364634262284E-4</v>
      </c>
      <c r="BO89" s="63">
        <v>2.8857020263568046E-4</v>
      </c>
      <c r="BP89" s="63">
        <v>6.6416227109075134E-4</v>
      </c>
      <c r="BQ89" s="63">
        <v>2.5124068634074754E-4</v>
      </c>
      <c r="BR89" s="63">
        <v>3.8674190503307866E-4</v>
      </c>
      <c r="BS89" s="63">
        <v>3.9943442262611189E-4</v>
      </c>
      <c r="BT89" s="63">
        <v>4.6342737998022652E-4</v>
      </c>
      <c r="BU89" s="63">
        <v>6.5802043737387805E-4</v>
      </c>
      <c r="BV89" s="63">
        <v>1.4425932796419789E-3</v>
      </c>
      <c r="BW89" s="63">
        <v>1.4443001769138522E-3</v>
      </c>
      <c r="BX89" s="63">
        <v>3.7414951753939048E-3</v>
      </c>
      <c r="BY89" s="63">
        <v>7.4766964974554248E-4</v>
      </c>
      <c r="BZ89" s="63">
        <v>1.4601917513612198E-3</v>
      </c>
      <c r="CA89" s="63">
        <v>4.1827170479598313E-3</v>
      </c>
      <c r="CB89" s="63">
        <v>8.0677302490289745E-4</v>
      </c>
      <c r="CC89" s="63">
        <v>7.0467776117629638E-4</v>
      </c>
      <c r="CD89" s="63">
        <v>2.6312664680510468E-4</v>
      </c>
      <c r="CE89" s="63">
        <v>4.0997129742847835E-4</v>
      </c>
      <c r="CF89" s="63">
        <v>3.1192057060735865E-4</v>
      </c>
      <c r="CG89" s="63">
        <v>5.9751947007959073E-4</v>
      </c>
      <c r="CH89" s="63">
        <v>8.2401377224570376E-4</v>
      </c>
      <c r="CI89" s="63">
        <v>4.8748149454259655E-4</v>
      </c>
      <c r="CJ89" s="63">
        <v>1.2413160357131014E-3</v>
      </c>
      <c r="CK89" s="63">
        <v>1.3265367044224506E-3</v>
      </c>
      <c r="CL89" s="63">
        <v>1.7726722636887801E-4</v>
      </c>
      <c r="CM89" s="63">
        <v>3.1130332949638379E-3</v>
      </c>
      <c r="CN89" s="63">
        <v>8.2801863644835975E-4</v>
      </c>
      <c r="CO89" s="63">
        <v>1.0030023849545708</v>
      </c>
      <c r="CP89" s="63">
        <v>5.8294308869782712E-3</v>
      </c>
      <c r="CQ89" s="63">
        <v>1.3437812516967523E-3</v>
      </c>
      <c r="CR89" s="63">
        <v>1.443227506919318E-3</v>
      </c>
      <c r="CS89" s="63">
        <v>4.7600671627310713E-4</v>
      </c>
      <c r="CT89" s="63">
        <v>3.4978348433868721E-3</v>
      </c>
      <c r="CU89" s="63">
        <v>9.1220119446560753E-4</v>
      </c>
      <c r="CV89" s="63">
        <v>1.5833742873162609E-3</v>
      </c>
      <c r="CW89" s="63">
        <v>5.1522427940319394E-4</v>
      </c>
      <c r="CX89" s="63">
        <v>3.0426966852433639E-4</v>
      </c>
      <c r="CY89" s="63">
        <v>2.9384656479262204E-3</v>
      </c>
      <c r="CZ89" s="63">
        <v>1.3384170723699249E-3</v>
      </c>
      <c r="DA89" s="63">
        <v>9.5072004376674192E-4</v>
      </c>
      <c r="DB89" s="63">
        <v>3.8354849003921189E-4</v>
      </c>
      <c r="DC89" s="63">
        <v>2.0658553129634682E-3</v>
      </c>
      <c r="DD89" s="63">
        <v>1.85900959287089E-3</v>
      </c>
      <c r="DE89" s="63">
        <v>4.208692112281355E-4</v>
      </c>
      <c r="DF89" s="63">
        <v>3.2299409315983684E-4</v>
      </c>
      <c r="DG89" s="63">
        <v>1.6810985058712813E-3</v>
      </c>
      <c r="DH89" s="63">
        <v>3.192072650093445E-4</v>
      </c>
      <c r="DI89" s="63">
        <v>8.7967135355227334E-4</v>
      </c>
      <c r="DJ89" s="63">
        <v>4.0392554392013324E-4</v>
      </c>
      <c r="DK89" s="63">
        <v>7.4576570835665091E-4</v>
      </c>
    </row>
    <row r="90" spans="2:115">
      <c r="B90" s="64">
        <v>594</v>
      </c>
      <c r="C90" s="62" t="s">
        <v>967</v>
      </c>
      <c r="D90" s="63">
        <v>0.27662735167983421</v>
      </c>
      <c r="E90" s="63">
        <v>0.25002764901969005</v>
      </c>
      <c r="F90" s="63">
        <v>8.0705129579302912E-2</v>
      </c>
      <c r="G90" s="63">
        <v>6.693816710271412E-3</v>
      </c>
      <c r="H90" s="63">
        <v>3.9488159398669148E-2</v>
      </c>
      <c r="I90" s="63">
        <v>3.1010750718387305E-2</v>
      </c>
      <c r="J90" s="63">
        <v>3.9032786550650305E-4</v>
      </c>
      <c r="K90" s="63">
        <v>3.1321691261465399E-4</v>
      </c>
      <c r="L90" s="63">
        <v>3.3863357309689716E-4</v>
      </c>
      <c r="M90" s="63">
        <v>2.0558042797421566E-4</v>
      </c>
      <c r="N90" s="63">
        <v>3.6969199821041061E-4</v>
      </c>
      <c r="O90" s="63">
        <v>1.7006918894604578E-4</v>
      </c>
      <c r="P90" s="63">
        <v>4.7489200352799385E-4</v>
      </c>
      <c r="Q90" s="63">
        <v>6.019730641996185E-4</v>
      </c>
      <c r="R90" s="63">
        <v>4.8395838066064395E-4</v>
      </c>
      <c r="S90" s="63">
        <v>5.5436724258495446E-4</v>
      </c>
      <c r="T90" s="63">
        <v>0</v>
      </c>
      <c r="U90" s="63">
        <v>2.6002880780408543E-4</v>
      </c>
      <c r="V90" s="63">
        <v>5.0379616302676639E-4</v>
      </c>
      <c r="W90" s="63">
        <v>4.2762205213990492E-4</v>
      </c>
      <c r="X90" s="63">
        <v>9.4019545871007731E-4</v>
      </c>
      <c r="Y90" s="63">
        <v>5.6971955564777616E-4</v>
      </c>
      <c r="Z90" s="63">
        <v>6.2946128080515484E-4</v>
      </c>
      <c r="AA90" s="63">
        <v>3.9525230502215143E-4</v>
      </c>
      <c r="AB90" s="63">
        <v>3.089463364500642E-4</v>
      </c>
      <c r="AC90" s="63">
        <v>2.2008953463292319E-4</v>
      </c>
      <c r="AD90" s="63">
        <v>0</v>
      </c>
      <c r="AE90" s="63">
        <v>3.834998369046262E-4</v>
      </c>
      <c r="AF90" s="63">
        <v>1.505994955023505E-3</v>
      </c>
      <c r="AG90" s="63">
        <v>5.6509669363589727E-4</v>
      </c>
      <c r="AH90" s="63">
        <v>1.5067393410753685E-3</v>
      </c>
      <c r="AI90" s="63">
        <v>7.0500609222541382E-4</v>
      </c>
      <c r="AJ90" s="63">
        <v>9.7162482351529787E-5</v>
      </c>
      <c r="AK90" s="63">
        <v>5.9551700510655683E-4</v>
      </c>
      <c r="AL90" s="63">
        <v>4.9751643632634749E-4</v>
      </c>
      <c r="AM90" s="63">
        <v>6.8590262907694706E-4</v>
      </c>
      <c r="AN90" s="63">
        <v>4.1429260600862514E-4</v>
      </c>
      <c r="AO90" s="63">
        <v>4.7138805207154894E-4</v>
      </c>
      <c r="AP90" s="63">
        <v>4.4820698590581552E-4</v>
      </c>
      <c r="AQ90" s="63">
        <v>9.4286152129549106E-4</v>
      </c>
      <c r="AR90" s="63">
        <v>6.303753234335231E-4</v>
      </c>
      <c r="AS90" s="63">
        <v>9.3064710740951406E-5</v>
      </c>
      <c r="AT90" s="63">
        <v>9.6570164329104027E-5</v>
      </c>
      <c r="AU90" s="63">
        <v>3.3520234320217875E-4</v>
      </c>
      <c r="AV90" s="63">
        <v>4.5867367342326034E-4</v>
      </c>
      <c r="AW90" s="63">
        <v>6.8376838218310961E-5</v>
      </c>
      <c r="AX90" s="63">
        <v>1.933387368138723E-4</v>
      </c>
      <c r="AY90" s="63">
        <v>3.1484594989171033E-4</v>
      </c>
      <c r="AZ90" s="63">
        <v>3.391930320964421E-4</v>
      </c>
      <c r="BA90" s="63">
        <v>9.0054653976280087E-4</v>
      </c>
      <c r="BB90" s="63">
        <v>5.6767340769442909E-4</v>
      </c>
      <c r="BC90" s="63">
        <v>3.8963481122620245E-4</v>
      </c>
      <c r="BD90" s="63">
        <v>3.6367486893425986E-4</v>
      </c>
      <c r="BE90" s="63">
        <v>3.187644325883965E-4</v>
      </c>
      <c r="BF90" s="63">
        <v>4.2771576620953653E-4</v>
      </c>
      <c r="BG90" s="63">
        <v>5.8366545806367513E-4</v>
      </c>
      <c r="BH90" s="63">
        <v>2.9910942080432263E-4</v>
      </c>
      <c r="BI90" s="63">
        <v>3.8339043719092767E-4</v>
      </c>
      <c r="BJ90" s="63">
        <v>3.7631371320781185E-4</v>
      </c>
      <c r="BK90" s="63">
        <v>3.9608441379846793E-4</v>
      </c>
      <c r="BL90" s="63">
        <v>3.6785739953011355E-4</v>
      </c>
      <c r="BM90" s="63">
        <v>5.5603373772721855E-4</v>
      </c>
      <c r="BN90" s="63">
        <v>4.3882970520656779E-4</v>
      </c>
      <c r="BO90" s="63">
        <v>3.0699169332293097E-4</v>
      </c>
      <c r="BP90" s="63">
        <v>6.8948437173846041E-4</v>
      </c>
      <c r="BQ90" s="63">
        <v>2.9844970674313087E-4</v>
      </c>
      <c r="BR90" s="63">
        <v>5.072642130141958E-4</v>
      </c>
      <c r="BS90" s="63">
        <v>4.4887019450902811E-4</v>
      </c>
      <c r="BT90" s="63">
        <v>5.4959104686376037E-4</v>
      </c>
      <c r="BU90" s="63">
        <v>5.7624513036707398E-4</v>
      </c>
      <c r="BV90" s="63">
        <v>2.9826725483559995E-4</v>
      </c>
      <c r="BW90" s="63">
        <v>2.9970524009662714E-4</v>
      </c>
      <c r="BX90" s="63">
        <v>6.246959059813624E-4</v>
      </c>
      <c r="BY90" s="63">
        <v>6.5835389833823635E-4</v>
      </c>
      <c r="BZ90" s="63">
        <v>3.4057714203540976E-3</v>
      </c>
      <c r="CA90" s="63">
        <v>1.6503124607615677E-3</v>
      </c>
      <c r="CB90" s="63">
        <v>5.55981425979676E-4</v>
      </c>
      <c r="CC90" s="63">
        <v>6.3894422703780469E-4</v>
      </c>
      <c r="CD90" s="63">
        <v>1.1451888362676013E-4</v>
      </c>
      <c r="CE90" s="63">
        <v>7.523254856945798E-4</v>
      </c>
      <c r="CF90" s="63">
        <v>3.6955116222804488E-4</v>
      </c>
      <c r="CG90" s="63">
        <v>6.3082711401002119E-4</v>
      </c>
      <c r="CH90" s="63">
        <v>4.5346260176205427E-4</v>
      </c>
      <c r="CI90" s="63">
        <v>8.5848547721260947E-4</v>
      </c>
      <c r="CJ90" s="63">
        <v>6.3807776608454478E-4</v>
      </c>
      <c r="CK90" s="63">
        <v>6.2290703987931233E-4</v>
      </c>
      <c r="CL90" s="63">
        <v>4.0924475288122878E-4</v>
      </c>
      <c r="CM90" s="63">
        <v>9.7284928286732013E-3</v>
      </c>
      <c r="CN90" s="63">
        <v>6.459641047622023E-3</v>
      </c>
      <c r="CO90" s="63">
        <v>6.2282268846974706E-3</v>
      </c>
      <c r="CP90" s="63">
        <v>1.0354168696237105</v>
      </c>
      <c r="CQ90" s="63">
        <v>3.0001704076930581E-3</v>
      </c>
      <c r="CR90" s="63">
        <v>8.082393856824713E-4</v>
      </c>
      <c r="CS90" s="63">
        <v>2.1116151167422715E-4</v>
      </c>
      <c r="CT90" s="63">
        <v>1.0810371785195897E-3</v>
      </c>
      <c r="CU90" s="63">
        <v>4.6584439009073601E-4</v>
      </c>
      <c r="CV90" s="63">
        <v>8.3268154931317117E-4</v>
      </c>
      <c r="CW90" s="63">
        <v>4.1313129161342006E-4</v>
      </c>
      <c r="CX90" s="63">
        <v>3.5960524319697903E-4</v>
      </c>
      <c r="CY90" s="63">
        <v>5.6426175469117873E-4</v>
      </c>
      <c r="CZ90" s="63">
        <v>1.8881771197237604E-3</v>
      </c>
      <c r="DA90" s="63">
        <v>6.575534168508701E-2</v>
      </c>
      <c r="DB90" s="63">
        <v>9.1651984559657407E-4</v>
      </c>
      <c r="DC90" s="63">
        <v>4.2794407724611547E-3</v>
      </c>
      <c r="DD90" s="63">
        <v>2.4582274399499475E-3</v>
      </c>
      <c r="DE90" s="63">
        <v>3.0525574499687784E-3</v>
      </c>
      <c r="DF90" s="63">
        <v>2.2227158538544131E-3</v>
      </c>
      <c r="DG90" s="63">
        <v>7.824163240217108E-4</v>
      </c>
      <c r="DH90" s="63">
        <v>1.5262221259197139E-3</v>
      </c>
      <c r="DI90" s="63">
        <v>8.3674640831616547E-4</v>
      </c>
      <c r="DJ90" s="63">
        <v>7.3014456360302672E-4</v>
      </c>
      <c r="DK90" s="63">
        <v>8.2295972185499246E-3</v>
      </c>
    </row>
    <row r="91" spans="2:115">
      <c r="B91" s="64">
        <v>595</v>
      </c>
      <c r="C91" s="62" t="s">
        <v>968</v>
      </c>
      <c r="D91" s="63">
        <v>0.19512280549170569</v>
      </c>
      <c r="E91" s="63">
        <v>0.24460426512783615</v>
      </c>
      <c r="F91" s="63">
        <v>0.10469215998516235</v>
      </c>
      <c r="G91" s="63">
        <v>3.4082851464020732E-3</v>
      </c>
      <c r="H91" s="63">
        <v>4.7588644944306549E-2</v>
      </c>
      <c r="I91" s="63">
        <v>4.1394378268201561E-2</v>
      </c>
      <c r="J91" s="63">
        <v>2.4740603513921449E-4</v>
      </c>
      <c r="K91" s="63">
        <v>2.8587999075617139E-4</v>
      </c>
      <c r="L91" s="63">
        <v>5.5311978460688058E-4</v>
      </c>
      <c r="M91" s="63">
        <v>2.017157616072076E-4</v>
      </c>
      <c r="N91" s="63">
        <v>3.1478252789056687E-4</v>
      </c>
      <c r="O91" s="63">
        <v>5.5293543226555204E-5</v>
      </c>
      <c r="P91" s="63">
        <v>4.8087160369649775E-4</v>
      </c>
      <c r="Q91" s="63">
        <v>2.8154877903374204E-4</v>
      </c>
      <c r="R91" s="63">
        <v>2.1512449837072237E-4</v>
      </c>
      <c r="S91" s="63">
        <v>5.0923438662174689E-4</v>
      </c>
      <c r="T91" s="63">
        <v>0</v>
      </c>
      <c r="U91" s="63">
        <v>2.5733349099013375E-4</v>
      </c>
      <c r="V91" s="63">
        <v>4.8786626766629272E-4</v>
      </c>
      <c r="W91" s="63">
        <v>2.2116961522191319E-4</v>
      </c>
      <c r="X91" s="63">
        <v>8.4466421068721893E-4</v>
      </c>
      <c r="Y91" s="63">
        <v>1.6398813218193318E-4</v>
      </c>
      <c r="Z91" s="63">
        <v>5.2930588545459288E-4</v>
      </c>
      <c r="AA91" s="63">
        <v>3.8738503496562693E-4</v>
      </c>
      <c r="AB91" s="63">
        <v>1.0799920384524124E-3</v>
      </c>
      <c r="AC91" s="63">
        <v>1.2789458139016049E-4</v>
      </c>
      <c r="AD91" s="63">
        <v>0</v>
      </c>
      <c r="AE91" s="63">
        <v>8.3707109897110458E-5</v>
      </c>
      <c r="AF91" s="63">
        <v>1.9651393801293408E-4</v>
      </c>
      <c r="AG91" s="63">
        <v>2.8665230427083355E-4</v>
      </c>
      <c r="AH91" s="63">
        <v>6.8941747463063536E-4</v>
      </c>
      <c r="AI91" s="63">
        <v>4.8640597689378318E-4</v>
      </c>
      <c r="AJ91" s="63">
        <v>4.2850933049011092E-5</v>
      </c>
      <c r="AK91" s="63">
        <v>4.7474221829844974E-4</v>
      </c>
      <c r="AL91" s="63">
        <v>1.89624774183278E-4</v>
      </c>
      <c r="AM91" s="63">
        <v>6.9164843335900417E-4</v>
      </c>
      <c r="AN91" s="63">
        <v>4.9679584008623979E-4</v>
      </c>
      <c r="AO91" s="63">
        <v>1.7330897730299285E-4</v>
      </c>
      <c r="AP91" s="63">
        <v>1.7430090895039513E-4</v>
      </c>
      <c r="AQ91" s="63">
        <v>4.1282710455804803E-4</v>
      </c>
      <c r="AR91" s="63">
        <v>2.6408386579823814E-4</v>
      </c>
      <c r="AS91" s="63">
        <v>4.4731971329162816E-5</v>
      </c>
      <c r="AT91" s="63">
        <v>3.531522972675602E-5</v>
      </c>
      <c r="AU91" s="63">
        <v>1.3022542846404797E-4</v>
      </c>
      <c r="AV91" s="63">
        <v>1.98387631016614E-4</v>
      </c>
      <c r="AW91" s="63">
        <v>6.6826025536545901E-5</v>
      </c>
      <c r="AX91" s="63">
        <v>1.2606495707006519E-4</v>
      </c>
      <c r="AY91" s="63">
        <v>2.1869989756508564E-4</v>
      </c>
      <c r="AZ91" s="63">
        <v>2.8257515097525202E-4</v>
      </c>
      <c r="BA91" s="63">
        <v>2.7021632959017925E-4</v>
      </c>
      <c r="BB91" s="63">
        <v>3.1758270468827286E-4</v>
      </c>
      <c r="BC91" s="63">
        <v>3.1535648441778532E-4</v>
      </c>
      <c r="BD91" s="63">
        <v>2.4612443736506497E-4</v>
      </c>
      <c r="BE91" s="63">
        <v>3.0801777832239709E-4</v>
      </c>
      <c r="BF91" s="63">
        <v>3.6404258043445996E-4</v>
      </c>
      <c r="BG91" s="63">
        <v>3.372974271050729E-4</v>
      </c>
      <c r="BH91" s="63">
        <v>3.0463563053573499E-4</v>
      </c>
      <c r="BI91" s="63">
        <v>3.0283134474472299E-4</v>
      </c>
      <c r="BJ91" s="63">
        <v>3.4440454681153348E-4</v>
      </c>
      <c r="BK91" s="63">
        <v>5.9971626705579949E-4</v>
      </c>
      <c r="BL91" s="63">
        <v>1.8094436565076444E-4</v>
      </c>
      <c r="BM91" s="63">
        <v>2.9219164821417474E-4</v>
      </c>
      <c r="BN91" s="63">
        <v>2.5943894419359708E-4</v>
      </c>
      <c r="BO91" s="63">
        <v>1.5512941496498704E-4</v>
      </c>
      <c r="BP91" s="63">
        <v>5.3706584239192031E-4</v>
      </c>
      <c r="BQ91" s="63">
        <v>4.2515897821583486E-4</v>
      </c>
      <c r="BR91" s="63">
        <v>3.7653037292481161E-4</v>
      </c>
      <c r="BS91" s="63">
        <v>3.2649781709403959E-4</v>
      </c>
      <c r="BT91" s="63">
        <v>3.7333424349635135E-4</v>
      </c>
      <c r="BU91" s="63">
        <v>4.1439426081355571E-4</v>
      </c>
      <c r="BV91" s="63">
        <v>1.6655786070910578E-4</v>
      </c>
      <c r="BW91" s="63">
        <v>1.9260976176117326E-4</v>
      </c>
      <c r="BX91" s="63">
        <v>4.8101084911386004E-4</v>
      </c>
      <c r="BY91" s="63">
        <v>4.4255890917345805E-4</v>
      </c>
      <c r="BZ91" s="63">
        <v>5.0303242813318281E-4</v>
      </c>
      <c r="CA91" s="63">
        <v>8.7775180708782839E-4</v>
      </c>
      <c r="CB91" s="63">
        <v>4.4170618419752815E-4</v>
      </c>
      <c r="CC91" s="63">
        <v>3.3035373482363247E-4</v>
      </c>
      <c r="CD91" s="63">
        <v>6.1374930545286861E-5</v>
      </c>
      <c r="CE91" s="63">
        <v>5.6552955768702736E-4</v>
      </c>
      <c r="CF91" s="63">
        <v>2.687330013517231E-4</v>
      </c>
      <c r="CG91" s="63">
        <v>1.7100774090394519E-4</v>
      </c>
      <c r="CH91" s="63">
        <v>4.9368714765865779E-4</v>
      </c>
      <c r="CI91" s="63">
        <v>5.83370831643222E-4</v>
      </c>
      <c r="CJ91" s="63">
        <v>6.2820707919574727E-4</v>
      </c>
      <c r="CK91" s="63">
        <v>3.4430157387166453E-4</v>
      </c>
      <c r="CL91" s="63">
        <v>3.8549872146204051E-4</v>
      </c>
      <c r="CM91" s="63">
        <v>1.0870595461876002E-3</v>
      </c>
      <c r="CN91" s="63">
        <v>2.6670717385836387E-2</v>
      </c>
      <c r="CO91" s="63">
        <v>1.1980147352347894E-3</v>
      </c>
      <c r="CP91" s="63">
        <v>1.5899059743507049E-3</v>
      </c>
      <c r="CQ91" s="63">
        <v>1.0134166219673681</v>
      </c>
      <c r="CR91" s="63">
        <v>9.5973113998898537E-4</v>
      </c>
      <c r="CS91" s="63">
        <v>3.7976253765785993E-4</v>
      </c>
      <c r="CT91" s="63">
        <v>3.3414002503405812E-3</v>
      </c>
      <c r="CU91" s="63">
        <v>7.3739468997854483E-4</v>
      </c>
      <c r="CV91" s="63">
        <v>1.1318655159733321E-3</v>
      </c>
      <c r="CW91" s="63">
        <v>1.3632536806977176E-3</v>
      </c>
      <c r="CX91" s="63">
        <v>5.9601666755986242E-4</v>
      </c>
      <c r="CY91" s="63">
        <v>3.1592940870397252E-3</v>
      </c>
      <c r="CZ91" s="63">
        <v>3.8363321575553229E-4</v>
      </c>
      <c r="DA91" s="63">
        <v>4.0625276085166848E-2</v>
      </c>
      <c r="DB91" s="63">
        <v>2.0738293269182087E-4</v>
      </c>
      <c r="DC91" s="63">
        <v>1.2059329206749987E-3</v>
      </c>
      <c r="DD91" s="63">
        <v>1.0318562583323235E-3</v>
      </c>
      <c r="DE91" s="63">
        <v>6.3937937121551713E-4</v>
      </c>
      <c r="DF91" s="63">
        <v>1.2819401407135195E-3</v>
      </c>
      <c r="DG91" s="63">
        <v>4.2837275880328223E-3</v>
      </c>
      <c r="DH91" s="63">
        <v>8.1781613217634178E-4</v>
      </c>
      <c r="DI91" s="63">
        <v>6.7137352899829955E-4</v>
      </c>
      <c r="DJ91" s="63">
        <v>1.9555257023140893E-4</v>
      </c>
      <c r="DK91" s="63">
        <v>2.8742344430650053E-4</v>
      </c>
    </row>
    <row r="92" spans="2:115">
      <c r="B92" s="64">
        <v>611</v>
      </c>
      <c r="C92" s="62" t="s">
        <v>969</v>
      </c>
      <c r="D92" s="63">
        <v>1</v>
      </c>
      <c r="E92" s="63">
        <v>0.36924482699005529</v>
      </c>
      <c r="F92" s="63">
        <v>0</v>
      </c>
      <c r="G92" s="63">
        <v>2.7258709934576491E-3</v>
      </c>
      <c r="H92" s="63">
        <v>4.985579221690678E-2</v>
      </c>
      <c r="I92" s="63">
        <v>4.985579221690678E-2</v>
      </c>
      <c r="J92" s="63">
        <v>4.8700429479619432E-4</v>
      </c>
      <c r="K92" s="63">
        <v>2.0735412997932402E-4</v>
      </c>
      <c r="L92" s="63">
        <v>1.161203288958032E-4</v>
      </c>
      <c r="M92" s="63">
        <v>6.7986859245717867E-5</v>
      </c>
      <c r="N92" s="63">
        <v>8.3644889376560238E-4</v>
      </c>
      <c r="O92" s="63">
        <v>1.4404084962092232E-4</v>
      </c>
      <c r="P92" s="63">
        <v>5.1008584182298477E-4</v>
      </c>
      <c r="Q92" s="63">
        <v>2.3198310149181835E-4</v>
      </c>
      <c r="R92" s="63">
        <v>1.5553363150422106E-4</v>
      </c>
      <c r="S92" s="63">
        <v>8.3857632181393255E-4</v>
      </c>
      <c r="T92" s="63">
        <v>0</v>
      </c>
      <c r="U92" s="63">
        <v>1.6550892257478393E-4</v>
      </c>
      <c r="V92" s="63">
        <v>2.3298684506232136E-4</v>
      </c>
      <c r="W92" s="63">
        <v>3.9872780207967241E-4</v>
      </c>
      <c r="X92" s="63">
        <v>3.4259486067396753E-4</v>
      </c>
      <c r="Y92" s="63">
        <v>1.3621698510146588E-4</v>
      </c>
      <c r="Z92" s="63">
        <v>3.3116694866858291E-4</v>
      </c>
      <c r="AA92" s="63">
        <v>1.3869145431032913E-4</v>
      </c>
      <c r="AB92" s="63">
        <v>5.7234141580198623E-5</v>
      </c>
      <c r="AC92" s="63">
        <v>6.3554959417465973E-5</v>
      </c>
      <c r="AD92" s="63">
        <v>0</v>
      </c>
      <c r="AE92" s="63">
        <v>4.9722645419335404E-5</v>
      </c>
      <c r="AF92" s="63">
        <v>2.5153254397773878E-4</v>
      </c>
      <c r="AG92" s="63">
        <v>6.9832963773242625E-4</v>
      </c>
      <c r="AH92" s="63">
        <v>7.0910698052146777E-5</v>
      </c>
      <c r="AI92" s="63">
        <v>8.7070199607550491E-5</v>
      </c>
      <c r="AJ92" s="63">
        <v>2.1637783292691518E-5</v>
      </c>
      <c r="AK92" s="63">
        <v>1.7372946049193649E-3</v>
      </c>
      <c r="AL92" s="63">
        <v>1.2829211032093195E-4</v>
      </c>
      <c r="AM92" s="63">
        <v>6.3586690046958346E-4</v>
      </c>
      <c r="AN92" s="63">
        <v>2.8266639317666651E-4</v>
      </c>
      <c r="AO92" s="63">
        <v>6.0450136540207515E-4</v>
      </c>
      <c r="AP92" s="63">
        <v>4.364971472339395E-4</v>
      </c>
      <c r="AQ92" s="63">
        <v>1.0653329871473523E-4</v>
      </c>
      <c r="AR92" s="63">
        <v>8.8338772254668472E-4</v>
      </c>
      <c r="AS92" s="63">
        <v>1.8053985270855691E-4</v>
      </c>
      <c r="AT92" s="63">
        <v>1.124885279325684E-4</v>
      </c>
      <c r="AU92" s="63">
        <v>7.8733007891745562E-4</v>
      </c>
      <c r="AV92" s="63">
        <v>1.0833829084597509E-3</v>
      </c>
      <c r="AW92" s="63">
        <v>6.8863220250029133E-5</v>
      </c>
      <c r="AX92" s="63">
        <v>2.456543862860235E-4</v>
      </c>
      <c r="AY92" s="63">
        <v>2.8878941036661121E-4</v>
      </c>
      <c r="AZ92" s="63">
        <v>4.8876380266118819E-4</v>
      </c>
      <c r="BA92" s="63">
        <v>5.1161044786498752E-4</v>
      </c>
      <c r="BB92" s="63">
        <v>4.7084731469889724E-4</v>
      </c>
      <c r="BC92" s="63">
        <v>1.8722434870456823E-4</v>
      </c>
      <c r="BD92" s="63">
        <v>8.7456570519166412E-5</v>
      </c>
      <c r="BE92" s="63">
        <v>6.0729435451981969E-5</v>
      </c>
      <c r="BF92" s="63">
        <v>1.5891225000118462E-4</v>
      </c>
      <c r="BG92" s="63">
        <v>9.67062747819224E-5</v>
      </c>
      <c r="BH92" s="63">
        <v>6.6004808152851158E-5</v>
      </c>
      <c r="BI92" s="63">
        <v>3.650719038626294E-4</v>
      </c>
      <c r="BJ92" s="63">
        <v>1.9447167395242985E-4</v>
      </c>
      <c r="BK92" s="63">
        <v>1.1073510961556855E-4</v>
      </c>
      <c r="BL92" s="63">
        <v>6.6277655484570447E-5</v>
      </c>
      <c r="BM92" s="63">
        <v>1.012873181956545E-4</v>
      </c>
      <c r="BN92" s="63">
        <v>4.6398553584780963E-4</v>
      </c>
      <c r="BO92" s="63">
        <v>2.3141491787483741E-4</v>
      </c>
      <c r="BP92" s="63">
        <v>1.1988668615013156E-4</v>
      </c>
      <c r="BQ92" s="63">
        <v>1.5149339645434767E-4</v>
      </c>
      <c r="BR92" s="63">
        <v>6.2624298383817851E-4</v>
      </c>
      <c r="BS92" s="63">
        <v>7.7537423061777087E-4</v>
      </c>
      <c r="BT92" s="63">
        <v>5.8023614049693259E-4</v>
      </c>
      <c r="BU92" s="63">
        <v>8.3875493068762119E-4</v>
      </c>
      <c r="BV92" s="63">
        <v>2.3094163772456022E-4</v>
      </c>
      <c r="BW92" s="63">
        <v>1.5381620140841553E-4</v>
      </c>
      <c r="BX92" s="63">
        <v>4.1215328824501364E-4</v>
      </c>
      <c r="BY92" s="63">
        <v>5.7013557360100929E-4</v>
      </c>
      <c r="BZ92" s="63">
        <v>2.3607200771541637E-4</v>
      </c>
      <c r="CA92" s="63">
        <v>5.4740406198425435E-4</v>
      </c>
      <c r="CB92" s="63">
        <v>5.472489129595765E-4</v>
      </c>
      <c r="CC92" s="63">
        <v>4.3866771730101032E-4</v>
      </c>
      <c r="CD92" s="63">
        <v>4.9630917405338577E-5</v>
      </c>
      <c r="CE92" s="63">
        <v>3.4310630516378642E-4</v>
      </c>
      <c r="CF92" s="63">
        <v>9.8670547659761103E-5</v>
      </c>
      <c r="CG92" s="63">
        <v>1.4273172388917348E-4</v>
      </c>
      <c r="CH92" s="63">
        <v>2.5521671474782186E-4</v>
      </c>
      <c r="CI92" s="63">
        <v>2.796398881221343E-4</v>
      </c>
      <c r="CJ92" s="63">
        <v>2.0414541268012041E-4</v>
      </c>
      <c r="CK92" s="63">
        <v>3.5401655455818422E-4</v>
      </c>
      <c r="CL92" s="63">
        <v>4.2297331789259185E-5</v>
      </c>
      <c r="CM92" s="63">
        <v>4.0083285772768207E-4</v>
      </c>
      <c r="CN92" s="63">
        <v>5.0185073591191688E-4</v>
      </c>
      <c r="CO92" s="63">
        <v>9.767475634580123E-5</v>
      </c>
      <c r="CP92" s="63">
        <v>6.1675125720550832E-4</v>
      </c>
      <c r="CQ92" s="63">
        <v>2.1950392404961142E-4</v>
      </c>
      <c r="CR92" s="63">
        <v>1.000053828905286</v>
      </c>
      <c r="CS92" s="63">
        <v>1.6494478266566105E-4</v>
      </c>
      <c r="CT92" s="63">
        <v>1.152493742203259E-4</v>
      </c>
      <c r="CU92" s="63">
        <v>1.276563111357677E-4</v>
      </c>
      <c r="CV92" s="63">
        <v>8.7896535646646051E-4</v>
      </c>
      <c r="CW92" s="63">
        <v>2.2363744054064493E-4</v>
      </c>
      <c r="CX92" s="63">
        <v>2.4172444563101908E-4</v>
      </c>
      <c r="CY92" s="63">
        <v>4.7165480219533507E-4</v>
      </c>
      <c r="CZ92" s="63">
        <v>2.1331907922952288E-4</v>
      </c>
      <c r="DA92" s="63">
        <v>1.3195823695160319E-4</v>
      </c>
      <c r="DB92" s="63">
        <v>2.9001958652696022E-4</v>
      </c>
      <c r="DC92" s="63">
        <v>3.2105675387493184E-4</v>
      </c>
      <c r="DD92" s="63">
        <v>1.0019579749381375E-3</v>
      </c>
      <c r="DE92" s="63">
        <v>1.5694191787013533E-4</v>
      </c>
      <c r="DF92" s="63">
        <v>4.9616060120570734E-4</v>
      </c>
      <c r="DG92" s="63">
        <v>1.1897405366713854E-4</v>
      </c>
      <c r="DH92" s="63">
        <v>1.2674870009639482E-4</v>
      </c>
      <c r="DI92" s="63">
        <v>3.5065089741599502E-4</v>
      </c>
      <c r="DJ92" s="63">
        <v>1.2422863657590724E-4</v>
      </c>
      <c r="DK92" s="63">
        <v>5.2993809550068119E-2</v>
      </c>
    </row>
    <row r="93" spans="2:115">
      <c r="B93" s="64">
        <v>631</v>
      </c>
      <c r="C93" s="62" t="s">
        <v>970</v>
      </c>
      <c r="D93" s="63">
        <v>0.77418871350256457</v>
      </c>
      <c r="E93" s="63">
        <v>0.62475424379956668</v>
      </c>
      <c r="F93" s="63">
        <v>3.8280897365413243E-3</v>
      </c>
      <c r="G93" s="63">
        <v>2.6421722946925699E-2</v>
      </c>
      <c r="H93" s="63">
        <v>9.300565384028224E-2</v>
      </c>
      <c r="I93" s="63">
        <v>9.2904897913627035E-2</v>
      </c>
      <c r="J93" s="63">
        <v>1.1046112355998426E-4</v>
      </c>
      <c r="K93" s="63">
        <v>4.2383039205065343E-4</v>
      </c>
      <c r="L93" s="63">
        <v>1.1620504994281182E-4</v>
      </c>
      <c r="M93" s="63">
        <v>5.5042456239790612E-4</v>
      </c>
      <c r="N93" s="63">
        <v>2.3018859015262348E-4</v>
      </c>
      <c r="O93" s="63">
        <v>6.9629882857854525E-5</v>
      </c>
      <c r="P93" s="63">
        <v>6.9589021243398534E-4</v>
      </c>
      <c r="Q93" s="63">
        <v>2.5000532213474919E-4</v>
      </c>
      <c r="R93" s="63">
        <v>1.1274361721632205E-4</v>
      </c>
      <c r="S93" s="63">
        <v>1.9032601447296973E-3</v>
      </c>
      <c r="T93" s="63">
        <v>0</v>
      </c>
      <c r="U93" s="63">
        <v>7.219941405571218E-5</v>
      </c>
      <c r="V93" s="63">
        <v>1.0843739504368702E-4</v>
      </c>
      <c r="W93" s="63">
        <v>1.7234360907277443E-4</v>
      </c>
      <c r="X93" s="63">
        <v>1.4211991283970622E-3</v>
      </c>
      <c r="Y93" s="63">
        <v>2.0999342099848722E-4</v>
      </c>
      <c r="Z93" s="63">
        <v>2.0405609869970619E-4</v>
      </c>
      <c r="AA93" s="63">
        <v>1.0435805009643649E-4</v>
      </c>
      <c r="AB93" s="63">
        <v>1.6727411832851699E-4</v>
      </c>
      <c r="AC93" s="63">
        <v>1.0124348630644378E-4</v>
      </c>
      <c r="AD93" s="63">
        <v>0</v>
      </c>
      <c r="AE93" s="63">
        <v>1.4674856602628664E-4</v>
      </c>
      <c r="AF93" s="63">
        <v>1.1370361726333743E-3</v>
      </c>
      <c r="AG93" s="63">
        <v>5.1999905966374741E-4</v>
      </c>
      <c r="AH93" s="63">
        <v>3.2492952645387291E-4</v>
      </c>
      <c r="AI93" s="63">
        <v>3.8599463489401872E-4</v>
      </c>
      <c r="AJ93" s="63">
        <v>2.2116251589091777E-5</v>
      </c>
      <c r="AK93" s="63">
        <v>1.6336781906907345E-4</v>
      </c>
      <c r="AL93" s="63">
        <v>2.7871783866409639E-4</v>
      </c>
      <c r="AM93" s="63">
        <v>3.4116297694312833E-4</v>
      </c>
      <c r="AN93" s="63">
        <v>9.563647433683098E-5</v>
      </c>
      <c r="AO93" s="63">
        <v>1.4277976296233157E-4</v>
      </c>
      <c r="AP93" s="63">
        <v>4.9258273910917673E-4</v>
      </c>
      <c r="AQ93" s="63">
        <v>1.4369263520814743E-3</v>
      </c>
      <c r="AR93" s="63">
        <v>2.0089695651996341E-4</v>
      </c>
      <c r="AS93" s="63">
        <v>4.8164669288614434E-5</v>
      </c>
      <c r="AT93" s="63">
        <v>9.4627830199674361E-5</v>
      </c>
      <c r="AU93" s="63">
        <v>5.5132685622552048E-4</v>
      </c>
      <c r="AV93" s="63">
        <v>1.272920559910346E-4</v>
      </c>
      <c r="AW93" s="63">
        <v>3.9514212883009541E-5</v>
      </c>
      <c r="AX93" s="63">
        <v>7.6083016548966485E-5</v>
      </c>
      <c r="AY93" s="63">
        <v>6.2980769639016615E-4</v>
      </c>
      <c r="AZ93" s="63">
        <v>3.7033620318919163E-4</v>
      </c>
      <c r="BA93" s="63">
        <v>1.0196939161629497E-3</v>
      </c>
      <c r="BB93" s="63">
        <v>6.8007089262493844E-4</v>
      </c>
      <c r="BC93" s="63">
        <v>3.5667980897557857E-4</v>
      </c>
      <c r="BD93" s="63">
        <v>7.8612739337277919E-4</v>
      </c>
      <c r="BE93" s="63">
        <v>1.6460239990176504E-3</v>
      </c>
      <c r="BF93" s="63">
        <v>1.4937144947697002E-3</v>
      </c>
      <c r="BG93" s="63">
        <v>2.4570232294010173E-3</v>
      </c>
      <c r="BH93" s="63">
        <v>9.1212310649250354E-4</v>
      </c>
      <c r="BI93" s="63">
        <v>7.7947482336757047E-4</v>
      </c>
      <c r="BJ93" s="63">
        <v>2.1203627842363649E-3</v>
      </c>
      <c r="BK93" s="63">
        <v>5.3624775784999283E-4</v>
      </c>
      <c r="BL93" s="63">
        <v>3.2106866297251557E-4</v>
      </c>
      <c r="BM93" s="63">
        <v>6.3082764180837623E-4</v>
      </c>
      <c r="BN93" s="63">
        <v>2.1191399212470686E-3</v>
      </c>
      <c r="BO93" s="63">
        <v>1.0311658033311049E-4</v>
      </c>
      <c r="BP93" s="63">
        <v>2.2248937615647159E-4</v>
      </c>
      <c r="BQ93" s="63">
        <v>1.5492689199428649E-4</v>
      </c>
      <c r="BR93" s="63">
        <v>3.2621463505799997E-4</v>
      </c>
      <c r="BS93" s="63">
        <v>1.7386238482884655E-4</v>
      </c>
      <c r="BT93" s="63">
        <v>2.645368902046286E-4</v>
      </c>
      <c r="BU93" s="63">
        <v>3.6235926389229282E-4</v>
      </c>
      <c r="BV93" s="63">
        <v>7.0693982726363939E-4</v>
      </c>
      <c r="BW93" s="63">
        <v>6.1974136486049006E-4</v>
      </c>
      <c r="BX93" s="63">
        <v>2.6812220415930505E-4</v>
      </c>
      <c r="BY93" s="63">
        <v>5.0611617940897588E-4</v>
      </c>
      <c r="BZ93" s="63">
        <v>3.2268738161315898E-4</v>
      </c>
      <c r="CA93" s="63">
        <v>3.7750640044039005E-4</v>
      </c>
      <c r="CB93" s="63">
        <v>1.3301570576768838E-4</v>
      </c>
      <c r="CC93" s="63">
        <v>1.0083423053209503E-4</v>
      </c>
      <c r="CD93" s="63">
        <v>2.7265876261634285E-5</v>
      </c>
      <c r="CE93" s="63">
        <v>5.1313239669614971E-3</v>
      </c>
      <c r="CF93" s="63">
        <v>1.7897378170894404E-4</v>
      </c>
      <c r="CG93" s="63">
        <v>4.8175034839780212E-4</v>
      </c>
      <c r="CH93" s="63">
        <v>1.6370022177444808E-4</v>
      </c>
      <c r="CI93" s="63">
        <v>4.7019818668831136E-4</v>
      </c>
      <c r="CJ93" s="63">
        <v>4.1342483798193413E-4</v>
      </c>
      <c r="CK93" s="63">
        <v>2.5755674375717671E-4</v>
      </c>
      <c r="CL93" s="63">
        <v>1.5856088714964701E-4</v>
      </c>
      <c r="CM93" s="63">
        <v>6.9674062930996294E-3</v>
      </c>
      <c r="CN93" s="63">
        <v>2.1105981680762153E-3</v>
      </c>
      <c r="CO93" s="63">
        <v>3.7909161581310088E-3</v>
      </c>
      <c r="CP93" s="63">
        <v>6.9462311707191261E-3</v>
      </c>
      <c r="CQ93" s="63">
        <v>1.2761348298392535E-3</v>
      </c>
      <c r="CR93" s="63">
        <v>2.1527422601699088E-4</v>
      </c>
      <c r="CS93" s="63">
        <v>1.0000629688359457</v>
      </c>
      <c r="CT93" s="63">
        <v>2.4955143486083547E-4</v>
      </c>
      <c r="CU93" s="63">
        <v>2.1925996273301982E-4</v>
      </c>
      <c r="CV93" s="63">
        <v>1.9659764187527953E-4</v>
      </c>
      <c r="CW93" s="63">
        <v>1.2798755821009317E-4</v>
      </c>
      <c r="CX93" s="63">
        <v>1.2117290036560401E-4</v>
      </c>
      <c r="CY93" s="63">
        <v>1.5762005319245467E-4</v>
      </c>
      <c r="CZ93" s="63">
        <v>6.4228491839140385E-4</v>
      </c>
      <c r="DA93" s="63">
        <v>9.0079165803148603E-4</v>
      </c>
      <c r="DB93" s="63">
        <v>1.4946530545437915E-4</v>
      </c>
      <c r="DC93" s="63">
        <v>1.1366491299885039E-3</v>
      </c>
      <c r="DD93" s="63">
        <v>4.4204954549505768E-4</v>
      </c>
      <c r="DE93" s="63">
        <v>6.5765101058772675E-4</v>
      </c>
      <c r="DF93" s="63">
        <v>1.0783332613578155E-3</v>
      </c>
      <c r="DG93" s="63">
        <v>2.5815816948778121E-4</v>
      </c>
      <c r="DH93" s="63">
        <v>7.6202285322762712E-4</v>
      </c>
      <c r="DI93" s="63">
        <v>7.2420777070328086E-4</v>
      </c>
      <c r="DJ93" s="63">
        <v>1.1675067978727533E-4</v>
      </c>
      <c r="DK93" s="63">
        <v>2.6081529311441452E-3</v>
      </c>
    </row>
    <row r="94" spans="2:115">
      <c r="B94" s="64">
        <v>632</v>
      </c>
      <c r="C94" s="62" t="s">
        <v>971</v>
      </c>
      <c r="D94" s="63">
        <v>0.88283296105563347</v>
      </c>
      <c r="E94" s="63">
        <v>0.38129811532302893</v>
      </c>
      <c r="F94" s="63">
        <v>1.1589177256549321E-2</v>
      </c>
      <c r="G94" s="63">
        <v>0</v>
      </c>
      <c r="H94" s="63">
        <v>5.4336800219592751E-2</v>
      </c>
      <c r="I94" s="63">
        <v>5.4330581913738046E-2</v>
      </c>
      <c r="J94" s="63">
        <v>0</v>
      </c>
      <c r="K94" s="63">
        <v>0</v>
      </c>
      <c r="L94" s="63">
        <v>0</v>
      </c>
      <c r="M94" s="63">
        <v>0</v>
      </c>
      <c r="N94" s="63">
        <v>0</v>
      </c>
      <c r="O94" s="63">
        <v>0</v>
      </c>
      <c r="P94" s="63">
        <v>0</v>
      </c>
      <c r="Q94" s="63">
        <v>0</v>
      </c>
      <c r="R94" s="63">
        <v>0</v>
      </c>
      <c r="S94" s="63">
        <v>0</v>
      </c>
      <c r="T94" s="63">
        <v>0</v>
      </c>
      <c r="U94" s="63">
        <v>0</v>
      </c>
      <c r="V94" s="63">
        <v>0</v>
      </c>
      <c r="W94" s="63">
        <v>0</v>
      </c>
      <c r="X94" s="63">
        <v>0</v>
      </c>
      <c r="Y94" s="63">
        <v>0</v>
      </c>
      <c r="Z94" s="63">
        <v>0</v>
      </c>
      <c r="AA94" s="63">
        <v>0</v>
      </c>
      <c r="AB94" s="63">
        <v>0</v>
      </c>
      <c r="AC94" s="63">
        <v>0</v>
      </c>
      <c r="AD94" s="63">
        <v>0</v>
      </c>
      <c r="AE94" s="63">
        <v>0</v>
      </c>
      <c r="AF94" s="63">
        <v>0</v>
      </c>
      <c r="AG94" s="63">
        <v>0</v>
      </c>
      <c r="AH94" s="63">
        <v>0</v>
      </c>
      <c r="AI94" s="63">
        <v>0</v>
      </c>
      <c r="AJ94" s="63">
        <v>0</v>
      </c>
      <c r="AK94" s="63">
        <v>0</v>
      </c>
      <c r="AL94" s="63">
        <v>0</v>
      </c>
      <c r="AM94" s="63">
        <v>0</v>
      </c>
      <c r="AN94" s="63">
        <v>0</v>
      </c>
      <c r="AO94" s="63">
        <v>0</v>
      </c>
      <c r="AP94" s="63">
        <v>0</v>
      </c>
      <c r="AQ94" s="63">
        <v>0</v>
      </c>
      <c r="AR94" s="63">
        <v>0</v>
      </c>
      <c r="AS94" s="63">
        <v>0</v>
      </c>
      <c r="AT94" s="63">
        <v>0</v>
      </c>
      <c r="AU94" s="63">
        <v>0</v>
      </c>
      <c r="AV94" s="63">
        <v>0</v>
      </c>
      <c r="AW94" s="63">
        <v>0</v>
      </c>
      <c r="AX94" s="63">
        <v>0</v>
      </c>
      <c r="AY94" s="63">
        <v>0</v>
      </c>
      <c r="AZ94" s="63">
        <v>0</v>
      </c>
      <c r="BA94" s="63">
        <v>0</v>
      </c>
      <c r="BB94" s="63">
        <v>0</v>
      </c>
      <c r="BC94" s="63">
        <v>0</v>
      </c>
      <c r="BD94" s="63">
        <v>0</v>
      </c>
      <c r="BE94" s="63">
        <v>0</v>
      </c>
      <c r="BF94" s="63">
        <v>0</v>
      </c>
      <c r="BG94" s="63">
        <v>0</v>
      </c>
      <c r="BH94" s="63">
        <v>0</v>
      </c>
      <c r="BI94" s="63">
        <v>0</v>
      </c>
      <c r="BJ94" s="63">
        <v>0</v>
      </c>
      <c r="BK94" s="63">
        <v>0</v>
      </c>
      <c r="BL94" s="63">
        <v>0</v>
      </c>
      <c r="BM94" s="63">
        <v>0</v>
      </c>
      <c r="BN94" s="63">
        <v>0</v>
      </c>
      <c r="BO94" s="63">
        <v>0</v>
      </c>
      <c r="BP94" s="63">
        <v>0</v>
      </c>
      <c r="BQ94" s="63">
        <v>0</v>
      </c>
      <c r="BR94" s="63">
        <v>0</v>
      </c>
      <c r="BS94" s="63">
        <v>0</v>
      </c>
      <c r="BT94" s="63">
        <v>0</v>
      </c>
      <c r="BU94" s="63">
        <v>0</v>
      </c>
      <c r="BV94" s="63">
        <v>0</v>
      </c>
      <c r="BW94" s="63">
        <v>0</v>
      </c>
      <c r="BX94" s="63">
        <v>0</v>
      </c>
      <c r="BY94" s="63">
        <v>0</v>
      </c>
      <c r="BZ94" s="63">
        <v>0</v>
      </c>
      <c r="CA94" s="63">
        <v>0</v>
      </c>
      <c r="CB94" s="63">
        <v>0</v>
      </c>
      <c r="CC94" s="63">
        <v>0</v>
      </c>
      <c r="CD94" s="63">
        <v>0</v>
      </c>
      <c r="CE94" s="63">
        <v>0</v>
      </c>
      <c r="CF94" s="63">
        <v>0</v>
      </c>
      <c r="CG94" s="63">
        <v>0</v>
      </c>
      <c r="CH94" s="63">
        <v>0</v>
      </c>
      <c r="CI94" s="63">
        <v>0</v>
      </c>
      <c r="CJ94" s="63">
        <v>0</v>
      </c>
      <c r="CK94" s="63">
        <v>0</v>
      </c>
      <c r="CL94" s="63">
        <v>0</v>
      </c>
      <c r="CM94" s="63">
        <v>0</v>
      </c>
      <c r="CN94" s="63">
        <v>0</v>
      </c>
      <c r="CO94" s="63">
        <v>0</v>
      </c>
      <c r="CP94" s="63">
        <v>0</v>
      </c>
      <c r="CQ94" s="63">
        <v>0</v>
      </c>
      <c r="CR94" s="63">
        <v>0</v>
      </c>
      <c r="CS94" s="63">
        <v>0</v>
      </c>
      <c r="CT94" s="63">
        <v>1</v>
      </c>
      <c r="CU94" s="63">
        <v>0</v>
      </c>
      <c r="CV94" s="63">
        <v>0</v>
      </c>
      <c r="CW94" s="63">
        <v>0</v>
      </c>
      <c r="CX94" s="63">
        <v>0</v>
      </c>
      <c r="CY94" s="63">
        <v>0</v>
      </c>
      <c r="CZ94" s="63">
        <v>0</v>
      </c>
      <c r="DA94" s="63">
        <v>0</v>
      </c>
      <c r="DB94" s="63">
        <v>0</v>
      </c>
      <c r="DC94" s="63">
        <v>0</v>
      </c>
      <c r="DD94" s="63">
        <v>0</v>
      </c>
      <c r="DE94" s="63">
        <v>0</v>
      </c>
      <c r="DF94" s="63">
        <v>0</v>
      </c>
      <c r="DG94" s="63">
        <v>0</v>
      </c>
      <c r="DH94" s="63">
        <v>0</v>
      </c>
      <c r="DI94" s="63">
        <v>0</v>
      </c>
      <c r="DJ94" s="63">
        <v>0</v>
      </c>
      <c r="DK94" s="63">
        <v>0</v>
      </c>
    </row>
    <row r="95" spans="2:115">
      <c r="B95" s="64">
        <v>641</v>
      </c>
      <c r="C95" s="62" t="s">
        <v>972</v>
      </c>
      <c r="D95" s="63">
        <v>0.90091322211213132</v>
      </c>
      <c r="E95" s="63">
        <v>0.41415485159288246</v>
      </c>
      <c r="F95" s="63">
        <v>1.6422145218564815E-2</v>
      </c>
      <c r="G95" s="63">
        <v>3.1850304390851146E-2</v>
      </c>
      <c r="H95" s="63">
        <v>9.8525692434654089E-2</v>
      </c>
      <c r="I95" s="63">
        <v>9.2641629667513811E-2</v>
      </c>
      <c r="J95" s="63">
        <v>0</v>
      </c>
      <c r="K95" s="63">
        <v>0</v>
      </c>
      <c r="L95" s="63">
        <v>0</v>
      </c>
      <c r="M95" s="63">
        <v>0</v>
      </c>
      <c r="N95" s="63">
        <v>0</v>
      </c>
      <c r="O95" s="63">
        <v>0</v>
      </c>
      <c r="P95" s="63">
        <v>0</v>
      </c>
      <c r="Q95" s="63">
        <v>0</v>
      </c>
      <c r="R95" s="63">
        <v>0</v>
      </c>
      <c r="S95" s="63">
        <v>0</v>
      </c>
      <c r="T95" s="63">
        <v>0</v>
      </c>
      <c r="U95" s="63">
        <v>0</v>
      </c>
      <c r="V95" s="63">
        <v>0</v>
      </c>
      <c r="W95" s="63">
        <v>0</v>
      </c>
      <c r="X95" s="63">
        <v>0</v>
      </c>
      <c r="Y95" s="63">
        <v>0</v>
      </c>
      <c r="Z95" s="63">
        <v>0</v>
      </c>
      <c r="AA95" s="63">
        <v>0</v>
      </c>
      <c r="AB95" s="63">
        <v>0</v>
      </c>
      <c r="AC95" s="63">
        <v>0</v>
      </c>
      <c r="AD95" s="63">
        <v>0</v>
      </c>
      <c r="AE95" s="63">
        <v>0</v>
      </c>
      <c r="AF95" s="63">
        <v>0</v>
      </c>
      <c r="AG95" s="63">
        <v>0</v>
      </c>
      <c r="AH95" s="63">
        <v>0</v>
      </c>
      <c r="AI95" s="63">
        <v>0</v>
      </c>
      <c r="AJ95" s="63">
        <v>0</v>
      </c>
      <c r="AK95" s="63">
        <v>0</v>
      </c>
      <c r="AL95" s="63">
        <v>0</v>
      </c>
      <c r="AM95" s="63">
        <v>0</v>
      </c>
      <c r="AN95" s="63">
        <v>0</v>
      </c>
      <c r="AO95" s="63">
        <v>0</v>
      </c>
      <c r="AP95" s="63">
        <v>0</v>
      </c>
      <c r="AQ95" s="63">
        <v>0</v>
      </c>
      <c r="AR95" s="63">
        <v>0</v>
      </c>
      <c r="AS95" s="63">
        <v>0</v>
      </c>
      <c r="AT95" s="63">
        <v>0</v>
      </c>
      <c r="AU95" s="63">
        <v>0</v>
      </c>
      <c r="AV95" s="63">
        <v>0</v>
      </c>
      <c r="AW95" s="63">
        <v>0</v>
      </c>
      <c r="AX95" s="63">
        <v>0</v>
      </c>
      <c r="AY95" s="63">
        <v>0</v>
      </c>
      <c r="AZ95" s="63">
        <v>0</v>
      </c>
      <c r="BA95" s="63">
        <v>0</v>
      </c>
      <c r="BB95" s="63">
        <v>0</v>
      </c>
      <c r="BC95" s="63">
        <v>0</v>
      </c>
      <c r="BD95" s="63">
        <v>0</v>
      </c>
      <c r="BE95" s="63">
        <v>0</v>
      </c>
      <c r="BF95" s="63">
        <v>0</v>
      </c>
      <c r="BG95" s="63">
        <v>0</v>
      </c>
      <c r="BH95" s="63">
        <v>0</v>
      </c>
      <c r="BI95" s="63">
        <v>0</v>
      </c>
      <c r="BJ95" s="63">
        <v>0</v>
      </c>
      <c r="BK95" s="63">
        <v>0</v>
      </c>
      <c r="BL95" s="63">
        <v>0</v>
      </c>
      <c r="BM95" s="63">
        <v>0</v>
      </c>
      <c r="BN95" s="63">
        <v>0</v>
      </c>
      <c r="BO95" s="63">
        <v>0</v>
      </c>
      <c r="BP95" s="63">
        <v>0</v>
      </c>
      <c r="BQ95" s="63">
        <v>0</v>
      </c>
      <c r="BR95" s="63">
        <v>0</v>
      </c>
      <c r="BS95" s="63">
        <v>0</v>
      </c>
      <c r="BT95" s="63">
        <v>0</v>
      </c>
      <c r="BU95" s="63">
        <v>0</v>
      </c>
      <c r="BV95" s="63">
        <v>0</v>
      </c>
      <c r="BW95" s="63">
        <v>0</v>
      </c>
      <c r="BX95" s="63">
        <v>0</v>
      </c>
      <c r="BY95" s="63">
        <v>0</v>
      </c>
      <c r="BZ95" s="63">
        <v>0</v>
      </c>
      <c r="CA95" s="63">
        <v>0</v>
      </c>
      <c r="CB95" s="63">
        <v>0</v>
      </c>
      <c r="CC95" s="63">
        <v>0</v>
      </c>
      <c r="CD95" s="63">
        <v>0</v>
      </c>
      <c r="CE95" s="63">
        <v>0</v>
      </c>
      <c r="CF95" s="63">
        <v>0</v>
      </c>
      <c r="CG95" s="63">
        <v>0</v>
      </c>
      <c r="CH95" s="63">
        <v>0</v>
      </c>
      <c r="CI95" s="63">
        <v>0</v>
      </c>
      <c r="CJ95" s="63">
        <v>0</v>
      </c>
      <c r="CK95" s="63">
        <v>0</v>
      </c>
      <c r="CL95" s="63">
        <v>0</v>
      </c>
      <c r="CM95" s="63">
        <v>0</v>
      </c>
      <c r="CN95" s="63">
        <v>0</v>
      </c>
      <c r="CO95" s="63">
        <v>0</v>
      </c>
      <c r="CP95" s="63">
        <v>0</v>
      </c>
      <c r="CQ95" s="63">
        <v>0</v>
      </c>
      <c r="CR95" s="63">
        <v>0</v>
      </c>
      <c r="CS95" s="63">
        <v>0</v>
      </c>
      <c r="CT95" s="63">
        <v>0</v>
      </c>
      <c r="CU95" s="63">
        <v>1.0115330437217032</v>
      </c>
      <c r="CV95" s="63">
        <v>0</v>
      </c>
      <c r="CW95" s="63">
        <v>0</v>
      </c>
      <c r="CX95" s="63">
        <v>3.2079091333362856E-4</v>
      </c>
      <c r="CY95" s="63">
        <v>0</v>
      </c>
      <c r="CZ95" s="63">
        <v>0</v>
      </c>
      <c r="DA95" s="63">
        <v>0</v>
      </c>
      <c r="DB95" s="63">
        <v>0</v>
      </c>
      <c r="DC95" s="63">
        <v>0</v>
      </c>
      <c r="DD95" s="63">
        <v>0</v>
      </c>
      <c r="DE95" s="63">
        <v>0</v>
      </c>
      <c r="DF95" s="63">
        <v>0</v>
      </c>
      <c r="DG95" s="63">
        <v>0</v>
      </c>
      <c r="DH95" s="63">
        <v>0</v>
      </c>
      <c r="DI95" s="63">
        <v>0</v>
      </c>
      <c r="DJ95" s="63">
        <v>0</v>
      </c>
      <c r="DK95" s="63">
        <v>0</v>
      </c>
    </row>
    <row r="96" spans="2:115">
      <c r="B96" s="64">
        <v>642</v>
      </c>
      <c r="C96" s="62" t="s">
        <v>973</v>
      </c>
      <c r="D96" s="63">
        <v>0.78924577775500038</v>
      </c>
      <c r="E96" s="63">
        <v>0.48690229865999179</v>
      </c>
      <c r="F96" s="63">
        <v>2.3706913627031249E-2</v>
      </c>
      <c r="G96" s="63">
        <v>1.6181785904617428E-4</v>
      </c>
      <c r="H96" s="63">
        <v>7.0864477339229709E-2</v>
      </c>
      <c r="I96" s="63">
        <v>6.9361659793910013E-2</v>
      </c>
      <c r="J96" s="63">
        <v>2.7785919234537399E-5</v>
      </c>
      <c r="K96" s="63">
        <v>9.7758747649047241E-5</v>
      </c>
      <c r="L96" s="63">
        <v>2.0375201186524767E-5</v>
      </c>
      <c r="M96" s="63">
        <v>1.3263985518410047E-5</v>
      </c>
      <c r="N96" s="63">
        <v>3.7770366329963318E-5</v>
      </c>
      <c r="O96" s="63">
        <v>6.9004824892309899E-6</v>
      </c>
      <c r="P96" s="63">
        <v>2.3761262178476369E-5</v>
      </c>
      <c r="Q96" s="63">
        <v>4.3321578925858648E-5</v>
      </c>
      <c r="R96" s="63">
        <v>3.7681072553731137E-5</v>
      </c>
      <c r="S96" s="63">
        <v>1.7066276569947347E-4</v>
      </c>
      <c r="T96" s="63">
        <v>0</v>
      </c>
      <c r="U96" s="63">
        <v>2.1434647945159493E-5</v>
      </c>
      <c r="V96" s="63">
        <v>3.2559720710585203E-5</v>
      </c>
      <c r="W96" s="63">
        <v>2.690890987356784E-5</v>
      </c>
      <c r="X96" s="63">
        <v>3.6048491669639577E-5</v>
      </c>
      <c r="Y96" s="63">
        <v>8.3345750527117989E-5</v>
      </c>
      <c r="Z96" s="63">
        <v>4.8966076514110042E-5</v>
      </c>
      <c r="AA96" s="63">
        <v>3.5363242716628399E-5</v>
      </c>
      <c r="AB96" s="63">
        <v>4.5614000546911943E-5</v>
      </c>
      <c r="AC96" s="63">
        <v>3.6798234390107735E-5</v>
      </c>
      <c r="AD96" s="63">
        <v>0</v>
      </c>
      <c r="AE96" s="63">
        <v>1.8210670798674491E-5</v>
      </c>
      <c r="AF96" s="63">
        <v>6.348273682416261E-5</v>
      </c>
      <c r="AG96" s="63">
        <v>7.6969846469145212E-5</v>
      </c>
      <c r="AH96" s="63">
        <v>4.0596808535792418E-5</v>
      </c>
      <c r="AI96" s="63">
        <v>2.8179195258719515E-5</v>
      </c>
      <c r="AJ96" s="63">
        <v>6.6043533877785726E-6</v>
      </c>
      <c r="AK96" s="63">
        <v>7.2791636111042653E-5</v>
      </c>
      <c r="AL96" s="63">
        <v>2.2819569022771166E-5</v>
      </c>
      <c r="AM96" s="63">
        <v>2.3322261426368656E-5</v>
      </c>
      <c r="AN96" s="63">
        <v>3.2290992432832167E-5</v>
      </c>
      <c r="AO96" s="63">
        <v>4.8301212392592782E-5</v>
      </c>
      <c r="AP96" s="63">
        <v>5.3497318191996378E-5</v>
      </c>
      <c r="AQ96" s="63">
        <v>5.4525306535653012E-5</v>
      </c>
      <c r="AR96" s="63">
        <v>5.8902317883111381E-5</v>
      </c>
      <c r="AS96" s="63">
        <v>1.5194293305295499E-5</v>
      </c>
      <c r="AT96" s="63">
        <v>9.1175268094037439E-6</v>
      </c>
      <c r="AU96" s="63">
        <v>4.9435082386684975E-5</v>
      </c>
      <c r="AV96" s="63">
        <v>4.165196695104648E-5</v>
      </c>
      <c r="AW96" s="63">
        <v>4.4614230093890505E-5</v>
      </c>
      <c r="AX96" s="63">
        <v>4.7710301238841369E-5</v>
      </c>
      <c r="AY96" s="63">
        <v>2.2697378122143412E-5</v>
      </c>
      <c r="AZ96" s="63">
        <v>2.3638001010329329E-5</v>
      </c>
      <c r="BA96" s="63">
        <v>1.9826148839471438E-5</v>
      </c>
      <c r="BB96" s="63">
        <v>1.7927648532090196E-5</v>
      </c>
      <c r="BC96" s="63">
        <v>2.0596648358047146E-5</v>
      </c>
      <c r="BD96" s="63">
        <v>1.8642416664125981E-5</v>
      </c>
      <c r="BE96" s="63">
        <v>1.2888462318954705E-5</v>
      </c>
      <c r="BF96" s="63">
        <v>2.3637852253942993E-5</v>
      </c>
      <c r="BG96" s="63">
        <v>2.0909967465615764E-5</v>
      </c>
      <c r="BH96" s="63">
        <v>1.6233254369908619E-5</v>
      </c>
      <c r="BI96" s="63">
        <v>3.2104570223893829E-5</v>
      </c>
      <c r="BJ96" s="63">
        <v>1.6842447274953663E-5</v>
      </c>
      <c r="BK96" s="63">
        <v>2.4199138630997642E-5</v>
      </c>
      <c r="BL96" s="63">
        <v>2.2508034181713021E-5</v>
      </c>
      <c r="BM96" s="63">
        <v>2.0599464962021359E-5</v>
      </c>
      <c r="BN96" s="63">
        <v>1.8416053157240628E-5</v>
      </c>
      <c r="BO96" s="63">
        <v>1.5778708663559116E-5</v>
      </c>
      <c r="BP96" s="63">
        <v>2.8088990300515659E-5</v>
      </c>
      <c r="BQ96" s="63">
        <v>1.5489521532215946E-4</v>
      </c>
      <c r="BR96" s="63">
        <v>2.2383087562320929E-5</v>
      </c>
      <c r="BS96" s="63">
        <v>2.3783612176606512E-5</v>
      </c>
      <c r="BT96" s="63">
        <v>2.4167919108242603E-5</v>
      </c>
      <c r="BU96" s="63">
        <v>3.2808741850803154E-5</v>
      </c>
      <c r="BV96" s="63">
        <v>4.8496011191234176E-5</v>
      </c>
      <c r="BW96" s="63">
        <v>1.5575946449448733E-4</v>
      </c>
      <c r="BX96" s="63">
        <v>1.2809750956648447E-4</v>
      </c>
      <c r="BY96" s="63">
        <v>2.1528229850956984E-5</v>
      </c>
      <c r="BZ96" s="63">
        <v>3.0250077271817824E-5</v>
      </c>
      <c r="CA96" s="63">
        <v>1.1144435571576809E-4</v>
      </c>
      <c r="CB96" s="63">
        <v>3.9077744032462918E-5</v>
      </c>
      <c r="CC96" s="63">
        <v>4.2164982294270567E-5</v>
      </c>
      <c r="CD96" s="63">
        <v>7.4691581708637696E-6</v>
      </c>
      <c r="CE96" s="63">
        <v>4.9569800285832279E-5</v>
      </c>
      <c r="CF96" s="63">
        <v>7.4876975262661208E-6</v>
      </c>
      <c r="CG96" s="63">
        <v>2.7620620204730641E-5</v>
      </c>
      <c r="CH96" s="63">
        <v>6.8527873401799197E-5</v>
      </c>
      <c r="CI96" s="63">
        <v>1.2694355904663279E-5</v>
      </c>
      <c r="CJ96" s="63">
        <v>8.8708496183130415E-3</v>
      </c>
      <c r="CK96" s="63">
        <v>1.0658988660915218E-4</v>
      </c>
      <c r="CL96" s="63">
        <v>2.4297540174064327E-5</v>
      </c>
      <c r="CM96" s="63">
        <v>6.3348004167665341E-4</v>
      </c>
      <c r="CN96" s="63">
        <v>4.3868036374230737E-4</v>
      </c>
      <c r="CO96" s="63">
        <v>1.0372679867566554E-4</v>
      </c>
      <c r="CP96" s="63">
        <v>1.8734162032688434E-4</v>
      </c>
      <c r="CQ96" s="63">
        <v>1.3499620925685611E-4</v>
      </c>
      <c r="CR96" s="63">
        <v>2.9780563465756221E-5</v>
      </c>
      <c r="CS96" s="63">
        <v>1.5285080046638436E-5</v>
      </c>
      <c r="CT96" s="63">
        <v>4.2645548475346353E-5</v>
      </c>
      <c r="CU96" s="63">
        <v>7.9872376079229441E-3</v>
      </c>
      <c r="CV96" s="63">
        <v>1.0366145787304317</v>
      </c>
      <c r="CW96" s="63">
        <v>8.6465053619478498E-4</v>
      </c>
      <c r="CX96" s="63">
        <v>9.236953696899967E-4</v>
      </c>
      <c r="CY96" s="63">
        <v>2.3552139009749028E-5</v>
      </c>
      <c r="CZ96" s="63">
        <v>1.2961215865888853E-5</v>
      </c>
      <c r="DA96" s="63">
        <v>8.7156171575982768E-5</v>
      </c>
      <c r="DB96" s="63">
        <v>1.7204745386675722E-5</v>
      </c>
      <c r="DC96" s="63">
        <v>4.9028381582828173E-5</v>
      </c>
      <c r="DD96" s="63">
        <v>3.8895385178181687E-5</v>
      </c>
      <c r="DE96" s="63">
        <v>4.027192869332429E-4</v>
      </c>
      <c r="DF96" s="63">
        <v>2.0595774081603665E-5</v>
      </c>
      <c r="DG96" s="63">
        <v>9.8518777699847657E-5</v>
      </c>
      <c r="DH96" s="63">
        <v>3.2708641752504891E-3</v>
      </c>
      <c r="DI96" s="63">
        <v>1.6219703720929933E-4</v>
      </c>
      <c r="DJ96" s="63">
        <v>5.7450269309591792E-5</v>
      </c>
      <c r="DK96" s="63">
        <v>1.5411616385197928E-4</v>
      </c>
    </row>
    <row r="97" spans="2:115">
      <c r="B97" s="64">
        <v>643</v>
      </c>
      <c r="C97" s="62" t="s">
        <v>974</v>
      </c>
      <c r="D97" s="63">
        <v>0.98628013562372174</v>
      </c>
      <c r="E97" s="63">
        <v>0.72669396973916855</v>
      </c>
      <c r="F97" s="63">
        <v>1.4211099940975096E-2</v>
      </c>
      <c r="G97" s="63">
        <v>7.4900172608798159E-3</v>
      </c>
      <c r="H97" s="63">
        <v>0.19424305400044356</v>
      </c>
      <c r="I97" s="63">
        <v>0.1942326674489554</v>
      </c>
      <c r="J97" s="63">
        <v>0</v>
      </c>
      <c r="K97" s="63">
        <v>0</v>
      </c>
      <c r="L97" s="63">
        <v>0</v>
      </c>
      <c r="M97" s="63">
        <v>0</v>
      </c>
      <c r="N97" s="63">
        <v>0</v>
      </c>
      <c r="O97" s="63">
        <v>0</v>
      </c>
      <c r="P97" s="63">
        <v>0</v>
      </c>
      <c r="Q97" s="63">
        <v>0</v>
      </c>
      <c r="R97" s="63">
        <v>0</v>
      </c>
      <c r="S97" s="63">
        <v>0</v>
      </c>
      <c r="T97" s="63">
        <v>0</v>
      </c>
      <c r="U97" s="63">
        <v>0</v>
      </c>
      <c r="V97" s="63">
        <v>0</v>
      </c>
      <c r="W97" s="63">
        <v>0</v>
      </c>
      <c r="X97" s="63">
        <v>0</v>
      </c>
      <c r="Y97" s="63">
        <v>0</v>
      </c>
      <c r="Z97" s="63">
        <v>0</v>
      </c>
      <c r="AA97" s="63">
        <v>0</v>
      </c>
      <c r="AB97" s="63">
        <v>0</v>
      </c>
      <c r="AC97" s="63">
        <v>0</v>
      </c>
      <c r="AD97" s="63">
        <v>0</v>
      </c>
      <c r="AE97" s="63">
        <v>0</v>
      </c>
      <c r="AF97" s="63">
        <v>0</v>
      </c>
      <c r="AG97" s="63">
        <v>0</v>
      </c>
      <c r="AH97" s="63">
        <v>0</v>
      </c>
      <c r="AI97" s="63">
        <v>0</v>
      </c>
      <c r="AJ97" s="63">
        <v>0</v>
      </c>
      <c r="AK97" s="63">
        <v>0</v>
      </c>
      <c r="AL97" s="63">
        <v>0</v>
      </c>
      <c r="AM97" s="63">
        <v>0</v>
      </c>
      <c r="AN97" s="63">
        <v>0</v>
      </c>
      <c r="AO97" s="63">
        <v>0</v>
      </c>
      <c r="AP97" s="63">
        <v>0</v>
      </c>
      <c r="AQ97" s="63">
        <v>0</v>
      </c>
      <c r="AR97" s="63">
        <v>0</v>
      </c>
      <c r="AS97" s="63">
        <v>0</v>
      </c>
      <c r="AT97" s="63">
        <v>0</v>
      </c>
      <c r="AU97" s="63">
        <v>0</v>
      </c>
      <c r="AV97" s="63">
        <v>0</v>
      </c>
      <c r="AW97" s="63">
        <v>0</v>
      </c>
      <c r="AX97" s="63">
        <v>0</v>
      </c>
      <c r="AY97" s="63">
        <v>0</v>
      </c>
      <c r="AZ97" s="63">
        <v>0</v>
      </c>
      <c r="BA97" s="63">
        <v>0</v>
      </c>
      <c r="BB97" s="63">
        <v>0</v>
      </c>
      <c r="BC97" s="63">
        <v>0</v>
      </c>
      <c r="BD97" s="63">
        <v>0</v>
      </c>
      <c r="BE97" s="63">
        <v>0</v>
      </c>
      <c r="BF97" s="63">
        <v>0</v>
      </c>
      <c r="BG97" s="63">
        <v>0</v>
      </c>
      <c r="BH97" s="63">
        <v>0</v>
      </c>
      <c r="BI97" s="63">
        <v>0</v>
      </c>
      <c r="BJ97" s="63">
        <v>0</v>
      </c>
      <c r="BK97" s="63">
        <v>0</v>
      </c>
      <c r="BL97" s="63">
        <v>0</v>
      </c>
      <c r="BM97" s="63">
        <v>0</v>
      </c>
      <c r="BN97" s="63">
        <v>0</v>
      </c>
      <c r="BO97" s="63">
        <v>0</v>
      </c>
      <c r="BP97" s="63">
        <v>0</v>
      </c>
      <c r="BQ97" s="63">
        <v>0</v>
      </c>
      <c r="BR97" s="63">
        <v>0</v>
      </c>
      <c r="BS97" s="63">
        <v>0</v>
      </c>
      <c r="BT97" s="63">
        <v>0</v>
      </c>
      <c r="BU97" s="63">
        <v>0</v>
      </c>
      <c r="BV97" s="63">
        <v>0</v>
      </c>
      <c r="BW97" s="63">
        <v>0</v>
      </c>
      <c r="BX97" s="63">
        <v>0</v>
      </c>
      <c r="BY97" s="63">
        <v>0</v>
      </c>
      <c r="BZ97" s="63">
        <v>0</v>
      </c>
      <c r="CA97" s="63">
        <v>0</v>
      </c>
      <c r="CB97" s="63">
        <v>0</v>
      </c>
      <c r="CC97" s="63">
        <v>0</v>
      </c>
      <c r="CD97" s="63">
        <v>0</v>
      </c>
      <c r="CE97" s="63">
        <v>0</v>
      </c>
      <c r="CF97" s="63">
        <v>0</v>
      </c>
      <c r="CG97" s="63">
        <v>0</v>
      </c>
      <c r="CH97" s="63">
        <v>0</v>
      </c>
      <c r="CI97" s="63">
        <v>0</v>
      </c>
      <c r="CJ97" s="63">
        <v>0</v>
      </c>
      <c r="CK97" s="63">
        <v>0</v>
      </c>
      <c r="CL97" s="63">
        <v>0</v>
      </c>
      <c r="CM97" s="63">
        <v>0</v>
      </c>
      <c r="CN97" s="63">
        <v>0</v>
      </c>
      <c r="CO97" s="63">
        <v>0</v>
      </c>
      <c r="CP97" s="63">
        <v>0</v>
      </c>
      <c r="CQ97" s="63">
        <v>0</v>
      </c>
      <c r="CR97" s="63">
        <v>0</v>
      </c>
      <c r="CS97" s="63">
        <v>0</v>
      </c>
      <c r="CT97" s="63">
        <v>0</v>
      </c>
      <c r="CU97" s="63">
        <v>0</v>
      </c>
      <c r="CV97" s="63">
        <v>0</v>
      </c>
      <c r="CW97" s="63">
        <v>1</v>
      </c>
      <c r="CX97" s="63">
        <v>0</v>
      </c>
      <c r="CY97" s="63">
        <v>0</v>
      </c>
      <c r="CZ97" s="63">
        <v>0</v>
      </c>
      <c r="DA97" s="63">
        <v>0</v>
      </c>
      <c r="DB97" s="63">
        <v>0</v>
      </c>
      <c r="DC97" s="63">
        <v>0</v>
      </c>
      <c r="DD97" s="63">
        <v>0</v>
      </c>
      <c r="DE97" s="63">
        <v>0</v>
      </c>
      <c r="DF97" s="63">
        <v>0</v>
      </c>
      <c r="DG97" s="63">
        <v>0</v>
      </c>
      <c r="DH97" s="63">
        <v>0</v>
      </c>
      <c r="DI97" s="63">
        <v>0</v>
      </c>
      <c r="DJ97" s="63">
        <v>0</v>
      </c>
      <c r="DK97" s="63">
        <v>0</v>
      </c>
    </row>
    <row r="98" spans="2:115">
      <c r="B98" s="64">
        <v>644</v>
      </c>
      <c r="C98" s="62" t="s">
        <v>621</v>
      </c>
      <c r="D98" s="63">
        <v>1</v>
      </c>
      <c r="E98" s="63">
        <v>0.56409456168590544</v>
      </c>
      <c r="F98" s="63">
        <v>6.8266660665297713E-2</v>
      </c>
      <c r="G98" s="63">
        <v>4.260553318271439E-3</v>
      </c>
      <c r="H98" s="63">
        <v>0.16238142002794748</v>
      </c>
      <c r="I98" s="63">
        <v>0.16238142002794748</v>
      </c>
      <c r="J98" s="63">
        <v>0</v>
      </c>
      <c r="K98" s="63">
        <v>0</v>
      </c>
      <c r="L98" s="63">
        <v>0</v>
      </c>
      <c r="M98" s="63">
        <v>0</v>
      </c>
      <c r="N98" s="63">
        <v>0</v>
      </c>
      <c r="O98" s="63">
        <v>0</v>
      </c>
      <c r="P98" s="63">
        <v>0</v>
      </c>
      <c r="Q98" s="63">
        <v>0</v>
      </c>
      <c r="R98" s="63">
        <v>0</v>
      </c>
      <c r="S98" s="63">
        <v>0</v>
      </c>
      <c r="T98" s="63">
        <v>0</v>
      </c>
      <c r="U98" s="63">
        <v>0</v>
      </c>
      <c r="V98" s="63">
        <v>0</v>
      </c>
      <c r="W98" s="63">
        <v>0</v>
      </c>
      <c r="X98" s="63">
        <v>0</v>
      </c>
      <c r="Y98" s="63">
        <v>0</v>
      </c>
      <c r="Z98" s="63">
        <v>0</v>
      </c>
      <c r="AA98" s="63">
        <v>0</v>
      </c>
      <c r="AB98" s="63">
        <v>0</v>
      </c>
      <c r="AC98" s="63">
        <v>0</v>
      </c>
      <c r="AD98" s="63">
        <v>0</v>
      </c>
      <c r="AE98" s="63">
        <v>0</v>
      </c>
      <c r="AF98" s="63">
        <v>0</v>
      </c>
      <c r="AG98" s="63">
        <v>0</v>
      </c>
      <c r="AH98" s="63">
        <v>0</v>
      </c>
      <c r="AI98" s="63">
        <v>0</v>
      </c>
      <c r="AJ98" s="63">
        <v>0</v>
      </c>
      <c r="AK98" s="63">
        <v>0</v>
      </c>
      <c r="AL98" s="63">
        <v>0</v>
      </c>
      <c r="AM98" s="63">
        <v>0</v>
      </c>
      <c r="AN98" s="63">
        <v>0</v>
      </c>
      <c r="AO98" s="63">
        <v>0</v>
      </c>
      <c r="AP98" s="63">
        <v>0</v>
      </c>
      <c r="AQ98" s="63">
        <v>0</v>
      </c>
      <c r="AR98" s="63">
        <v>0</v>
      </c>
      <c r="AS98" s="63">
        <v>0</v>
      </c>
      <c r="AT98" s="63">
        <v>0</v>
      </c>
      <c r="AU98" s="63">
        <v>0</v>
      </c>
      <c r="AV98" s="63">
        <v>0</v>
      </c>
      <c r="AW98" s="63">
        <v>0</v>
      </c>
      <c r="AX98" s="63">
        <v>0</v>
      </c>
      <c r="AY98" s="63">
        <v>0</v>
      </c>
      <c r="AZ98" s="63">
        <v>0</v>
      </c>
      <c r="BA98" s="63">
        <v>0</v>
      </c>
      <c r="BB98" s="63">
        <v>0</v>
      </c>
      <c r="BC98" s="63">
        <v>0</v>
      </c>
      <c r="BD98" s="63">
        <v>0</v>
      </c>
      <c r="BE98" s="63">
        <v>0</v>
      </c>
      <c r="BF98" s="63">
        <v>0</v>
      </c>
      <c r="BG98" s="63">
        <v>0</v>
      </c>
      <c r="BH98" s="63">
        <v>0</v>
      </c>
      <c r="BI98" s="63">
        <v>0</v>
      </c>
      <c r="BJ98" s="63">
        <v>0</v>
      </c>
      <c r="BK98" s="63">
        <v>0</v>
      </c>
      <c r="BL98" s="63">
        <v>0</v>
      </c>
      <c r="BM98" s="63">
        <v>0</v>
      </c>
      <c r="BN98" s="63">
        <v>0</v>
      </c>
      <c r="BO98" s="63">
        <v>0</v>
      </c>
      <c r="BP98" s="63">
        <v>0</v>
      </c>
      <c r="BQ98" s="63">
        <v>0</v>
      </c>
      <c r="BR98" s="63">
        <v>0</v>
      </c>
      <c r="BS98" s="63">
        <v>0</v>
      </c>
      <c r="BT98" s="63">
        <v>0</v>
      </c>
      <c r="BU98" s="63">
        <v>0</v>
      </c>
      <c r="BV98" s="63">
        <v>0</v>
      </c>
      <c r="BW98" s="63">
        <v>0</v>
      </c>
      <c r="BX98" s="63">
        <v>0</v>
      </c>
      <c r="BY98" s="63">
        <v>0</v>
      </c>
      <c r="BZ98" s="63">
        <v>0</v>
      </c>
      <c r="CA98" s="63">
        <v>0</v>
      </c>
      <c r="CB98" s="63">
        <v>0</v>
      </c>
      <c r="CC98" s="63">
        <v>0</v>
      </c>
      <c r="CD98" s="63">
        <v>0</v>
      </c>
      <c r="CE98" s="63">
        <v>0</v>
      </c>
      <c r="CF98" s="63">
        <v>0</v>
      </c>
      <c r="CG98" s="63">
        <v>0</v>
      </c>
      <c r="CH98" s="63">
        <v>0</v>
      </c>
      <c r="CI98" s="63">
        <v>0</v>
      </c>
      <c r="CJ98" s="63">
        <v>0</v>
      </c>
      <c r="CK98" s="63">
        <v>0</v>
      </c>
      <c r="CL98" s="63">
        <v>0</v>
      </c>
      <c r="CM98" s="63">
        <v>0</v>
      </c>
      <c r="CN98" s="63">
        <v>0</v>
      </c>
      <c r="CO98" s="63">
        <v>0</v>
      </c>
      <c r="CP98" s="63">
        <v>0</v>
      </c>
      <c r="CQ98" s="63">
        <v>0</v>
      </c>
      <c r="CR98" s="63">
        <v>0</v>
      </c>
      <c r="CS98" s="63">
        <v>0</v>
      </c>
      <c r="CT98" s="63">
        <v>0</v>
      </c>
      <c r="CU98" s="63">
        <v>0</v>
      </c>
      <c r="CV98" s="63">
        <v>0</v>
      </c>
      <c r="CW98" s="63">
        <v>0</v>
      </c>
      <c r="CX98" s="63">
        <v>1</v>
      </c>
      <c r="CY98" s="63">
        <v>0</v>
      </c>
      <c r="CZ98" s="63">
        <v>0</v>
      </c>
      <c r="DA98" s="63">
        <v>0</v>
      </c>
      <c r="DB98" s="63">
        <v>0</v>
      </c>
      <c r="DC98" s="63">
        <v>0</v>
      </c>
      <c r="DD98" s="63">
        <v>0</v>
      </c>
      <c r="DE98" s="63">
        <v>0</v>
      </c>
      <c r="DF98" s="63">
        <v>0</v>
      </c>
      <c r="DG98" s="63">
        <v>0</v>
      </c>
      <c r="DH98" s="63">
        <v>0</v>
      </c>
      <c r="DI98" s="63">
        <v>0</v>
      </c>
      <c r="DJ98" s="63">
        <v>0</v>
      </c>
      <c r="DK98" s="63">
        <v>0</v>
      </c>
    </row>
    <row r="99" spans="2:115">
      <c r="B99" s="64">
        <v>659</v>
      </c>
      <c r="C99" s="62" t="s">
        <v>90</v>
      </c>
      <c r="D99" s="63">
        <v>0.88445262290308313</v>
      </c>
      <c r="E99" s="63">
        <v>0.59909368868937707</v>
      </c>
      <c r="F99" s="63">
        <v>-1.601917661685525E-2</v>
      </c>
      <c r="G99" s="63">
        <v>5.2790045600261118E-3</v>
      </c>
      <c r="H99" s="63">
        <v>0.12389331873440505</v>
      </c>
      <c r="I99" s="63">
        <v>0.11601511488897703</v>
      </c>
      <c r="J99" s="63">
        <v>2.5973198098979736E-3</v>
      </c>
      <c r="K99" s="63">
        <v>3.0740262816838274E-3</v>
      </c>
      <c r="L99" s="63">
        <v>5.4663790473383884E-4</v>
      </c>
      <c r="M99" s="63">
        <v>1.2629950547718455E-3</v>
      </c>
      <c r="N99" s="63">
        <v>5.4209813781742704E-4</v>
      </c>
      <c r="O99" s="63">
        <v>1.2324868166374422E-3</v>
      </c>
      <c r="P99" s="63">
        <v>2.8990451189805262E-3</v>
      </c>
      <c r="Q99" s="63">
        <v>1.2728153178798072E-3</v>
      </c>
      <c r="R99" s="63">
        <v>8.2297528375312342E-4</v>
      </c>
      <c r="S99" s="63">
        <v>5.7249688511283254E-3</v>
      </c>
      <c r="T99" s="63">
        <v>0</v>
      </c>
      <c r="U99" s="63">
        <v>6.5576254058309841E-4</v>
      </c>
      <c r="V99" s="63">
        <v>1.8083483542167601E-3</v>
      </c>
      <c r="W99" s="63">
        <v>1.3567413278485479E-3</v>
      </c>
      <c r="X99" s="63">
        <v>2.116631910680903E-3</v>
      </c>
      <c r="Y99" s="63">
        <v>7.9757003165462721E-4</v>
      </c>
      <c r="Z99" s="63">
        <v>1.0484550011519577E-3</v>
      </c>
      <c r="AA99" s="63">
        <v>7.5012481309063574E-4</v>
      </c>
      <c r="AB99" s="63">
        <v>1.3574717681505647E-3</v>
      </c>
      <c r="AC99" s="63">
        <v>1.1585937389421062E-3</v>
      </c>
      <c r="AD99" s="63">
        <v>0</v>
      </c>
      <c r="AE99" s="63">
        <v>7.2480268811292914E-4</v>
      </c>
      <c r="AF99" s="63">
        <v>2.7279219685201854E-3</v>
      </c>
      <c r="AG99" s="63">
        <v>1.7292605882522454E-3</v>
      </c>
      <c r="AH99" s="63">
        <v>1.8694984645481561E-3</v>
      </c>
      <c r="AI99" s="63">
        <v>4.8100102615008936E-4</v>
      </c>
      <c r="AJ99" s="63">
        <v>2.2701726675095277E-4</v>
      </c>
      <c r="AK99" s="63">
        <v>9.5662273578662658E-4</v>
      </c>
      <c r="AL99" s="63">
        <v>7.6916280873431454E-4</v>
      </c>
      <c r="AM99" s="63">
        <v>1.1635677512343292E-3</v>
      </c>
      <c r="AN99" s="63">
        <v>2.6908505092488249E-4</v>
      </c>
      <c r="AO99" s="63">
        <v>4.5090768460490034E-4</v>
      </c>
      <c r="AP99" s="63">
        <v>1.5253830343869841E-3</v>
      </c>
      <c r="AQ99" s="63">
        <v>7.0628215494075025E-4</v>
      </c>
      <c r="AR99" s="63">
        <v>1.3864539976063551E-3</v>
      </c>
      <c r="AS99" s="63">
        <v>3.9053601596946558E-4</v>
      </c>
      <c r="AT99" s="63">
        <v>5.0873224874632629E-4</v>
      </c>
      <c r="AU99" s="63">
        <v>6.349177046121034E-4</v>
      </c>
      <c r="AV99" s="63">
        <v>2.380894430315683E-3</v>
      </c>
      <c r="AW99" s="63">
        <v>3.6174297655966372E-4</v>
      </c>
      <c r="AX99" s="63">
        <v>1.5308467515810901E-3</v>
      </c>
      <c r="AY99" s="63">
        <v>5.5559414928930354E-4</v>
      </c>
      <c r="AZ99" s="63">
        <v>4.8940148223822113E-4</v>
      </c>
      <c r="BA99" s="63">
        <v>3.1981290790901594E-3</v>
      </c>
      <c r="BB99" s="63">
        <v>1.0797648406866774E-3</v>
      </c>
      <c r="BC99" s="63">
        <v>8.5625606025929583E-4</v>
      </c>
      <c r="BD99" s="63">
        <v>7.5367853289554012E-4</v>
      </c>
      <c r="BE99" s="63">
        <v>5.5443993123962664E-4</v>
      </c>
      <c r="BF99" s="63">
        <v>7.0263015905892997E-4</v>
      </c>
      <c r="BG99" s="63">
        <v>3.9175150360924342E-4</v>
      </c>
      <c r="BH99" s="63">
        <v>7.4190973077126958E-4</v>
      </c>
      <c r="BI99" s="63">
        <v>7.34463493513469E-4</v>
      </c>
      <c r="BJ99" s="63">
        <v>3.9207204694934592E-4</v>
      </c>
      <c r="BK99" s="63">
        <v>2.3991008077394317E-4</v>
      </c>
      <c r="BL99" s="63">
        <v>2.9520434931267804E-4</v>
      </c>
      <c r="BM99" s="63">
        <v>5.020263018880401E-4</v>
      </c>
      <c r="BN99" s="63">
        <v>8.8095883541539511E-4</v>
      </c>
      <c r="BO99" s="63">
        <v>2.863368888474898E-4</v>
      </c>
      <c r="BP99" s="63">
        <v>1.197539763796368E-3</v>
      </c>
      <c r="BQ99" s="63">
        <v>2.3412063835654227E-3</v>
      </c>
      <c r="BR99" s="63">
        <v>8.0285563081466406E-4</v>
      </c>
      <c r="BS99" s="63">
        <v>1.4429488712164066E-3</v>
      </c>
      <c r="BT99" s="63">
        <v>9.1070657791743738E-4</v>
      </c>
      <c r="BU99" s="63">
        <v>1.4885035195535854E-3</v>
      </c>
      <c r="BV99" s="63">
        <v>1.6321452736124708E-3</v>
      </c>
      <c r="BW99" s="63">
        <v>5.4696246126614929E-3</v>
      </c>
      <c r="BX99" s="63">
        <v>8.9115977838584819E-3</v>
      </c>
      <c r="BY99" s="63">
        <v>2.8532907193143924E-3</v>
      </c>
      <c r="BZ99" s="63">
        <v>7.4236936817785842E-4</v>
      </c>
      <c r="CA99" s="63">
        <v>3.4427820519541872E-3</v>
      </c>
      <c r="CB99" s="63">
        <v>9.4754687265356157E-4</v>
      </c>
      <c r="CC99" s="63">
        <v>9.7113336795146216E-4</v>
      </c>
      <c r="CD99" s="63">
        <v>2.2921904166472664E-4</v>
      </c>
      <c r="CE99" s="63">
        <v>1.0692693197043152E-3</v>
      </c>
      <c r="CF99" s="63">
        <v>1.310405109812506E-3</v>
      </c>
      <c r="CG99" s="63">
        <v>8.9607144332119661E-4</v>
      </c>
      <c r="CH99" s="63">
        <v>6.9386912235714943E-4</v>
      </c>
      <c r="CI99" s="63">
        <v>8.1264927236000123E-4</v>
      </c>
      <c r="CJ99" s="63">
        <v>3.5179717689076979E-3</v>
      </c>
      <c r="CK99" s="63">
        <v>2.0228012528082382E-3</v>
      </c>
      <c r="CL99" s="63">
        <v>1.3751807447922069E-4</v>
      </c>
      <c r="CM99" s="63">
        <v>1.5919647756649923E-3</v>
      </c>
      <c r="CN99" s="63">
        <v>2.1370734740497502E-3</v>
      </c>
      <c r="CO99" s="63">
        <v>5.1353290867116037E-4</v>
      </c>
      <c r="CP99" s="63">
        <v>1.0287146332450664E-3</v>
      </c>
      <c r="CQ99" s="63">
        <v>2.0697309254614927E-3</v>
      </c>
      <c r="CR99" s="63">
        <v>2.9048829835487302E-4</v>
      </c>
      <c r="CS99" s="63">
        <v>6.4366608887772526E-4</v>
      </c>
      <c r="CT99" s="63">
        <v>5.0486605147439263E-3</v>
      </c>
      <c r="CU99" s="63">
        <v>1.8436162220225811E-3</v>
      </c>
      <c r="CV99" s="63">
        <v>7.2906923165874378E-4</v>
      </c>
      <c r="CW99" s="63">
        <v>2.4826327269926316E-4</v>
      </c>
      <c r="CX99" s="63">
        <v>5.858585939810851E-4</v>
      </c>
      <c r="CY99" s="63">
        <v>1.0002699156296633</v>
      </c>
      <c r="CZ99" s="63">
        <v>1.6914115842336153E-3</v>
      </c>
      <c r="DA99" s="63">
        <v>8.0197634157233501E-4</v>
      </c>
      <c r="DB99" s="63">
        <v>1.6491864107761117E-3</v>
      </c>
      <c r="DC99" s="63">
        <v>2.7762700466270086E-3</v>
      </c>
      <c r="DD99" s="63">
        <v>1.9002776717499546E-3</v>
      </c>
      <c r="DE99" s="63">
        <v>1.4558369590622667E-3</v>
      </c>
      <c r="DF99" s="63">
        <v>1.7496681553926519E-3</v>
      </c>
      <c r="DG99" s="63">
        <v>7.5146748924758778E-3</v>
      </c>
      <c r="DH99" s="63">
        <v>2.6434813487607109E-3</v>
      </c>
      <c r="DI99" s="63">
        <v>2.8243136989165234E-3</v>
      </c>
      <c r="DJ99" s="63">
        <v>4.0058337465826316E-4</v>
      </c>
      <c r="DK99" s="63">
        <v>6.122717044564249E-4</v>
      </c>
    </row>
    <row r="100" spans="2:115">
      <c r="B100" s="64">
        <v>661</v>
      </c>
      <c r="C100" s="62" t="s">
        <v>975</v>
      </c>
      <c r="D100" s="63">
        <v>0.5002053766313751</v>
      </c>
      <c r="E100" s="63">
        <v>0.13661720066618033</v>
      </c>
      <c r="F100" s="63">
        <v>7.6919712614877345E-2</v>
      </c>
      <c r="G100" s="63">
        <v>1.901431394241541E-3</v>
      </c>
      <c r="H100" s="63">
        <v>3.2765698658060644E-2</v>
      </c>
      <c r="I100" s="63">
        <v>3.1783976634620834E-2</v>
      </c>
      <c r="J100" s="63">
        <v>7.5224587222734313E-3</v>
      </c>
      <c r="K100" s="63">
        <v>4.2378984502048208E-3</v>
      </c>
      <c r="L100" s="63">
        <v>3.1674573224023247E-3</v>
      </c>
      <c r="M100" s="63">
        <v>6.0085009392832345E-3</v>
      </c>
      <c r="N100" s="63">
        <v>2.3056400059982096E-3</v>
      </c>
      <c r="O100" s="63">
        <v>8.7580694515820654E-3</v>
      </c>
      <c r="P100" s="63">
        <v>2.4902728269619763E-2</v>
      </c>
      <c r="Q100" s="63">
        <v>2.6249799564341775E-3</v>
      </c>
      <c r="R100" s="63">
        <v>1.8534777341803488E-3</v>
      </c>
      <c r="S100" s="63">
        <v>4.3792118736680997E-3</v>
      </c>
      <c r="T100" s="63">
        <v>0</v>
      </c>
      <c r="U100" s="63">
        <v>3.7094523082956674E-3</v>
      </c>
      <c r="V100" s="63">
        <v>2.9042890170204181E-3</v>
      </c>
      <c r="W100" s="63">
        <v>5.8661202007992573E-3</v>
      </c>
      <c r="X100" s="63">
        <v>7.2978937442118022E-3</v>
      </c>
      <c r="Y100" s="63">
        <v>2.5390107707590542E-3</v>
      </c>
      <c r="Z100" s="63">
        <v>4.0072525104196928E-3</v>
      </c>
      <c r="AA100" s="63">
        <v>5.0324364130519854E-3</v>
      </c>
      <c r="AB100" s="63">
        <v>1.7697580566500195E-3</v>
      </c>
      <c r="AC100" s="63">
        <v>1.6785895494637721E-3</v>
      </c>
      <c r="AD100" s="63">
        <v>0</v>
      </c>
      <c r="AE100" s="63">
        <v>1.3274382592336957E-3</v>
      </c>
      <c r="AF100" s="63">
        <v>2.6758192455273644E-3</v>
      </c>
      <c r="AG100" s="63">
        <v>3.6223864120429878E-3</v>
      </c>
      <c r="AH100" s="63">
        <v>1.2867444784479438E-3</v>
      </c>
      <c r="AI100" s="63">
        <v>1.7140581608552359E-3</v>
      </c>
      <c r="AJ100" s="63">
        <v>2.1320761603380544E-4</v>
      </c>
      <c r="AK100" s="63">
        <v>1.3953789025258909E-2</v>
      </c>
      <c r="AL100" s="63">
        <v>2.3095757691093907E-3</v>
      </c>
      <c r="AM100" s="63">
        <v>6.1147234584035199E-3</v>
      </c>
      <c r="AN100" s="63">
        <v>3.6258271365138582E-3</v>
      </c>
      <c r="AO100" s="63">
        <v>3.0770245713634776E-3</v>
      </c>
      <c r="AP100" s="63">
        <v>5.062367730907201E-3</v>
      </c>
      <c r="AQ100" s="63">
        <v>1.9004233369740802E-3</v>
      </c>
      <c r="AR100" s="63">
        <v>8.4960755282127119E-3</v>
      </c>
      <c r="AS100" s="63">
        <v>8.72947767406603E-4</v>
      </c>
      <c r="AT100" s="63">
        <v>9.895198346992146E-4</v>
      </c>
      <c r="AU100" s="63">
        <v>2.7826364714048312E-3</v>
      </c>
      <c r="AV100" s="63">
        <v>5.3358406310643064E-3</v>
      </c>
      <c r="AW100" s="63">
        <v>2.1797780884678913E-3</v>
      </c>
      <c r="AX100" s="63">
        <v>2.1660088970005438E-3</v>
      </c>
      <c r="AY100" s="63">
        <v>2.7218510247439573E-3</v>
      </c>
      <c r="AZ100" s="63">
        <v>3.41136034136316E-3</v>
      </c>
      <c r="BA100" s="63">
        <v>4.1908749850253103E-3</v>
      </c>
      <c r="BB100" s="63">
        <v>6.0368762244243021E-3</v>
      </c>
      <c r="BC100" s="63">
        <v>2.6684233332650653E-3</v>
      </c>
      <c r="BD100" s="63">
        <v>3.9931069755309067E-3</v>
      </c>
      <c r="BE100" s="63">
        <v>2.2403707388091517E-3</v>
      </c>
      <c r="BF100" s="63">
        <v>6.3777419669689764E-3</v>
      </c>
      <c r="BG100" s="63">
        <v>2.8999837390237052E-3</v>
      </c>
      <c r="BH100" s="63">
        <v>2.2001381756201113E-3</v>
      </c>
      <c r="BI100" s="63">
        <v>6.0686674229045827E-3</v>
      </c>
      <c r="BJ100" s="63">
        <v>1.7738059579315592E-3</v>
      </c>
      <c r="BK100" s="63">
        <v>1.6556521095761551E-3</v>
      </c>
      <c r="BL100" s="63">
        <v>2.6977683925057936E-3</v>
      </c>
      <c r="BM100" s="63">
        <v>4.5242883277000177E-3</v>
      </c>
      <c r="BN100" s="63">
        <v>9.5639337323548245E-3</v>
      </c>
      <c r="BO100" s="63">
        <v>3.4521825626912311E-3</v>
      </c>
      <c r="BP100" s="63">
        <v>7.3899671792391755E-3</v>
      </c>
      <c r="BQ100" s="63">
        <v>2.9965217487296865E-2</v>
      </c>
      <c r="BR100" s="63">
        <v>1.2986631847755479E-2</v>
      </c>
      <c r="BS100" s="63">
        <v>8.8280475537337172E-3</v>
      </c>
      <c r="BT100" s="63">
        <v>2.1843616962257496E-2</v>
      </c>
      <c r="BU100" s="63">
        <v>2.8139074857057557E-2</v>
      </c>
      <c r="BV100" s="63">
        <v>2.8001134347651591E-3</v>
      </c>
      <c r="BW100" s="63">
        <v>3.1207376222465314E-3</v>
      </c>
      <c r="BX100" s="63">
        <v>2.2586655720781097E-3</v>
      </c>
      <c r="BY100" s="63">
        <v>5.1049848017866188E-3</v>
      </c>
      <c r="BZ100" s="63">
        <v>6.245960266653007E-3</v>
      </c>
      <c r="CA100" s="63">
        <v>3.1509119607774018E-3</v>
      </c>
      <c r="CB100" s="63">
        <v>1.6913887654048836E-3</v>
      </c>
      <c r="CC100" s="63">
        <v>1.2303973509250261E-3</v>
      </c>
      <c r="CD100" s="63">
        <v>3.5757838605482434E-4</v>
      </c>
      <c r="CE100" s="63">
        <v>1.7434348724659446E-3</v>
      </c>
      <c r="CF100" s="63">
        <v>2.2261671314539083E-3</v>
      </c>
      <c r="CG100" s="63">
        <v>9.2698064764999977E-2</v>
      </c>
      <c r="CH100" s="63">
        <v>3.2413055762979606E-2</v>
      </c>
      <c r="CI100" s="63">
        <v>3.1706964080806424E-3</v>
      </c>
      <c r="CJ100" s="63">
        <v>3.7106952726235678E-3</v>
      </c>
      <c r="CK100" s="63">
        <v>3.4475344269239922E-3</v>
      </c>
      <c r="CL100" s="63">
        <v>1.0732979829607447E-3</v>
      </c>
      <c r="CM100" s="63">
        <v>5.4311966008389915E-3</v>
      </c>
      <c r="CN100" s="63">
        <v>1.0752901836751629E-2</v>
      </c>
      <c r="CO100" s="63">
        <v>3.7499019277477614E-3</v>
      </c>
      <c r="CP100" s="63">
        <v>1.8841278380453075E-2</v>
      </c>
      <c r="CQ100" s="63">
        <v>3.7940860073929308E-3</v>
      </c>
      <c r="CR100" s="63">
        <v>3.8584764180369584E-3</v>
      </c>
      <c r="CS100" s="63">
        <v>2.0487057178691119E-3</v>
      </c>
      <c r="CT100" s="63">
        <v>2.6712339532406885E-3</v>
      </c>
      <c r="CU100" s="63">
        <v>5.0204925736818673E-3</v>
      </c>
      <c r="CV100" s="63">
        <v>6.4518753948999454E-3</v>
      </c>
      <c r="CW100" s="63">
        <v>2.6545239955830693E-3</v>
      </c>
      <c r="CX100" s="63">
        <v>9.2186360117154885E-3</v>
      </c>
      <c r="CY100" s="63">
        <v>2.6715644101870145E-3</v>
      </c>
      <c r="CZ100" s="63">
        <v>1.0028967984939123</v>
      </c>
      <c r="DA100" s="63">
        <v>4.2119439602367166E-3</v>
      </c>
      <c r="DB100" s="63">
        <v>3.2835316354683881E-3</v>
      </c>
      <c r="DC100" s="63">
        <v>6.037742900913589E-3</v>
      </c>
      <c r="DD100" s="63">
        <v>1.1288863130074551E-2</v>
      </c>
      <c r="DE100" s="63">
        <v>2.3168592136959426E-3</v>
      </c>
      <c r="DF100" s="63">
        <v>4.1897163312683838E-3</v>
      </c>
      <c r="DG100" s="63">
        <v>5.1700094145163021E-3</v>
      </c>
      <c r="DH100" s="63">
        <v>2.5737271234840026E-3</v>
      </c>
      <c r="DI100" s="63">
        <v>4.7517769568166781E-3</v>
      </c>
      <c r="DJ100" s="63">
        <v>2.022781861827235E-3</v>
      </c>
      <c r="DK100" s="63">
        <v>2.0263211289490097E-3</v>
      </c>
    </row>
    <row r="101" spans="2:115">
      <c r="B101" s="64">
        <v>662</v>
      </c>
      <c r="C101" s="62" t="s">
        <v>976</v>
      </c>
      <c r="D101" s="63">
        <v>8.7774081353679589E-2</v>
      </c>
      <c r="E101" s="63">
        <v>0.12313657089263702</v>
      </c>
      <c r="F101" s="63">
        <v>-6.0600784672075206E-2</v>
      </c>
      <c r="G101" s="63">
        <v>9.8855408478030542E-6</v>
      </c>
      <c r="H101" s="63">
        <v>2.9879372804002394E-2</v>
      </c>
      <c r="I101" s="63">
        <v>2.4269296332856564E-2</v>
      </c>
      <c r="J101" s="63">
        <v>2.3642258498655837E-4</v>
      </c>
      <c r="K101" s="63">
        <v>1.8162392158862982E-4</v>
      </c>
      <c r="L101" s="63">
        <v>2.12290313309003E-4</v>
      </c>
      <c r="M101" s="63">
        <v>3.7475382892327271E-4</v>
      </c>
      <c r="N101" s="63">
        <v>2.2606081902714869E-4</v>
      </c>
      <c r="O101" s="63">
        <v>1.4441069974008565E-4</v>
      </c>
      <c r="P101" s="63">
        <v>4.8174191531115521E-4</v>
      </c>
      <c r="Q101" s="63">
        <v>8.6996488815997415E-4</v>
      </c>
      <c r="R101" s="63">
        <v>2.2930687013258027E-3</v>
      </c>
      <c r="S101" s="63">
        <v>2.6678572785734082E-4</v>
      </c>
      <c r="T101" s="63">
        <v>0</v>
      </c>
      <c r="U101" s="63">
        <v>2.772064687734878E-4</v>
      </c>
      <c r="V101" s="63">
        <v>8.9202152908709695E-4</v>
      </c>
      <c r="W101" s="63">
        <v>3.5256676461613588E-4</v>
      </c>
      <c r="X101" s="63">
        <v>2.1537990377671953E-3</v>
      </c>
      <c r="Y101" s="63">
        <v>4.1433696811037508E-4</v>
      </c>
      <c r="Z101" s="63">
        <v>7.1709130946376331E-4</v>
      </c>
      <c r="AA101" s="63">
        <v>3.2844225846192382E-4</v>
      </c>
      <c r="AB101" s="63">
        <v>4.7494569901124244E-4</v>
      </c>
      <c r="AC101" s="63">
        <v>2.6281566775125496E-4</v>
      </c>
      <c r="AD101" s="63">
        <v>0</v>
      </c>
      <c r="AE101" s="63">
        <v>2.0488392489561593E-4</v>
      </c>
      <c r="AF101" s="63">
        <v>6.9922006269059487E-4</v>
      </c>
      <c r="AG101" s="63">
        <v>8.679086699854183E-4</v>
      </c>
      <c r="AH101" s="63">
        <v>6.2076552615005099E-3</v>
      </c>
      <c r="AI101" s="63">
        <v>5.1076505775835886E-3</v>
      </c>
      <c r="AJ101" s="63">
        <v>8.1976677643431158E-5</v>
      </c>
      <c r="AK101" s="63">
        <v>2.5155910532879717E-4</v>
      </c>
      <c r="AL101" s="63">
        <v>8.9548867119389566E-4</v>
      </c>
      <c r="AM101" s="63">
        <v>1.0901713015864436E-3</v>
      </c>
      <c r="AN101" s="63">
        <v>6.0439538693946276E-4</v>
      </c>
      <c r="AO101" s="63">
        <v>4.0860406178214783E-4</v>
      </c>
      <c r="AP101" s="63">
        <v>2.7151947331321378E-4</v>
      </c>
      <c r="AQ101" s="63">
        <v>8.3275428505086388E-4</v>
      </c>
      <c r="AR101" s="63">
        <v>7.511862206420085E-4</v>
      </c>
      <c r="AS101" s="63">
        <v>4.4795313301707922E-5</v>
      </c>
      <c r="AT101" s="63">
        <v>9.9968026377296224E-5</v>
      </c>
      <c r="AU101" s="63">
        <v>2.4274418347307227E-4</v>
      </c>
      <c r="AV101" s="63">
        <v>2.7235725383608034E-4</v>
      </c>
      <c r="AW101" s="63">
        <v>7.0950048235545742E-5</v>
      </c>
      <c r="AX101" s="63">
        <v>1.6815362749344603E-4</v>
      </c>
      <c r="AY101" s="63">
        <v>3.2877161622416545E-4</v>
      </c>
      <c r="AZ101" s="63">
        <v>3.5310803887150788E-4</v>
      </c>
      <c r="BA101" s="63">
        <v>7.8262082101157203E-4</v>
      </c>
      <c r="BB101" s="63">
        <v>6.4462895024156378E-4</v>
      </c>
      <c r="BC101" s="63">
        <v>6.9325359172138436E-4</v>
      </c>
      <c r="BD101" s="63">
        <v>4.9220193848518719E-4</v>
      </c>
      <c r="BE101" s="63">
        <v>3.756476744019264E-4</v>
      </c>
      <c r="BF101" s="63">
        <v>6.3570122627597725E-4</v>
      </c>
      <c r="BG101" s="63">
        <v>1.4251847304248262E-3</v>
      </c>
      <c r="BH101" s="63">
        <v>4.5513841410577414E-4</v>
      </c>
      <c r="BI101" s="63">
        <v>7.9156311349348719E-4</v>
      </c>
      <c r="BJ101" s="63">
        <v>5.8392658388735678E-4</v>
      </c>
      <c r="BK101" s="63">
        <v>9.3227505567749223E-4</v>
      </c>
      <c r="BL101" s="63">
        <v>1.203319039057623E-3</v>
      </c>
      <c r="BM101" s="63">
        <v>1.5369654314211355E-3</v>
      </c>
      <c r="BN101" s="63">
        <v>5.53830065328363E-4</v>
      </c>
      <c r="BO101" s="63">
        <v>3.1905389690539628E-4</v>
      </c>
      <c r="BP101" s="63">
        <v>1.3165996903907959E-3</v>
      </c>
      <c r="BQ101" s="63">
        <v>2.3884420749785746E-4</v>
      </c>
      <c r="BR101" s="63">
        <v>4.7035817524914217E-4</v>
      </c>
      <c r="BS101" s="63">
        <v>2.2882787608251092E-4</v>
      </c>
      <c r="BT101" s="63">
        <v>3.5056986815719935E-4</v>
      </c>
      <c r="BU101" s="63">
        <v>3.746521988817636E-4</v>
      </c>
      <c r="BV101" s="63">
        <v>5.319008801619188E-4</v>
      </c>
      <c r="BW101" s="63">
        <v>1.4852966232706344E-3</v>
      </c>
      <c r="BX101" s="63">
        <v>1.1585458231382901E-3</v>
      </c>
      <c r="BY101" s="63">
        <v>4.6987803924174783E-4</v>
      </c>
      <c r="BZ101" s="63">
        <v>1.1314215672726512E-3</v>
      </c>
      <c r="CA101" s="63">
        <v>3.1539359335142148E-3</v>
      </c>
      <c r="CB101" s="63">
        <v>2.727593489642658E-3</v>
      </c>
      <c r="CC101" s="63">
        <v>2.2738118522119318E-3</v>
      </c>
      <c r="CD101" s="63">
        <v>2.2767938161214409E-4</v>
      </c>
      <c r="CE101" s="63">
        <v>6.8962211492709061E-4</v>
      </c>
      <c r="CF101" s="63">
        <v>3.5357309944502517E-4</v>
      </c>
      <c r="CG101" s="63">
        <v>4.977524060157879E-4</v>
      </c>
      <c r="CH101" s="63">
        <v>1.3251220257681237E-3</v>
      </c>
      <c r="CI101" s="63">
        <v>5.2468143289989078E-4</v>
      </c>
      <c r="CJ101" s="63">
        <v>4.8826673277647172E-4</v>
      </c>
      <c r="CK101" s="63">
        <v>7.0282822988685701E-4</v>
      </c>
      <c r="CL101" s="63">
        <v>1.1270882323173146E-4</v>
      </c>
      <c r="CM101" s="63">
        <v>2.8802464435099288E-3</v>
      </c>
      <c r="CN101" s="63">
        <v>2.4218594715685942E-3</v>
      </c>
      <c r="CO101" s="63">
        <v>1.7065350520524749E-3</v>
      </c>
      <c r="CP101" s="63">
        <v>3.5040017251475853E-3</v>
      </c>
      <c r="CQ101" s="63">
        <v>3.4599140144172145E-3</v>
      </c>
      <c r="CR101" s="63">
        <v>3.2023394942379805E-4</v>
      </c>
      <c r="CS101" s="63">
        <v>5.2066247368343056E-4</v>
      </c>
      <c r="CT101" s="63">
        <v>6.3386732059547799E-4</v>
      </c>
      <c r="CU101" s="63">
        <v>8.4256794207221365E-4</v>
      </c>
      <c r="CV101" s="63">
        <v>7.3600029306051303E-4</v>
      </c>
      <c r="CW101" s="63">
        <v>2.1897517210078439E-4</v>
      </c>
      <c r="CX101" s="63">
        <v>4.0752746474628624E-4</v>
      </c>
      <c r="CY101" s="63">
        <v>6.7964350083239656E-4</v>
      </c>
      <c r="CZ101" s="63">
        <v>1.35174490232076E-3</v>
      </c>
      <c r="DA101" s="63">
        <v>1.0008230844774071</v>
      </c>
      <c r="DB101" s="63">
        <v>5.1077221919297805E-4</v>
      </c>
      <c r="DC101" s="63">
        <v>2.6783796625325824E-3</v>
      </c>
      <c r="DD101" s="63">
        <v>7.1916407458305458E-4</v>
      </c>
      <c r="DE101" s="63">
        <v>1.2849988783199039E-3</v>
      </c>
      <c r="DF101" s="63">
        <v>1.7132285661774773E-3</v>
      </c>
      <c r="DG101" s="63">
        <v>1.2695785858095371E-3</v>
      </c>
      <c r="DH101" s="63">
        <v>8.0430539268344311E-4</v>
      </c>
      <c r="DI101" s="63">
        <v>1.7698605315961771E-3</v>
      </c>
      <c r="DJ101" s="63">
        <v>3.7847248520990955E-4</v>
      </c>
      <c r="DK101" s="63">
        <v>6.8880743721036898E-4</v>
      </c>
    </row>
    <row r="102" spans="2:115">
      <c r="B102" s="64">
        <v>663</v>
      </c>
      <c r="C102" s="62" t="s">
        <v>977</v>
      </c>
      <c r="D102" s="63">
        <v>0.67569092854897272</v>
      </c>
      <c r="E102" s="63">
        <v>0.30562357858385625</v>
      </c>
      <c r="F102" s="63">
        <v>7.8850192374405378E-3</v>
      </c>
      <c r="G102" s="63">
        <v>1.0478157404760647E-2</v>
      </c>
      <c r="H102" s="63">
        <v>6.9777839865069108E-2</v>
      </c>
      <c r="I102" s="63">
        <v>6.355112032306498E-2</v>
      </c>
      <c r="J102" s="63">
        <v>3.231455797902652E-2</v>
      </c>
      <c r="K102" s="63">
        <v>1.4185687376773901E-2</v>
      </c>
      <c r="L102" s="63">
        <v>5.4043625306031233E-2</v>
      </c>
      <c r="M102" s="63">
        <v>1.070365018596205E-2</v>
      </c>
      <c r="N102" s="63">
        <v>6.2620344695932398E-3</v>
      </c>
      <c r="O102" s="63">
        <v>1.1586235413682771E-2</v>
      </c>
      <c r="P102" s="63">
        <v>4.8728890876603377E-2</v>
      </c>
      <c r="Q102" s="63">
        <v>7.5461529000789892E-3</v>
      </c>
      <c r="R102" s="63">
        <v>5.9284860739894259E-3</v>
      </c>
      <c r="S102" s="63">
        <v>1.5870032294678517E-2</v>
      </c>
      <c r="T102" s="63">
        <v>0</v>
      </c>
      <c r="U102" s="63">
        <v>1.2475733499793163E-2</v>
      </c>
      <c r="V102" s="63">
        <v>7.4970569629722551E-3</v>
      </c>
      <c r="W102" s="63">
        <v>1.2622218648272747E-2</v>
      </c>
      <c r="X102" s="63">
        <v>1.5988709772837235E-2</v>
      </c>
      <c r="Y102" s="63">
        <v>7.8298034206012446E-3</v>
      </c>
      <c r="Z102" s="63">
        <v>8.33809979286553E-3</v>
      </c>
      <c r="AA102" s="63">
        <v>5.8665096428174726E-3</v>
      </c>
      <c r="AB102" s="63">
        <v>1.1983194301280134E-2</v>
      </c>
      <c r="AC102" s="63">
        <v>7.028228472371229E-3</v>
      </c>
      <c r="AD102" s="63">
        <v>0</v>
      </c>
      <c r="AE102" s="63">
        <v>1.1269559819015052E-2</v>
      </c>
      <c r="AF102" s="63">
        <v>2.2634868476796653E-2</v>
      </c>
      <c r="AG102" s="63">
        <v>1.2041845976384752E-2</v>
      </c>
      <c r="AH102" s="63">
        <v>7.9619986469853989E-3</v>
      </c>
      <c r="AI102" s="63">
        <v>4.7498500167849648E-3</v>
      </c>
      <c r="AJ102" s="63">
        <v>2.1589351487220623E-3</v>
      </c>
      <c r="AK102" s="63">
        <v>1.73521189444109E-2</v>
      </c>
      <c r="AL102" s="63">
        <v>9.883654811724582E-3</v>
      </c>
      <c r="AM102" s="63">
        <v>2.9929548029086844E-2</v>
      </c>
      <c r="AN102" s="63">
        <v>1.0383068959711878E-2</v>
      </c>
      <c r="AO102" s="63">
        <v>9.0710686192133506E-3</v>
      </c>
      <c r="AP102" s="63">
        <v>1.579166449010172E-2</v>
      </c>
      <c r="AQ102" s="63">
        <v>1.0935138986693568E-2</v>
      </c>
      <c r="AR102" s="63">
        <v>2.3395130683704697E-2</v>
      </c>
      <c r="AS102" s="63">
        <v>2.5329666869861951E-3</v>
      </c>
      <c r="AT102" s="63">
        <v>4.4197159694671292E-3</v>
      </c>
      <c r="AU102" s="63">
        <v>1.1020376048728832E-2</v>
      </c>
      <c r="AV102" s="63">
        <v>7.8387133114474778E-3</v>
      </c>
      <c r="AW102" s="63">
        <v>3.4852133062577744E-3</v>
      </c>
      <c r="AX102" s="63">
        <v>6.7533546780105232E-3</v>
      </c>
      <c r="AY102" s="63">
        <v>1.0591503846608388E-2</v>
      </c>
      <c r="AZ102" s="63">
        <v>1.0679567842559849E-2</v>
      </c>
      <c r="BA102" s="63">
        <v>9.796389627623827E-3</v>
      </c>
      <c r="BB102" s="63">
        <v>1.0774371699147864E-2</v>
      </c>
      <c r="BC102" s="63">
        <v>9.6029675395237334E-3</v>
      </c>
      <c r="BD102" s="63">
        <v>8.9093138767890479E-3</v>
      </c>
      <c r="BE102" s="63">
        <v>1.0191669914300918E-2</v>
      </c>
      <c r="BF102" s="63">
        <v>7.7962070357939272E-3</v>
      </c>
      <c r="BG102" s="63">
        <v>6.5920870104586513E-3</v>
      </c>
      <c r="BH102" s="63">
        <v>7.1086296711938514E-3</v>
      </c>
      <c r="BI102" s="63">
        <v>6.1816240643812878E-3</v>
      </c>
      <c r="BJ102" s="63">
        <v>4.2584529206962504E-3</v>
      </c>
      <c r="BK102" s="63">
        <v>6.7602020462674481E-3</v>
      </c>
      <c r="BL102" s="63">
        <v>6.9412951933708741E-3</v>
      </c>
      <c r="BM102" s="63">
        <v>1.4070983827813464E-2</v>
      </c>
      <c r="BN102" s="63">
        <v>9.2262897820280538E-3</v>
      </c>
      <c r="BO102" s="63">
        <v>2.7917711406019131E-3</v>
      </c>
      <c r="BP102" s="63">
        <v>1.0942646121618549E-2</v>
      </c>
      <c r="BQ102" s="63">
        <v>1.3033716653865355E-2</v>
      </c>
      <c r="BR102" s="63">
        <v>7.4348563232254795E-3</v>
      </c>
      <c r="BS102" s="63">
        <v>1.0352513969082633E-2</v>
      </c>
      <c r="BT102" s="63">
        <v>1.1959768297793346E-2</v>
      </c>
      <c r="BU102" s="63">
        <v>1.1205718532070337E-2</v>
      </c>
      <c r="BV102" s="63">
        <v>3.5482052088976479E-2</v>
      </c>
      <c r="BW102" s="63">
        <v>4.9279922720109441E-3</v>
      </c>
      <c r="BX102" s="63">
        <v>2.2402514922690547E-2</v>
      </c>
      <c r="BY102" s="63">
        <v>2.3245425267326997E-2</v>
      </c>
      <c r="BZ102" s="63">
        <v>7.3517940470112179E-3</v>
      </c>
      <c r="CA102" s="63">
        <v>5.0919256249798636E-3</v>
      </c>
      <c r="CB102" s="63">
        <v>3.2727776089946114E-3</v>
      </c>
      <c r="CC102" s="63">
        <v>2.6883117680079763E-3</v>
      </c>
      <c r="CD102" s="63">
        <v>5.5541256356193814E-4</v>
      </c>
      <c r="CE102" s="63">
        <v>4.6312582070934987E-3</v>
      </c>
      <c r="CF102" s="63">
        <v>1.8114300860439851E-2</v>
      </c>
      <c r="CG102" s="63">
        <v>0.14518850752847035</v>
      </c>
      <c r="CH102" s="63">
        <v>1.0074071156019186E-2</v>
      </c>
      <c r="CI102" s="63">
        <v>6.9505985570729048E-3</v>
      </c>
      <c r="CJ102" s="63">
        <v>8.5611218722237356E-3</v>
      </c>
      <c r="CK102" s="63">
        <v>8.7059173013011269E-3</v>
      </c>
      <c r="CL102" s="63">
        <v>3.2424759625098846E-3</v>
      </c>
      <c r="CM102" s="63">
        <v>1.0562264121215449E-2</v>
      </c>
      <c r="CN102" s="63">
        <v>1.0381461787322023E-2</v>
      </c>
      <c r="CO102" s="63">
        <v>1.5724395454581923E-2</v>
      </c>
      <c r="CP102" s="63">
        <v>6.801193563755672E-3</v>
      </c>
      <c r="CQ102" s="63">
        <v>5.7591005895720688E-3</v>
      </c>
      <c r="CR102" s="63">
        <v>1.0212883633092846E-2</v>
      </c>
      <c r="CS102" s="63">
        <v>4.558411394905924E-3</v>
      </c>
      <c r="CT102" s="63">
        <v>1.5622227898100843E-2</v>
      </c>
      <c r="CU102" s="63">
        <v>4.8081614844146647E-3</v>
      </c>
      <c r="CV102" s="63">
        <v>1.3275813325788349E-2</v>
      </c>
      <c r="CW102" s="63">
        <v>5.816637963940316E-3</v>
      </c>
      <c r="CX102" s="63">
        <v>5.2039033275064605E-3</v>
      </c>
      <c r="CY102" s="63">
        <v>6.8841802000706659E-3</v>
      </c>
      <c r="CZ102" s="63">
        <v>7.3133289829213494E-2</v>
      </c>
      <c r="DA102" s="63">
        <v>5.1938869755667662E-3</v>
      </c>
      <c r="DB102" s="63">
        <v>1.035620497658986</v>
      </c>
      <c r="DC102" s="63">
        <v>6.5080739128822035E-3</v>
      </c>
      <c r="DD102" s="63">
        <v>1.5308230616916448E-2</v>
      </c>
      <c r="DE102" s="63">
        <v>5.1548840874540104E-3</v>
      </c>
      <c r="DF102" s="63">
        <v>1.0696996241479028E-2</v>
      </c>
      <c r="DG102" s="63">
        <v>1.1023280413236131E-2</v>
      </c>
      <c r="DH102" s="63">
        <v>4.6888676676528985E-3</v>
      </c>
      <c r="DI102" s="63">
        <v>8.1447724056668731E-3</v>
      </c>
      <c r="DJ102" s="63">
        <v>3.7343106121480495E-3</v>
      </c>
      <c r="DK102" s="63">
        <v>4.0655412359089536E-3</v>
      </c>
    </row>
    <row r="103" spans="2:115">
      <c r="B103" s="64">
        <v>669</v>
      </c>
      <c r="C103" s="62" t="s">
        <v>978</v>
      </c>
      <c r="D103" s="63">
        <v>0.50294382169018403</v>
      </c>
      <c r="E103" s="63">
        <v>0.28083271121962117</v>
      </c>
      <c r="F103" s="63">
        <v>0.16417747671366081</v>
      </c>
      <c r="G103" s="63">
        <v>4.175287280183659E-3</v>
      </c>
      <c r="H103" s="63">
        <v>9.5109134247956958E-2</v>
      </c>
      <c r="I103" s="63">
        <v>7.8495669556657849E-2</v>
      </c>
      <c r="J103" s="63">
        <v>6.4556117748095897E-3</v>
      </c>
      <c r="K103" s="63">
        <v>7.3299765079992548E-3</v>
      </c>
      <c r="L103" s="63">
        <v>1.5935319152603045E-2</v>
      </c>
      <c r="M103" s="63">
        <v>5.7495936018817379E-3</v>
      </c>
      <c r="N103" s="63">
        <v>5.8785671478254354E-3</v>
      </c>
      <c r="O103" s="63">
        <v>7.659316182134621E-3</v>
      </c>
      <c r="P103" s="63">
        <v>1.8323400085808444E-2</v>
      </c>
      <c r="Q103" s="63">
        <v>1.7951076583798107E-2</v>
      </c>
      <c r="R103" s="63">
        <v>9.2328122877382672E-3</v>
      </c>
      <c r="S103" s="63">
        <v>1.59785599875693E-2</v>
      </c>
      <c r="T103" s="63">
        <v>0</v>
      </c>
      <c r="U103" s="63">
        <v>1.0587570956424548E-2</v>
      </c>
      <c r="V103" s="63">
        <v>2.7278798692109495E-2</v>
      </c>
      <c r="W103" s="63">
        <v>1.1434241627031411E-2</v>
      </c>
      <c r="X103" s="63">
        <v>4.4194451350600641E-2</v>
      </c>
      <c r="Y103" s="63">
        <v>1.1890249121872401E-2</v>
      </c>
      <c r="Z103" s="63">
        <v>2.1668310704164691E-2</v>
      </c>
      <c r="AA103" s="63">
        <v>2.1916702305647958E-2</v>
      </c>
      <c r="AB103" s="63">
        <v>1.1366797947172482E-2</v>
      </c>
      <c r="AC103" s="63">
        <v>7.2084563206749018E-3</v>
      </c>
      <c r="AD103" s="63">
        <v>0</v>
      </c>
      <c r="AE103" s="63">
        <v>8.2712790287536708E-3</v>
      </c>
      <c r="AF103" s="63">
        <v>3.0023753860486294E-2</v>
      </c>
      <c r="AG103" s="63">
        <v>1.9854457738314582E-2</v>
      </c>
      <c r="AH103" s="63">
        <v>1.5954964855375241E-2</v>
      </c>
      <c r="AI103" s="63">
        <v>1.5253577378274893E-2</v>
      </c>
      <c r="AJ103" s="63">
        <v>2.4716558136965534E-3</v>
      </c>
      <c r="AK103" s="63">
        <v>1.3798259952050557E-2</v>
      </c>
      <c r="AL103" s="63">
        <v>2.4811776910185629E-2</v>
      </c>
      <c r="AM103" s="63">
        <v>3.7526715991233098E-2</v>
      </c>
      <c r="AN103" s="63">
        <v>1.6516748382113231E-2</v>
      </c>
      <c r="AO103" s="63">
        <v>3.2038903186984866E-2</v>
      </c>
      <c r="AP103" s="63">
        <v>3.0775923456478671E-2</v>
      </c>
      <c r="AQ103" s="63">
        <v>1.3947694394392413E-2</v>
      </c>
      <c r="AR103" s="63">
        <v>3.4020104892456202E-2</v>
      </c>
      <c r="AS103" s="63">
        <v>2.3791498012368465E-3</v>
      </c>
      <c r="AT103" s="63">
        <v>3.5337569690705719E-3</v>
      </c>
      <c r="AU103" s="63">
        <v>1.4316305841067323E-2</v>
      </c>
      <c r="AV103" s="63">
        <v>1.7796640449854323E-2</v>
      </c>
      <c r="AW103" s="63">
        <v>2.966262480669413E-3</v>
      </c>
      <c r="AX103" s="63">
        <v>8.9972046033134218E-3</v>
      </c>
      <c r="AY103" s="63">
        <v>1.4091158883250677E-2</v>
      </c>
      <c r="AZ103" s="63">
        <v>1.9153777460155497E-2</v>
      </c>
      <c r="BA103" s="63">
        <v>2.3019359885550508E-2</v>
      </c>
      <c r="BB103" s="63">
        <v>2.3916336594470788E-2</v>
      </c>
      <c r="BC103" s="63">
        <v>1.8692082708769972E-2</v>
      </c>
      <c r="BD103" s="63">
        <v>2.4129640765200518E-2</v>
      </c>
      <c r="BE103" s="63">
        <v>2.4837322291377754E-2</v>
      </c>
      <c r="BF103" s="63">
        <v>2.5085058660610723E-2</v>
      </c>
      <c r="BG103" s="63">
        <v>2.1552134859241186E-2</v>
      </c>
      <c r="BH103" s="63">
        <v>1.856676324832016E-2</v>
      </c>
      <c r="BI103" s="63">
        <v>1.7787141738443858E-2</v>
      </c>
      <c r="BJ103" s="63">
        <v>2.0909605033333591E-2</v>
      </c>
      <c r="BK103" s="63">
        <v>2.2744006187311417E-2</v>
      </c>
      <c r="BL103" s="63">
        <v>2.1205075437702635E-2</v>
      </c>
      <c r="BM103" s="63">
        <v>3.9985771969993471E-2</v>
      </c>
      <c r="BN103" s="63">
        <v>2.5810520995178506E-2</v>
      </c>
      <c r="BO103" s="63">
        <v>9.4540909023829497E-3</v>
      </c>
      <c r="BP103" s="63">
        <v>1.6400752477176764E-2</v>
      </c>
      <c r="BQ103" s="63">
        <v>2.0352884568355833E-2</v>
      </c>
      <c r="BR103" s="63">
        <v>4.0143361021270252E-2</v>
      </c>
      <c r="BS103" s="63">
        <v>2.0367828952995614E-2</v>
      </c>
      <c r="BT103" s="63">
        <v>6.1611952190357346E-2</v>
      </c>
      <c r="BU103" s="63">
        <v>4.2343081439077099E-2</v>
      </c>
      <c r="BV103" s="63">
        <v>3.7414114624220916E-2</v>
      </c>
      <c r="BW103" s="63">
        <v>2.3666365706419772E-2</v>
      </c>
      <c r="BX103" s="63">
        <v>7.447151439670463E-2</v>
      </c>
      <c r="BY103" s="63">
        <v>4.1771517146325779E-2</v>
      </c>
      <c r="BZ103" s="63">
        <v>3.4834194713042013E-2</v>
      </c>
      <c r="CA103" s="63">
        <v>5.3273454193161339E-2</v>
      </c>
      <c r="CB103" s="63">
        <v>3.2859433847153362E-2</v>
      </c>
      <c r="CC103" s="63">
        <v>2.8823728134998842E-2</v>
      </c>
      <c r="CD103" s="63">
        <v>4.6422480650744969E-3</v>
      </c>
      <c r="CE103" s="63">
        <v>2.2653153141042711E-2</v>
      </c>
      <c r="CF103" s="63">
        <v>1.1133060328292784E-2</v>
      </c>
      <c r="CG103" s="63">
        <v>1.8608148973296053E-2</v>
      </c>
      <c r="CH103" s="63">
        <v>2.0863416198041326E-2</v>
      </c>
      <c r="CI103" s="63">
        <v>3.1617541393223238E-2</v>
      </c>
      <c r="CJ103" s="63">
        <v>7.6789655757688993E-2</v>
      </c>
      <c r="CK103" s="63">
        <v>6.0725310735603576E-2</v>
      </c>
      <c r="CL103" s="63">
        <v>6.1592750244042491E-3</v>
      </c>
      <c r="CM103" s="63">
        <v>8.7061410176984433E-2</v>
      </c>
      <c r="CN103" s="63">
        <v>8.6193977808470074E-2</v>
      </c>
      <c r="CO103" s="63">
        <v>7.9632865651311377E-2</v>
      </c>
      <c r="CP103" s="63">
        <v>0.10082046744948091</v>
      </c>
      <c r="CQ103" s="63">
        <v>2.7345388453601516E-2</v>
      </c>
      <c r="CR103" s="63">
        <v>3.1435126876181281E-2</v>
      </c>
      <c r="CS103" s="63">
        <v>1.3766401123400909E-2</v>
      </c>
      <c r="CT103" s="63">
        <v>8.5432641101544152E-2</v>
      </c>
      <c r="CU103" s="63">
        <v>2.3889294106246482E-2</v>
      </c>
      <c r="CV103" s="63">
        <v>4.6930334675047966E-2</v>
      </c>
      <c r="CW103" s="63">
        <v>1.9732655669586024E-2</v>
      </c>
      <c r="CX103" s="63">
        <v>2.4485721111253085E-2</v>
      </c>
      <c r="CY103" s="63">
        <v>3.2681730233475932E-2</v>
      </c>
      <c r="CZ103" s="63">
        <v>4.5863886622756062E-2</v>
      </c>
      <c r="DA103" s="63">
        <v>4.4887873366832649E-2</v>
      </c>
      <c r="DB103" s="63">
        <v>2.3653074338711593E-2</v>
      </c>
      <c r="DC103" s="63">
        <v>1.1109106278474488</v>
      </c>
      <c r="DD103" s="63">
        <v>2.8042254018530621E-2</v>
      </c>
      <c r="DE103" s="63">
        <v>1.6973149258297286E-2</v>
      </c>
      <c r="DF103" s="63">
        <v>2.9595450598574827E-2</v>
      </c>
      <c r="DG103" s="63">
        <v>2.390843734449008E-2</v>
      </c>
      <c r="DH103" s="63">
        <v>1.5341578875278804E-2</v>
      </c>
      <c r="DI103" s="63">
        <v>1.8707281583831361E-2</v>
      </c>
      <c r="DJ103" s="63">
        <v>1.0916939263491146E-2</v>
      </c>
      <c r="DK103" s="63">
        <v>2.480492496472721E-2</v>
      </c>
    </row>
    <row r="104" spans="2:115">
      <c r="B104" s="64">
        <v>671</v>
      </c>
      <c r="C104" s="62" t="s">
        <v>979</v>
      </c>
      <c r="D104" s="63">
        <v>0.10302625374160312</v>
      </c>
      <c r="E104" s="63">
        <v>0.28965747068160974</v>
      </c>
      <c r="F104" s="63">
        <v>-0.14370708047692771</v>
      </c>
      <c r="G104" s="63">
        <v>6.9819974646785944E-3</v>
      </c>
      <c r="H104" s="63">
        <v>0.13414815918914891</v>
      </c>
      <c r="I104" s="63">
        <v>0.12744619113882322</v>
      </c>
      <c r="J104" s="63">
        <v>0</v>
      </c>
      <c r="K104" s="63">
        <v>0</v>
      </c>
      <c r="L104" s="63">
        <v>0</v>
      </c>
      <c r="M104" s="63">
        <v>0</v>
      </c>
      <c r="N104" s="63">
        <v>0</v>
      </c>
      <c r="O104" s="63">
        <v>0</v>
      </c>
      <c r="P104" s="63">
        <v>0</v>
      </c>
      <c r="Q104" s="63">
        <v>0</v>
      </c>
      <c r="R104" s="63">
        <v>0</v>
      </c>
      <c r="S104" s="63">
        <v>0</v>
      </c>
      <c r="T104" s="63">
        <v>0</v>
      </c>
      <c r="U104" s="63">
        <v>0</v>
      </c>
      <c r="V104" s="63">
        <v>0</v>
      </c>
      <c r="W104" s="63">
        <v>0</v>
      </c>
      <c r="X104" s="63">
        <v>0</v>
      </c>
      <c r="Y104" s="63">
        <v>0</v>
      </c>
      <c r="Z104" s="63">
        <v>0</v>
      </c>
      <c r="AA104" s="63">
        <v>0</v>
      </c>
      <c r="AB104" s="63">
        <v>0</v>
      </c>
      <c r="AC104" s="63">
        <v>0</v>
      </c>
      <c r="AD104" s="63">
        <v>0</v>
      </c>
      <c r="AE104" s="63">
        <v>0</v>
      </c>
      <c r="AF104" s="63">
        <v>0</v>
      </c>
      <c r="AG104" s="63">
        <v>0</v>
      </c>
      <c r="AH104" s="63">
        <v>0</v>
      </c>
      <c r="AI104" s="63">
        <v>0</v>
      </c>
      <c r="AJ104" s="63">
        <v>0</v>
      </c>
      <c r="AK104" s="63">
        <v>0</v>
      </c>
      <c r="AL104" s="63">
        <v>0</v>
      </c>
      <c r="AM104" s="63">
        <v>0</v>
      </c>
      <c r="AN104" s="63">
        <v>0</v>
      </c>
      <c r="AO104" s="63">
        <v>0</v>
      </c>
      <c r="AP104" s="63">
        <v>0</v>
      </c>
      <c r="AQ104" s="63">
        <v>0</v>
      </c>
      <c r="AR104" s="63">
        <v>0</v>
      </c>
      <c r="AS104" s="63">
        <v>0</v>
      </c>
      <c r="AT104" s="63">
        <v>0</v>
      </c>
      <c r="AU104" s="63">
        <v>0</v>
      </c>
      <c r="AV104" s="63">
        <v>0</v>
      </c>
      <c r="AW104" s="63">
        <v>0</v>
      </c>
      <c r="AX104" s="63">
        <v>0</v>
      </c>
      <c r="AY104" s="63">
        <v>0</v>
      </c>
      <c r="AZ104" s="63">
        <v>0</v>
      </c>
      <c r="BA104" s="63">
        <v>0</v>
      </c>
      <c r="BB104" s="63">
        <v>0</v>
      </c>
      <c r="BC104" s="63">
        <v>0</v>
      </c>
      <c r="BD104" s="63">
        <v>0</v>
      </c>
      <c r="BE104" s="63">
        <v>0</v>
      </c>
      <c r="BF104" s="63">
        <v>0</v>
      </c>
      <c r="BG104" s="63">
        <v>0</v>
      </c>
      <c r="BH104" s="63">
        <v>0</v>
      </c>
      <c r="BI104" s="63">
        <v>0</v>
      </c>
      <c r="BJ104" s="63">
        <v>0</v>
      </c>
      <c r="BK104" s="63">
        <v>0</v>
      </c>
      <c r="BL104" s="63">
        <v>0</v>
      </c>
      <c r="BM104" s="63">
        <v>0</v>
      </c>
      <c r="BN104" s="63">
        <v>0</v>
      </c>
      <c r="BO104" s="63">
        <v>0</v>
      </c>
      <c r="BP104" s="63">
        <v>0</v>
      </c>
      <c r="BQ104" s="63">
        <v>0</v>
      </c>
      <c r="BR104" s="63">
        <v>0</v>
      </c>
      <c r="BS104" s="63">
        <v>0</v>
      </c>
      <c r="BT104" s="63">
        <v>0</v>
      </c>
      <c r="BU104" s="63">
        <v>0</v>
      </c>
      <c r="BV104" s="63">
        <v>0</v>
      </c>
      <c r="BW104" s="63">
        <v>0</v>
      </c>
      <c r="BX104" s="63">
        <v>0</v>
      </c>
      <c r="BY104" s="63">
        <v>0</v>
      </c>
      <c r="BZ104" s="63">
        <v>0</v>
      </c>
      <c r="CA104" s="63">
        <v>0</v>
      </c>
      <c r="CB104" s="63">
        <v>0</v>
      </c>
      <c r="CC104" s="63">
        <v>0</v>
      </c>
      <c r="CD104" s="63">
        <v>0</v>
      </c>
      <c r="CE104" s="63">
        <v>0</v>
      </c>
      <c r="CF104" s="63">
        <v>0</v>
      </c>
      <c r="CG104" s="63">
        <v>0</v>
      </c>
      <c r="CH104" s="63">
        <v>0</v>
      </c>
      <c r="CI104" s="63">
        <v>0</v>
      </c>
      <c r="CJ104" s="63">
        <v>0</v>
      </c>
      <c r="CK104" s="63">
        <v>0</v>
      </c>
      <c r="CL104" s="63">
        <v>0</v>
      </c>
      <c r="CM104" s="63">
        <v>0</v>
      </c>
      <c r="CN104" s="63">
        <v>0</v>
      </c>
      <c r="CO104" s="63">
        <v>0</v>
      </c>
      <c r="CP104" s="63">
        <v>0</v>
      </c>
      <c r="CQ104" s="63">
        <v>0</v>
      </c>
      <c r="CR104" s="63">
        <v>0</v>
      </c>
      <c r="CS104" s="63">
        <v>0</v>
      </c>
      <c r="CT104" s="63">
        <v>0</v>
      </c>
      <c r="CU104" s="63">
        <v>0</v>
      </c>
      <c r="CV104" s="63">
        <v>0</v>
      </c>
      <c r="CW104" s="63">
        <v>0</v>
      </c>
      <c r="CX104" s="63">
        <v>0</v>
      </c>
      <c r="CY104" s="63">
        <v>0</v>
      </c>
      <c r="CZ104" s="63">
        <v>0</v>
      </c>
      <c r="DA104" s="63">
        <v>0</v>
      </c>
      <c r="DB104" s="63">
        <v>0</v>
      </c>
      <c r="DC104" s="63">
        <v>0</v>
      </c>
      <c r="DD104" s="63">
        <v>1.0001265394993912</v>
      </c>
      <c r="DE104" s="63">
        <v>0</v>
      </c>
      <c r="DF104" s="63">
        <v>0</v>
      </c>
      <c r="DG104" s="63">
        <v>0</v>
      </c>
      <c r="DH104" s="63">
        <v>0</v>
      </c>
      <c r="DI104" s="63">
        <v>0</v>
      </c>
      <c r="DJ104" s="63">
        <v>0</v>
      </c>
      <c r="DK104" s="63">
        <v>0</v>
      </c>
    </row>
    <row r="105" spans="2:115">
      <c r="B105" s="64">
        <v>672</v>
      </c>
      <c r="C105" s="62" t="s">
        <v>980</v>
      </c>
      <c r="D105" s="63">
        <v>0.67936669965790486</v>
      </c>
      <c r="E105" s="63">
        <v>0.28631120541394356</v>
      </c>
      <c r="F105" s="63">
        <v>-6.2369371084315664E-3</v>
      </c>
      <c r="G105" s="63">
        <v>5.0145811356273634E-2</v>
      </c>
      <c r="H105" s="63">
        <v>0.22530399044041907</v>
      </c>
      <c r="I105" s="63">
        <v>0.2056461995158691</v>
      </c>
      <c r="J105" s="63">
        <v>9.2487857796615726E-7</v>
      </c>
      <c r="K105" s="63">
        <v>3.5486842580030636E-6</v>
      </c>
      <c r="L105" s="63">
        <v>9.7297182827613647E-7</v>
      </c>
      <c r="M105" s="63">
        <v>4.6086430242742714E-6</v>
      </c>
      <c r="N105" s="63">
        <v>1.9273432051302894E-6</v>
      </c>
      <c r="O105" s="63">
        <v>5.8300318669628214E-7</v>
      </c>
      <c r="P105" s="63">
        <v>5.826610569889836E-6</v>
      </c>
      <c r="Q105" s="63">
        <v>2.0932664757333827E-6</v>
      </c>
      <c r="R105" s="63">
        <v>9.4398964092709227E-7</v>
      </c>
      <c r="S105" s="63">
        <v>1.5935783372702782E-5</v>
      </c>
      <c r="T105" s="63">
        <v>0</v>
      </c>
      <c r="U105" s="63">
        <v>6.04517582745529E-7</v>
      </c>
      <c r="V105" s="63">
        <v>9.0793412645217132E-7</v>
      </c>
      <c r="W105" s="63">
        <v>1.4430136770628159E-6</v>
      </c>
      <c r="X105" s="63">
        <v>1.1899540639425348E-5</v>
      </c>
      <c r="Y105" s="63">
        <v>1.7582513226009519E-6</v>
      </c>
      <c r="Z105" s="63">
        <v>1.7085387900134902E-6</v>
      </c>
      <c r="AA105" s="63">
        <v>8.7377822949718813E-7</v>
      </c>
      <c r="AB105" s="63">
        <v>1.4005674005860486E-6</v>
      </c>
      <c r="AC105" s="63">
        <v>8.4770033678492468E-7</v>
      </c>
      <c r="AD105" s="63">
        <v>0</v>
      </c>
      <c r="AE105" s="63">
        <v>1.2287092570741554E-6</v>
      </c>
      <c r="AF105" s="63">
        <v>9.5202761347087965E-6</v>
      </c>
      <c r="AG105" s="63">
        <v>4.3538937079920332E-6</v>
      </c>
      <c r="AH105" s="63">
        <v>2.7205984212416758E-6</v>
      </c>
      <c r="AI105" s="63">
        <v>3.2318897139361762E-6</v>
      </c>
      <c r="AJ105" s="63">
        <v>1.8517688993588116E-7</v>
      </c>
      <c r="AK105" s="63">
        <v>1.3678603957344962E-6</v>
      </c>
      <c r="AL105" s="63">
        <v>2.333673150965795E-6</v>
      </c>
      <c r="AM105" s="63">
        <v>2.8565192784637505E-6</v>
      </c>
      <c r="AN105" s="63">
        <v>8.0075345547533335E-7</v>
      </c>
      <c r="AO105" s="63">
        <v>1.1954789148893306E-6</v>
      </c>
      <c r="AP105" s="63">
        <v>4.1243399360370853E-6</v>
      </c>
      <c r="AQ105" s="63">
        <v>1.2031222916481813E-5</v>
      </c>
      <c r="AR105" s="63">
        <v>1.6820876474519464E-6</v>
      </c>
      <c r="AS105" s="63">
        <v>4.0327736496065672E-7</v>
      </c>
      <c r="AT105" s="63">
        <v>7.9230819142964654E-7</v>
      </c>
      <c r="AU105" s="63">
        <v>4.616197829125939E-6</v>
      </c>
      <c r="AV105" s="63">
        <v>1.0658020843636016E-6</v>
      </c>
      <c r="AW105" s="63">
        <v>3.3084806530004363E-7</v>
      </c>
      <c r="AX105" s="63">
        <v>6.3703455012361617E-7</v>
      </c>
      <c r="AY105" s="63">
        <v>5.2733090870034707E-6</v>
      </c>
      <c r="AZ105" s="63">
        <v>3.1007834243964326E-6</v>
      </c>
      <c r="BA105" s="63">
        <v>8.537782603934846E-6</v>
      </c>
      <c r="BB105" s="63">
        <v>5.6941571823282112E-6</v>
      </c>
      <c r="BC105" s="63">
        <v>2.9864399698545029E-6</v>
      </c>
      <c r="BD105" s="63">
        <v>6.582156348319527E-6</v>
      </c>
      <c r="BE105" s="63">
        <v>1.378197402349353E-5</v>
      </c>
      <c r="BF105" s="63">
        <v>1.2506703655425265E-5</v>
      </c>
      <c r="BG105" s="63">
        <v>2.0572379468910713E-5</v>
      </c>
      <c r="BH105" s="63">
        <v>7.6371042994574898E-6</v>
      </c>
      <c r="BI105" s="63">
        <v>6.5264551270396577E-6</v>
      </c>
      <c r="BJ105" s="63">
        <v>1.7753559383197451E-5</v>
      </c>
      <c r="BK105" s="63">
        <v>4.489942232468022E-6</v>
      </c>
      <c r="BL105" s="63">
        <v>2.6882718450556204E-6</v>
      </c>
      <c r="BM105" s="63">
        <v>5.2818489754057934E-6</v>
      </c>
      <c r="BN105" s="63">
        <v>1.7743320488768919E-5</v>
      </c>
      <c r="BO105" s="63">
        <v>8.6338354264005682E-7</v>
      </c>
      <c r="BP105" s="63">
        <v>1.8628785512980182E-6</v>
      </c>
      <c r="BQ105" s="63">
        <v>1.2971854616215398E-6</v>
      </c>
      <c r="BR105" s="63">
        <v>2.7313584912102887E-6</v>
      </c>
      <c r="BS105" s="63">
        <v>1.4557302158436538E-6</v>
      </c>
      <c r="BT105" s="63">
        <v>2.2149376626536399E-6</v>
      </c>
      <c r="BU105" s="63">
        <v>3.0339934078216719E-6</v>
      </c>
      <c r="BV105" s="63">
        <v>5.9191277535048875E-6</v>
      </c>
      <c r="BW105" s="63">
        <v>5.189024823993538E-6</v>
      </c>
      <c r="BX105" s="63">
        <v>2.2449570936090262E-6</v>
      </c>
      <c r="BY105" s="63">
        <v>4.2376539112717403E-6</v>
      </c>
      <c r="BZ105" s="63">
        <v>2.7018251943810295E-6</v>
      </c>
      <c r="CA105" s="63">
        <v>3.1608186804548595E-6</v>
      </c>
      <c r="CB105" s="63">
        <v>1.1137255609280349E-6</v>
      </c>
      <c r="CC105" s="63">
        <v>8.4427368416357482E-7</v>
      </c>
      <c r="CD105" s="63">
        <v>2.2829411879164411E-7</v>
      </c>
      <c r="CE105" s="63">
        <v>4.2963999103900552E-5</v>
      </c>
      <c r="CF105" s="63">
        <v>1.4985273676879227E-6</v>
      </c>
      <c r="CG105" s="63">
        <v>4.0336415455606444E-6</v>
      </c>
      <c r="CH105" s="63">
        <v>1.3706435662432779E-6</v>
      </c>
      <c r="CI105" s="63">
        <v>3.936916593378649E-6</v>
      </c>
      <c r="CJ105" s="63">
        <v>3.4615597227832021E-6</v>
      </c>
      <c r="CK105" s="63">
        <v>2.1564936806239884E-6</v>
      </c>
      <c r="CL105" s="63">
        <v>1.3276124948012326E-6</v>
      </c>
      <c r="CM105" s="63">
        <v>5.8337310148534934E-5</v>
      </c>
      <c r="CN105" s="63">
        <v>1.7671801349080779E-5</v>
      </c>
      <c r="CO105" s="63">
        <v>3.1740915106817476E-5</v>
      </c>
      <c r="CP105" s="63">
        <v>5.8160013227732717E-5</v>
      </c>
      <c r="CQ105" s="63">
        <v>1.0684933564648062E-5</v>
      </c>
      <c r="CR105" s="63">
        <v>1.8024669097561737E-6</v>
      </c>
      <c r="CS105" s="63">
        <v>8.3734148873773687E-3</v>
      </c>
      <c r="CT105" s="63">
        <v>2.0894661285802383E-6</v>
      </c>
      <c r="CU105" s="63">
        <v>5.8079609448432497E-3</v>
      </c>
      <c r="CV105" s="63">
        <v>1.6460899689325433E-6</v>
      </c>
      <c r="CW105" s="63">
        <v>7.9179899748301318E-3</v>
      </c>
      <c r="CX105" s="63">
        <v>1.9472952301219034E-2</v>
      </c>
      <c r="CY105" s="63">
        <v>1.3197349977743461E-6</v>
      </c>
      <c r="CZ105" s="63">
        <v>5.3777794650836487E-6</v>
      </c>
      <c r="DA105" s="63">
        <v>7.5422273545092357E-6</v>
      </c>
      <c r="DB105" s="63">
        <v>1.2514562110972537E-6</v>
      </c>
      <c r="DC105" s="63">
        <v>9.5170354701250642E-6</v>
      </c>
      <c r="DD105" s="63">
        <v>1.4964686537215625E-3</v>
      </c>
      <c r="DE105" s="63">
        <v>1.003907377127534</v>
      </c>
      <c r="DF105" s="63">
        <v>9.0287632534956187E-6</v>
      </c>
      <c r="DG105" s="63">
        <v>2.1615293507000002E-6</v>
      </c>
      <c r="DH105" s="63">
        <v>6.380331741675272E-6</v>
      </c>
      <c r="DI105" s="63">
        <v>6.0637103039818711E-6</v>
      </c>
      <c r="DJ105" s="63">
        <v>9.7754032566580201E-7</v>
      </c>
      <c r="DK105" s="63">
        <v>2.1837771483149362E-5</v>
      </c>
    </row>
    <row r="106" spans="2:115">
      <c r="B106" s="64">
        <v>673</v>
      </c>
      <c r="C106" s="62" t="s">
        <v>641</v>
      </c>
      <c r="D106" s="63">
        <v>0.6275529799530335</v>
      </c>
      <c r="E106" s="63">
        <v>0.27832475137287982</v>
      </c>
      <c r="F106" s="63">
        <v>9.8621233125373034E-2</v>
      </c>
      <c r="G106" s="63">
        <v>1.2761606206860676E-2</v>
      </c>
      <c r="H106" s="63">
        <v>0.22404847491809193</v>
      </c>
      <c r="I106" s="63">
        <v>0.13691651186530321</v>
      </c>
      <c r="J106" s="63">
        <v>2.6882426730217278E-5</v>
      </c>
      <c r="K106" s="63">
        <v>2.2336450877086224E-5</v>
      </c>
      <c r="L106" s="63">
        <v>3.026885580470909E-5</v>
      </c>
      <c r="M106" s="63">
        <v>1.5472526632156747E-5</v>
      </c>
      <c r="N106" s="63">
        <v>7.2786901364277966E-5</v>
      </c>
      <c r="O106" s="63">
        <v>2.7373320402420429E-5</v>
      </c>
      <c r="P106" s="63">
        <v>7.4161257165693075E-5</v>
      </c>
      <c r="Q106" s="63">
        <v>1.0120616281373869E-4</v>
      </c>
      <c r="R106" s="63">
        <v>5.5835207207592166E-5</v>
      </c>
      <c r="S106" s="63">
        <v>4.5292377493618544E-5</v>
      </c>
      <c r="T106" s="63">
        <v>0</v>
      </c>
      <c r="U106" s="63">
        <v>1.6330077340109979E-4</v>
      </c>
      <c r="V106" s="63">
        <v>1.1642387361898223E-4</v>
      </c>
      <c r="W106" s="63">
        <v>1.000571433637351E-4</v>
      </c>
      <c r="X106" s="63">
        <v>7.9697890769691725E-5</v>
      </c>
      <c r="Y106" s="63">
        <v>6.365864994186982E-5</v>
      </c>
      <c r="Z106" s="63">
        <v>1.4162930225417223E-4</v>
      </c>
      <c r="AA106" s="63">
        <v>6.4445962552899498E-5</v>
      </c>
      <c r="AB106" s="63">
        <v>4.325116577008834E-5</v>
      </c>
      <c r="AC106" s="63">
        <v>2.9691883589643002E-5</v>
      </c>
      <c r="AD106" s="63">
        <v>0</v>
      </c>
      <c r="AE106" s="63">
        <v>2.9846042613937544E-5</v>
      </c>
      <c r="AF106" s="63">
        <v>5.2114869323128067E-5</v>
      </c>
      <c r="AG106" s="63">
        <v>4.7954004346067514E-5</v>
      </c>
      <c r="AH106" s="63">
        <v>9.4867972260269227E-5</v>
      </c>
      <c r="AI106" s="63">
        <v>2.9115675518184475E-5</v>
      </c>
      <c r="AJ106" s="63">
        <v>1.0949748667159666E-5</v>
      </c>
      <c r="AK106" s="63">
        <v>5.8070840305888326E-5</v>
      </c>
      <c r="AL106" s="63">
        <v>8.1594328290641882E-5</v>
      </c>
      <c r="AM106" s="63">
        <v>1.4321585518599863E-4</v>
      </c>
      <c r="AN106" s="63">
        <v>5.3777754785856656E-5</v>
      </c>
      <c r="AO106" s="63">
        <v>5.0035242451385016E-5</v>
      </c>
      <c r="AP106" s="63">
        <v>4.8225253093066578E-5</v>
      </c>
      <c r="AQ106" s="63">
        <v>2.7687802094310734E-5</v>
      </c>
      <c r="AR106" s="63">
        <v>5.964018893594035E-5</v>
      </c>
      <c r="AS106" s="63">
        <v>2.1447983609966188E-5</v>
      </c>
      <c r="AT106" s="63">
        <v>1.5866819229247581E-5</v>
      </c>
      <c r="AU106" s="63">
        <v>4.8710571707722883E-5</v>
      </c>
      <c r="AV106" s="63">
        <v>1.7499704776034462E-4</v>
      </c>
      <c r="AW106" s="63">
        <v>1.7065511660262041E-5</v>
      </c>
      <c r="AX106" s="63">
        <v>2.1885352719128327E-5</v>
      </c>
      <c r="AY106" s="63">
        <v>4.6651741193300642E-5</v>
      </c>
      <c r="AZ106" s="63">
        <v>6.4739070878179863E-5</v>
      </c>
      <c r="BA106" s="63">
        <v>7.0394715936336071E-5</v>
      </c>
      <c r="BB106" s="63">
        <v>5.2602921419364787E-5</v>
      </c>
      <c r="BC106" s="63">
        <v>4.2675074207210683E-5</v>
      </c>
      <c r="BD106" s="63">
        <v>1.0771107849646466E-4</v>
      </c>
      <c r="BE106" s="63">
        <v>1.0208491185658954E-4</v>
      </c>
      <c r="BF106" s="63">
        <v>3.6173658664689496E-5</v>
      </c>
      <c r="BG106" s="63">
        <v>8.5121402638583756E-5</v>
      </c>
      <c r="BH106" s="63">
        <v>4.8521073043827651E-5</v>
      </c>
      <c r="BI106" s="63">
        <v>5.8726616465034496E-5</v>
      </c>
      <c r="BJ106" s="63">
        <v>3.4350854868235243E-5</v>
      </c>
      <c r="BK106" s="63">
        <v>3.9890666373545908E-5</v>
      </c>
      <c r="BL106" s="63">
        <v>7.6339850489810402E-5</v>
      </c>
      <c r="BM106" s="63">
        <v>1.5095254218188122E-4</v>
      </c>
      <c r="BN106" s="63">
        <v>4.1833159581388838E-5</v>
      </c>
      <c r="BO106" s="63">
        <v>4.9413781308818562E-5</v>
      </c>
      <c r="BP106" s="63">
        <v>7.4446421362553286E-5</v>
      </c>
      <c r="BQ106" s="63">
        <v>5.0961884012364513E-5</v>
      </c>
      <c r="BR106" s="63">
        <v>6.4310870214201926E-5</v>
      </c>
      <c r="BS106" s="63">
        <v>5.5250925101346643E-5</v>
      </c>
      <c r="BT106" s="63">
        <v>1.195322005048486E-4</v>
      </c>
      <c r="BU106" s="63">
        <v>8.8125633592325606E-5</v>
      </c>
      <c r="BV106" s="63">
        <v>8.6912499045115979E-5</v>
      </c>
      <c r="BW106" s="63">
        <v>4.1299991954008827E-5</v>
      </c>
      <c r="BX106" s="63">
        <v>1.1654404573386757E-4</v>
      </c>
      <c r="BY106" s="63">
        <v>1.328892140299544E-4</v>
      </c>
      <c r="BZ106" s="63">
        <v>8.9448188213679317E-5</v>
      </c>
      <c r="CA106" s="63">
        <v>1.2207189180172797E-4</v>
      </c>
      <c r="CB106" s="63">
        <v>8.7579142434494181E-5</v>
      </c>
      <c r="CC106" s="63">
        <v>7.2507984462654126E-5</v>
      </c>
      <c r="CD106" s="63">
        <v>1.0530906000466145E-5</v>
      </c>
      <c r="CE106" s="63">
        <v>1.4485163647245446E-3</v>
      </c>
      <c r="CF106" s="63">
        <v>7.8307618303481962E-5</v>
      </c>
      <c r="CG106" s="63">
        <v>4.8269932556465441E-5</v>
      </c>
      <c r="CH106" s="63">
        <v>2.0590355777712219E-4</v>
      </c>
      <c r="CI106" s="63">
        <v>7.3201975263818833E-5</v>
      </c>
      <c r="CJ106" s="63">
        <v>1.5643601317248684E-4</v>
      </c>
      <c r="CK106" s="63">
        <v>1.0259044756947542E-4</v>
      </c>
      <c r="CL106" s="63">
        <v>1.3626316446383818E-4</v>
      </c>
      <c r="CM106" s="63">
        <v>4.8760463312508387E-4</v>
      </c>
      <c r="CN106" s="63">
        <v>3.5015391283913519E-4</v>
      </c>
      <c r="CO106" s="63">
        <v>1.1544009179700684E-4</v>
      </c>
      <c r="CP106" s="63">
        <v>4.7375703647794989E-4</v>
      </c>
      <c r="CQ106" s="63">
        <v>1.186678141019151E-3</v>
      </c>
      <c r="CR106" s="63">
        <v>9.2547030852201687E-5</v>
      </c>
      <c r="CS106" s="63">
        <v>8.9870043901260196E-5</v>
      </c>
      <c r="CT106" s="63">
        <v>1.7530083050799382E-4</v>
      </c>
      <c r="CU106" s="63">
        <v>7.680721563591883E-3</v>
      </c>
      <c r="CV106" s="63">
        <v>5.8115225095730907E-3</v>
      </c>
      <c r="CW106" s="63">
        <v>5.6310141117412128E-3</v>
      </c>
      <c r="CX106" s="63">
        <v>7.9798939828762076E-3</v>
      </c>
      <c r="CY106" s="63">
        <v>9.2028778332857645E-5</v>
      </c>
      <c r="CZ106" s="63">
        <v>1.0865131174853473E-4</v>
      </c>
      <c r="DA106" s="63">
        <v>5.4678151042854663E-4</v>
      </c>
      <c r="DB106" s="63">
        <v>5.6700551458913611E-5</v>
      </c>
      <c r="DC106" s="63">
        <v>9.8611433131671577E-4</v>
      </c>
      <c r="DD106" s="63">
        <v>7.0293258153609293E-3</v>
      </c>
      <c r="DE106" s="63">
        <v>1.2945994222701195E-3</v>
      </c>
      <c r="DF106" s="63">
        <v>1.0147166726436641</v>
      </c>
      <c r="DG106" s="63">
        <v>1.8690597929299477E-4</v>
      </c>
      <c r="DH106" s="63">
        <v>3.1547415709369102E-4</v>
      </c>
      <c r="DI106" s="63">
        <v>2.0860925130801429E-3</v>
      </c>
      <c r="DJ106" s="63">
        <v>4.4585515636707195E-5</v>
      </c>
      <c r="DK106" s="63">
        <v>1.133418296810457E-3</v>
      </c>
    </row>
    <row r="107" spans="2:115">
      <c r="B107" s="64">
        <v>674</v>
      </c>
      <c r="C107" s="62" t="s">
        <v>981</v>
      </c>
      <c r="D107" s="63">
        <v>0.67201797451177436</v>
      </c>
      <c r="E107" s="63">
        <v>0.23896962765244756</v>
      </c>
      <c r="F107" s="63">
        <v>0.11756035914478338</v>
      </c>
      <c r="G107" s="63">
        <v>2.0225103103049431E-2</v>
      </c>
      <c r="H107" s="63">
        <v>0.11451015638132792</v>
      </c>
      <c r="I107" s="63">
        <v>0.10323501552717497</v>
      </c>
      <c r="J107" s="63">
        <v>1.5287214688516345E-5</v>
      </c>
      <c r="K107" s="63">
        <v>1.3695314403355303E-5</v>
      </c>
      <c r="L107" s="63">
        <v>2.4112567043319582E-5</v>
      </c>
      <c r="M107" s="63">
        <v>1.222882946899517E-5</v>
      </c>
      <c r="N107" s="63">
        <v>2.0354987287273903E-5</v>
      </c>
      <c r="O107" s="63">
        <v>4.8519233701518933E-6</v>
      </c>
      <c r="P107" s="63">
        <v>2.6361951308541931E-5</v>
      </c>
      <c r="Q107" s="63">
        <v>2.1887366936884756E-5</v>
      </c>
      <c r="R107" s="63">
        <v>3.5476638580973294E-5</v>
      </c>
      <c r="S107" s="63">
        <v>2.6167424584425854E-5</v>
      </c>
      <c r="T107" s="63">
        <v>0</v>
      </c>
      <c r="U107" s="63">
        <v>1.3443658568566964E-5</v>
      </c>
      <c r="V107" s="63">
        <v>2.9310865332310278E-5</v>
      </c>
      <c r="W107" s="63">
        <v>1.4873295968437583E-5</v>
      </c>
      <c r="X107" s="63">
        <v>5.6429265381519519E-5</v>
      </c>
      <c r="Y107" s="63">
        <v>1.2234917029809404E-5</v>
      </c>
      <c r="Z107" s="63">
        <v>2.8955005224478602E-5</v>
      </c>
      <c r="AA107" s="63">
        <v>1.8395743119365592E-5</v>
      </c>
      <c r="AB107" s="63">
        <v>4.2131544287260031E-5</v>
      </c>
      <c r="AC107" s="63">
        <v>8.2351975799645776E-6</v>
      </c>
      <c r="AD107" s="63">
        <v>0</v>
      </c>
      <c r="AE107" s="63">
        <v>6.0377991676307703E-6</v>
      </c>
      <c r="AF107" s="63">
        <v>1.726139557090354E-5</v>
      </c>
      <c r="AG107" s="63">
        <v>2.5669563023371646E-5</v>
      </c>
      <c r="AH107" s="63">
        <v>9.5938713615313775E-5</v>
      </c>
      <c r="AI107" s="63">
        <v>7.6517325455812622E-5</v>
      </c>
      <c r="AJ107" s="63">
        <v>2.6954894119581731E-6</v>
      </c>
      <c r="AK107" s="63">
        <v>3.0361577735598968E-5</v>
      </c>
      <c r="AL107" s="63">
        <v>1.8331897090137697E-5</v>
      </c>
      <c r="AM107" s="63">
        <v>4.0230704602771073E-5</v>
      </c>
      <c r="AN107" s="63">
        <v>2.6330642715089636E-5</v>
      </c>
      <c r="AO107" s="63">
        <v>1.5068335197052534E-5</v>
      </c>
      <c r="AP107" s="63">
        <v>1.2524314200009496E-5</v>
      </c>
      <c r="AQ107" s="63">
        <v>2.6314246565870479E-5</v>
      </c>
      <c r="AR107" s="63">
        <v>2.3944001281420109E-5</v>
      </c>
      <c r="AS107" s="63">
        <v>3.330354818256292E-6</v>
      </c>
      <c r="AT107" s="63">
        <v>3.2286262728257444E-6</v>
      </c>
      <c r="AU107" s="63">
        <v>1.2816074588214585E-5</v>
      </c>
      <c r="AV107" s="63">
        <v>1.7443781811970325E-5</v>
      </c>
      <c r="AW107" s="63">
        <v>3.648993384149602E-6</v>
      </c>
      <c r="AX107" s="63">
        <v>8.1578753724649189E-6</v>
      </c>
      <c r="AY107" s="63">
        <v>1.345062502940937E-5</v>
      </c>
      <c r="AZ107" s="63">
        <v>1.7056603821245737E-5</v>
      </c>
      <c r="BA107" s="63">
        <v>2.2054070322668335E-5</v>
      </c>
      <c r="BB107" s="63">
        <v>2.1781999569180062E-5</v>
      </c>
      <c r="BC107" s="63">
        <v>2.0461800853222249E-5</v>
      </c>
      <c r="BD107" s="63">
        <v>1.5175869749717425E-5</v>
      </c>
      <c r="BE107" s="63">
        <v>1.5634184024554516E-5</v>
      </c>
      <c r="BF107" s="63">
        <v>2.12864984054625E-5</v>
      </c>
      <c r="BG107" s="63">
        <v>2.9414564350333707E-5</v>
      </c>
      <c r="BH107" s="63">
        <v>1.6431494336605036E-5</v>
      </c>
      <c r="BI107" s="63">
        <v>2.23121142062459E-5</v>
      </c>
      <c r="BJ107" s="63">
        <v>2.0138444898496732E-5</v>
      </c>
      <c r="BK107" s="63">
        <v>3.2008475923692392E-5</v>
      </c>
      <c r="BL107" s="63">
        <v>2.0869097254404342E-5</v>
      </c>
      <c r="BM107" s="63">
        <v>2.893132432528811E-5</v>
      </c>
      <c r="BN107" s="63">
        <v>1.8536576668896822E-5</v>
      </c>
      <c r="BO107" s="63">
        <v>1.0945713672387366E-5</v>
      </c>
      <c r="BP107" s="63">
        <v>1.3296139758186011E-4</v>
      </c>
      <c r="BQ107" s="63">
        <v>1.868068416556178E-5</v>
      </c>
      <c r="BR107" s="63">
        <v>2.2940679588490561E-5</v>
      </c>
      <c r="BS107" s="63">
        <v>1.9411264273057391E-5</v>
      </c>
      <c r="BT107" s="63">
        <v>2.1268728257848835E-5</v>
      </c>
      <c r="BU107" s="63">
        <v>2.5164762873314221E-5</v>
      </c>
      <c r="BV107" s="63">
        <v>1.3527433377204187E-5</v>
      </c>
      <c r="BW107" s="63">
        <v>2.4909205026446217E-5</v>
      </c>
      <c r="BX107" s="63">
        <v>3.2779385557095398E-5</v>
      </c>
      <c r="BY107" s="63">
        <v>2.6148010829850754E-5</v>
      </c>
      <c r="BZ107" s="63">
        <v>4.3553362865243679E-5</v>
      </c>
      <c r="CA107" s="63">
        <v>7.1625423079808037E-5</v>
      </c>
      <c r="CB107" s="63">
        <v>5.181867777797081E-5</v>
      </c>
      <c r="CC107" s="63">
        <v>4.1421469324782456E-5</v>
      </c>
      <c r="CD107" s="63">
        <v>5.6012411370838591E-6</v>
      </c>
      <c r="CE107" s="63">
        <v>3.1762264342349027E-5</v>
      </c>
      <c r="CF107" s="63">
        <v>1.4323762261184755E-5</v>
      </c>
      <c r="CG107" s="63">
        <v>1.4267511775371888E-5</v>
      </c>
      <c r="CH107" s="63">
        <v>3.4604503219623804E-5</v>
      </c>
      <c r="CI107" s="63">
        <v>2.8044349617632772E-5</v>
      </c>
      <c r="CJ107" s="63">
        <v>2.8579967806419012E-5</v>
      </c>
      <c r="CK107" s="63">
        <v>2.5814506553492837E-5</v>
      </c>
      <c r="CL107" s="63">
        <v>1.4911317151026788E-5</v>
      </c>
      <c r="CM107" s="63">
        <v>9.900465108981214E-5</v>
      </c>
      <c r="CN107" s="63">
        <v>1.5016412190957748E-2</v>
      </c>
      <c r="CO107" s="63">
        <v>6.2840738102273936E-5</v>
      </c>
      <c r="CP107" s="63">
        <v>3.1008396924819424E-4</v>
      </c>
      <c r="CQ107" s="63">
        <v>3.3402522262624461E-2</v>
      </c>
      <c r="CR107" s="63">
        <v>3.646158117863516E-5</v>
      </c>
      <c r="CS107" s="63">
        <v>5.5524688907122828E-5</v>
      </c>
      <c r="CT107" s="63">
        <v>1.2603904457632415E-4</v>
      </c>
      <c r="CU107" s="63">
        <v>3.6968208397912909E-5</v>
      </c>
      <c r="CV107" s="63">
        <v>5.2784179143334147E-5</v>
      </c>
      <c r="CW107" s="63">
        <v>5.0905927307562864E-5</v>
      </c>
      <c r="CX107" s="63">
        <v>2.981610750091912E-5</v>
      </c>
      <c r="CY107" s="63">
        <v>1.1913812848035314E-4</v>
      </c>
      <c r="CZ107" s="63">
        <v>3.5466447377197851E-5</v>
      </c>
      <c r="DA107" s="63">
        <v>1.2891903482021712E-2</v>
      </c>
      <c r="DB107" s="63">
        <v>1.6046764353101319E-5</v>
      </c>
      <c r="DC107" s="63">
        <v>7.5075205688113604E-5</v>
      </c>
      <c r="DD107" s="63">
        <v>1.2286689165577848E-3</v>
      </c>
      <c r="DE107" s="63">
        <v>1.6098333082339476E-4</v>
      </c>
      <c r="DF107" s="63">
        <v>9.2517425834086385E-5</v>
      </c>
      <c r="DG107" s="63">
        <v>1.0322614971946207</v>
      </c>
      <c r="DH107" s="63">
        <v>4.0332317702324239E-5</v>
      </c>
      <c r="DI107" s="63">
        <v>1.1002027112577556E-3</v>
      </c>
      <c r="DJ107" s="63">
        <v>1.6184369080263801E-5</v>
      </c>
      <c r="DK107" s="63">
        <v>3.6109803596790716E-4</v>
      </c>
    </row>
    <row r="108" spans="2:115">
      <c r="B108" s="64">
        <v>675</v>
      </c>
      <c r="C108" s="62" t="s">
        <v>982</v>
      </c>
      <c r="D108" s="63">
        <v>0.89524053161118478</v>
      </c>
      <c r="E108" s="63">
        <v>0.30237444468107472</v>
      </c>
      <c r="F108" s="63">
        <v>0.22338568854276811</v>
      </c>
      <c r="G108" s="63">
        <v>1.8393176495550929E-3</v>
      </c>
      <c r="H108" s="63">
        <v>9.9322689933719774E-2</v>
      </c>
      <c r="I108" s="63">
        <v>9.2905774572833374E-2</v>
      </c>
      <c r="J108" s="63">
        <v>3.1965775078462082E-6</v>
      </c>
      <c r="K108" s="63">
        <v>5.2027572862125889E-3</v>
      </c>
      <c r="L108" s="63">
        <v>2.0068925952659283E-5</v>
      </c>
      <c r="M108" s="63">
        <v>5.1580336144130979E-7</v>
      </c>
      <c r="N108" s="63">
        <v>3.695138538956874E-7</v>
      </c>
      <c r="O108" s="63">
        <v>2.321546780670102E-8</v>
      </c>
      <c r="P108" s="63">
        <v>2.013441795000582E-7</v>
      </c>
      <c r="Q108" s="63">
        <v>3.6739751178324968E-5</v>
      </c>
      <c r="R108" s="63">
        <v>1.648017652911792E-6</v>
      </c>
      <c r="S108" s="63">
        <v>3.7719084692717531E-6</v>
      </c>
      <c r="T108" s="63">
        <v>0</v>
      </c>
      <c r="U108" s="63">
        <v>5.7246020545801981E-7</v>
      </c>
      <c r="V108" s="63">
        <v>6.9264526065052947E-7</v>
      </c>
      <c r="W108" s="63">
        <v>7.3789077597253507E-8</v>
      </c>
      <c r="X108" s="63">
        <v>4.1525108004885513E-7</v>
      </c>
      <c r="Y108" s="63">
        <v>1.0062584193655277E-7</v>
      </c>
      <c r="Z108" s="63">
        <v>9.4046619955854475E-8</v>
      </c>
      <c r="AA108" s="63">
        <v>5.2918860320399676E-8</v>
      </c>
      <c r="AB108" s="63">
        <v>4.511458718659336E-7</v>
      </c>
      <c r="AC108" s="63">
        <v>4.2654630991821379E-8</v>
      </c>
      <c r="AD108" s="63">
        <v>0</v>
      </c>
      <c r="AE108" s="63">
        <v>1.2639293934198416E-7</v>
      </c>
      <c r="AF108" s="63">
        <v>3.0100077892999662E-7</v>
      </c>
      <c r="AG108" s="63">
        <v>1.6678264608140374E-7</v>
      </c>
      <c r="AH108" s="63">
        <v>3.4304921994340954E-7</v>
      </c>
      <c r="AI108" s="63">
        <v>3.32047198966397E-7</v>
      </c>
      <c r="AJ108" s="63">
        <v>1.0441740227889165E-8</v>
      </c>
      <c r="AK108" s="63">
        <v>8.2647424067347247E-8</v>
      </c>
      <c r="AL108" s="63">
        <v>9.1949189981190164E-8</v>
      </c>
      <c r="AM108" s="63">
        <v>1.4879757540425688E-7</v>
      </c>
      <c r="AN108" s="63">
        <v>8.3399359214174786E-6</v>
      </c>
      <c r="AO108" s="63">
        <v>5.5286760898594682E-8</v>
      </c>
      <c r="AP108" s="63">
        <v>1.3416566807097461E-7</v>
      </c>
      <c r="AQ108" s="63">
        <v>3.8561397433717522E-7</v>
      </c>
      <c r="AR108" s="63">
        <v>9.6322221518500473E-8</v>
      </c>
      <c r="AS108" s="63">
        <v>1.5998361130691765E-8</v>
      </c>
      <c r="AT108" s="63">
        <v>2.685909963718042E-8</v>
      </c>
      <c r="AU108" s="63">
        <v>1.4817564937557029E-7</v>
      </c>
      <c r="AV108" s="63">
        <v>5.430559843582565E-8</v>
      </c>
      <c r="AW108" s="63">
        <v>1.442582924299189E-8</v>
      </c>
      <c r="AX108" s="63">
        <v>2.9463586017953597E-8</v>
      </c>
      <c r="AY108" s="63">
        <v>1.673377513073079E-7</v>
      </c>
      <c r="AZ108" s="63">
        <v>1.1126455202426286E-7</v>
      </c>
      <c r="BA108" s="63">
        <v>2.7088132451053099E-7</v>
      </c>
      <c r="BB108" s="63">
        <v>1.9066475254176415E-7</v>
      </c>
      <c r="BC108" s="63">
        <v>1.1303795785992376E-7</v>
      </c>
      <c r="BD108" s="63">
        <v>2.0653816026364455E-7</v>
      </c>
      <c r="BE108" s="63">
        <v>4.0946387947450971E-7</v>
      </c>
      <c r="BF108" s="63">
        <v>3.8161667439537831E-7</v>
      </c>
      <c r="BG108" s="63">
        <v>6.1967781555209508E-7</v>
      </c>
      <c r="BH108" s="63">
        <v>2.3781369481889318E-7</v>
      </c>
      <c r="BI108" s="63">
        <v>2.1493713938441493E-7</v>
      </c>
      <c r="BJ108" s="63">
        <v>5.274358821339472E-7</v>
      </c>
      <c r="BK108" s="63">
        <v>1.7130959720416221E-7</v>
      </c>
      <c r="BL108" s="63">
        <v>1.0504932624367263E-7</v>
      </c>
      <c r="BM108" s="63">
        <v>1.8921648376588533E-7</v>
      </c>
      <c r="BN108" s="63">
        <v>5.2468744473881826E-7</v>
      </c>
      <c r="BO108" s="63">
        <v>3.9786152345098671E-8</v>
      </c>
      <c r="BP108" s="63">
        <v>3.3479858854330845E-7</v>
      </c>
      <c r="BQ108" s="63">
        <v>6.2556224527890189E-8</v>
      </c>
      <c r="BR108" s="63">
        <v>1.0963335784718384E-7</v>
      </c>
      <c r="BS108" s="63">
        <v>6.8547931233412449E-8</v>
      </c>
      <c r="BT108" s="63">
        <v>9.3259165916407782E-8</v>
      </c>
      <c r="BU108" s="63">
        <v>1.2246461512115577E-7</v>
      </c>
      <c r="BV108" s="63">
        <v>1.8531279036950978E-7</v>
      </c>
      <c r="BW108" s="63">
        <v>1.815973495002435E-7</v>
      </c>
      <c r="BX108" s="63">
        <v>1.0894449103798558E-7</v>
      </c>
      <c r="BY108" s="63">
        <v>1.562577837005921E-7</v>
      </c>
      <c r="BZ108" s="63">
        <v>1.3674640637785263E-7</v>
      </c>
      <c r="CA108" s="63">
        <v>1.8838884642071052E-7</v>
      </c>
      <c r="CB108" s="63">
        <v>1.0339920411871406E-7</v>
      </c>
      <c r="CC108" s="63">
        <v>8.1349053091237297E-8</v>
      </c>
      <c r="CD108" s="63">
        <v>1.4268275100045425E-8</v>
      </c>
      <c r="CE108" s="63">
        <v>1.2520313912468829E-6</v>
      </c>
      <c r="CF108" s="63">
        <v>6.2130351085484422E-8</v>
      </c>
      <c r="CG108" s="63">
        <v>1.3342956262435116E-7</v>
      </c>
      <c r="CH108" s="63">
        <v>8.676860817919049E-8</v>
      </c>
      <c r="CI108" s="63">
        <v>1.4971425510821924E-7</v>
      </c>
      <c r="CJ108" s="63">
        <v>1.3724405882039046E-7</v>
      </c>
      <c r="CK108" s="63">
        <v>9.7188321508925886E-8</v>
      </c>
      <c r="CL108" s="63">
        <v>5.8128032641607903E-8</v>
      </c>
      <c r="CM108" s="63">
        <v>1.7775155830217815E-6</v>
      </c>
      <c r="CN108" s="63">
        <v>2.1314984370001028E-5</v>
      </c>
      <c r="CO108" s="63">
        <v>9.7995811460838039E-7</v>
      </c>
      <c r="CP108" s="63">
        <v>2.065069189991169E-6</v>
      </c>
      <c r="CQ108" s="63">
        <v>4.6608740365934045E-5</v>
      </c>
      <c r="CR108" s="63">
        <v>1.0644905073833392E-7</v>
      </c>
      <c r="CS108" s="63">
        <v>2.3546678186764757E-4</v>
      </c>
      <c r="CT108" s="63">
        <v>8.3341985935617669E-7</v>
      </c>
      <c r="CU108" s="63">
        <v>2.1240068492802554E-7</v>
      </c>
      <c r="CV108" s="63">
        <v>1.215882668275774E-7</v>
      </c>
      <c r="CW108" s="63">
        <v>3.4776418319450965E-7</v>
      </c>
      <c r="CX108" s="63">
        <v>7.6813692322585753E-7</v>
      </c>
      <c r="CY108" s="63">
        <v>2.1441611373200745E-7</v>
      </c>
      <c r="CZ108" s="63">
        <v>2.009052677236468E-7</v>
      </c>
      <c r="DA108" s="63">
        <v>1.8085134705755096E-5</v>
      </c>
      <c r="DB108" s="63">
        <v>5.7949748899404384E-8</v>
      </c>
      <c r="DC108" s="63">
        <v>3.7227735972244456E-7</v>
      </c>
      <c r="DD108" s="63">
        <v>3.5827214236614081E-6</v>
      </c>
      <c r="DE108" s="63">
        <v>4.2087748957308026E-6</v>
      </c>
      <c r="DF108" s="63">
        <v>3.8428291258456118E-7</v>
      </c>
      <c r="DG108" s="63">
        <v>1.4311276488045725E-3</v>
      </c>
      <c r="DH108" s="63">
        <v>1.0023148562256037</v>
      </c>
      <c r="DI108" s="63">
        <v>1.8291839986203495E-6</v>
      </c>
      <c r="DJ108" s="63">
        <v>5.5596215398673556E-8</v>
      </c>
      <c r="DK108" s="63">
        <v>1.1163102785932257E-6</v>
      </c>
    </row>
    <row r="109" spans="2:115">
      <c r="B109" s="64">
        <v>679</v>
      </c>
      <c r="C109" s="62" t="s">
        <v>645</v>
      </c>
      <c r="D109" s="63">
        <v>0.75832230033594317</v>
      </c>
      <c r="E109" s="63">
        <v>0.26071484013653096</v>
      </c>
      <c r="F109" s="63">
        <v>7.9585590427129205E-2</v>
      </c>
      <c r="G109" s="63">
        <v>1.8465650014573752E-2</v>
      </c>
      <c r="H109" s="63">
        <v>0.17100901259376994</v>
      </c>
      <c r="I109" s="63">
        <v>0.13006024832752183</v>
      </c>
      <c r="J109" s="63">
        <v>1.6393011607217112E-4</v>
      </c>
      <c r="K109" s="63">
        <v>1.1663911080663517E-4</v>
      </c>
      <c r="L109" s="63">
        <v>1.9983390889958346E-3</v>
      </c>
      <c r="M109" s="63">
        <v>8.0562843108250999E-5</v>
      </c>
      <c r="N109" s="63">
        <v>1.1412133523931837E-3</v>
      </c>
      <c r="O109" s="63">
        <v>7.1996275694057081E-5</v>
      </c>
      <c r="P109" s="63">
        <v>2.9950409129097502E-4</v>
      </c>
      <c r="Q109" s="63">
        <v>2.041423558344909E-4</v>
      </c>
      <c r="R109" s="63">
        <v>8.3540749067096738E-5</v>
      </c>
      <c r="S109" s="63">
        <v>1.1113161484287918E-4</v>
      </c>
      <c r="T109" s="63">
        <v>0</v>
      </c>
      <c r="U109" s="63">
        <v>6.0077030892132664E-5</v>
      </c>
      <c r="V109" s="63">
        <v>1.2260195498960388E-4</v>
      </c>
      <c r="W109" s="63">
        <v>1.1837003352652118E-4</v>
      </c>
      <c r="X109" s="63">
        <v>2.0432563719887677E-4</v>
      </c>
      <c r="Y109" s="63">
        <v>9.619834968447875E-5</v>
      </c>
      <c r="Z109" s="63">
        <v>1.0028646378133947E-4</v>
      </c>
      <c r="AA109" s="63">
        <v>1.5059508801269401E-4</v>
      </c>
      <c r="AB109" s="63">
        <v>2.968111985849424E-4</v>
      </c>
      <c r="AC109" s="63">
        <v>1.0926598031469127E-4</v>
      </c>
      <c r="AD109" s="63">
        <v>0</v>
      </c>
      <c r="AE109" s="63">
        <v>7.4036118587031261E-5</v>
      </c>
      <c r="AF109" s="63">
        <v>1.2928623649805892E-4</v>
      </c>
      <c r="AG109" s="63">
        <v>4.8553703963621426E-4</v>
      </c>
      <c r="AH109" s="63">
        <v>1.3348059223899968E-4</v>
      </c>
      <c r="AI109" s="63">
        <v>2.4667800841103067E-4</v>
      </c>
      <c r="AJ109" s="63">
        <v>4.4470208004635529E-5</v>
      </c>
      <c r="AK109" s="63">
        <v>1.0425057389416467E-4</v>
      </c>
      <c r="AL109" s="63">
        <v>1.0377560742869377E-4</v>
      </c>
      <c r="AM109" s="63">
        <v>1.0122141521114324E-4</v>
      </c>
      <c r="AN109" s="63">
        <v>9.4648568675125496E-5</v>
      </c>
      <c r="AO109" s="63">
        <v>1.7265290432937649E-4</v>
      </c>
      <c r="AP109" s="63">
        <v>1.8672783426264107E-4</v>
      </c>
      <c r="AQ109" s="63">
        <v>1.5031206164050827E-3</v>
      </c>
      <c r="AR109" s="63">
        <v>1.6471574736147461E-4</v>
      </c>
      <c r="AS109" s="63">
        <v>4.3496740968759235E-5</v>
      </c>
      <c r="AT109" s="63">
        <v>3.039893683931957E-5</v>
      </c>
      <c r="AU109" s="63">
        <v>1.365607775852427E-4</v>
      </c>
      <c r="AV109" s="63">
        <v>9.1374419939072295E-5</v>
      </c>
      <c r="AW109" s="63">
        <v>2.78901200330521E-5</v>
      </c>
      <c r="AX109" s="63">
        <v>5.8318314598266579E-5</v>
      </c>
      <c r="AY109" s="63">
        <v>8.2216548676488006E-5</v>
      </c>
      <c r="AZ109" s="63">
        <v>7.2199537127955589E-5</v>
      </c>
      <c r="BA109" s="63">
        <v>1.8219852404476188E-4</v>
      </c>
      <c r="BB109" s="63">
        <v>2.1698658504061839E-4</v>
      </c>
      <c r="BC109" s="63">
        <v>1.8161328507992027E-4</v>
      </c>
      <c r="BD109" s="63">
        <v>1.4003739591103405E-4</v>
      </c>
      <c r="BE109" s="63">
        <v>3.036252284852416E-4</v>
      </c>
      <c r="BF109" s="63">
        <v>1.7049477048518884E-4</v>
      </c>
      <c r="BG109" s="63">
        <v>2.4812718542650575E-4</v>
      </c>
      <c r="BH109" s="63">
        <v>1.0755794939637423E-4</v>
      </c>
      <c r="BI109" s="63">
        <v>1.6047591833580937E-4</v>
      </c>
      <c r="BJ109" s="63">
        <v>1.6795771117312543E-4</v>
      </c>
      <c r="BK109" s="63">
        <v>7.9661166385014133E-5</v>
      </c>
      <c r="BL109" s="63">
        <v>1.1851459654675156E-4</v>
      </c>
      <c r="BM109" s="63">
        <v>1.8868258908434242E-4</v>
      </c>
      <c r="BN109" s="63">
        <v>7.5444778500251736E-5</v>
      </c>
      <c r="BO109" s="63">
        <v>6.8561834636905023E-5</v>
      </c>
      <c r="BP109" s="63">
        <v>2.2393447727403826E-4</v>
      </c>
      <c r="BQ109" s="63">
        <v>2.2546773310908285E-4</v>
      </c>
      <c r="BR109" s="63">
        <v>2.66059176587964E-4</v>
      </c>
      <c r="BS109" s="63">
        <v>1.7156134623814507E-4</v>
      </c>
      <c r="BT109" s="63">
        <v>4.1231799250676302E-4</v>
      </c>
      <c r="BU109" s="63">
        <v>5.615277407335404E-4</v>
      </c>
      <c r="BV109" s="63">
        <v>1.1693677649658358E-4</v>
      </c>
      <c r="BW109" s="63">
        <v>1.3331077845250318E-4</v>
      </c>
      <c r="BX109" s="63">
        <v>3.9317706730911925E-4</v>
      </c>
      <c r="BY109" s="63">
        <v>1.030221263770941E-4</v>
      </c>
      <c r="BZ109" s="63">
        <v>5.1139613532369464E-4</v>
      </c>
      <c r="CA109" s="63">
        <v>2.6831054781808859E-4</v>
      </c>
      <c r="CB109" s="63">
        <v>1.3421877779342321E-3</v>
      </c>
      <c r="CC109" s="63">
        <v>9.6902952765865456E-4</v>
      </c>
      <c r="CD109" s="63">
        <v>4.3557018529078091E-4</v>
      </c>
      <c r="CE109" s="63">
        <v>2.5031892056033919E-4</v>
      </c>
      <c r="CF109" s="63">
        <v>3.3620010379625418E-4</v>
      </c>
      <c r="CG109" s="63">
        <v>2.369744953611003E-4</v>
      </c>
      <c r="CH109" s="63">
        <v>2.4952659822871545E-4</v>
      </c>
      <c r="CI109" s="63">
        <v>2.4146103421419189E-4</v>
      </c>
      <c r="CJ109" s="63">
        <v>3.7254471567612664E-4</v>
      </c>
      <c r="CK109" s="63">
        <v>5.5864133392537771E-4</v>
      </c>
      <c r="CL109" s="63">
        <v>1.8676158608087393E-4</v>
      </c>
      <c r="CM109" s="63">
        <v>5.1009556551785597E-4</v>
      </c>
      <c r="CN109" s="63">
        <v>9.6795201238718568E-4</v>
      </c>
      <c r="CO109" s="63">
        <v>8.4372875856949245E-4</v>
      </c>
      <c r="CP109" s="63">
        <v>2.9322721581551852E-4</v>
      </c>
      <c r="CQ109" s="63">
        <v>2.2690732610681002E-3</v>
      </c>
      <c r="CR109" s="63">
        <v>2.5648761850365531E-4</v>
      </c>
      <c r="CS109" s="63">
        <v>2.7636801800095356E-3</v>
      </c>
      <c r="CT109" s="63">
        <v>2.5884413168115613E-3</v>
      </c>
      <c r="CU109" s="63">
        <v>3.2067095355898487E-4</v>
      </c>
      <c r="CV109" s="63">
        <v>2.8283328973790724E-4</v>
      </c>
      <c r="CW109" s="63">
        <v>1.92492548696063E-4</v>
      </c>
      <c r="CX109" s="63">
        <v>2.9737797292634873E-4</v>
      </c>
      <c r="CY109" s="63">
        <v>1.6211536876188993E-3</v>
      </c>
      <c r="CZ109" s="63">
        <v>7.2977066426254907E-4</v>
      </c>
      <c r="DA109" s="63">
        <v>1.4111748809745967E-3</v>
      </c>
      <c r="DB109" s="63">
        <v>3.8451152060372206E-4</v>
      </c>
      <c r="DC109" s="63">
        <v>8.65809864849827E-4</v>
      </c>
      <c r="DD109" s="63">
        <v>1.4705169524871276E-3</v>
      </c>
      <c r="DE109" s="63">
        <v>5.0790760761003329E-4</v>
      </c>
      <c r="DF109" s="63">
        <v>1.3548726933462092E-3</v>
      </c>
      <c r="DG109" s="63">
        <v>1.9544585844642236E-3</v>
      </c>
      <c r="DH109" s="63">
        <v>1.2878261446699381E-3</v>
      </c>
      <c r="DI109" s="63">
        <v>1.0030811536424147</v>
      </c>
      <c r="DJ109" s="63">
        <v>1.2502154724941509E-4</v>
      </c>
      <c r="DK109" s="63">
        <v>1.2328696747150886E-3</v>
      </c>
    </row>
    <row r="110" spans="2:115">
      <c r="B110" s="64">
        <v>681</v>
      </c>
      <c r="C110" s="62" t="s">
        <v>647</v>
      </c>
      <c r="D110" s="63">
        <v>1</v>
      </c>
      <c r="E110" s="63">
        <v>0</v>
      </c>
      <c r="F110" s="63">
        <v>0</v>
      </c>
      <c r="G110" s="63">
        <v>0</v>
      </c>
      <c r="H110" s="63">
        <v>0</v>
      </c>
      <c r="I110" s="63">
        <v>0</v>
      </c>
      <c r="J110" s="63">
        <v>6.5889834457980435E-4</v>
      </c>
      <c r="K110" s="63">
        <v>7.671363087982466E-4</v>
      </c>
      <c r="L110" s="63">
        <v>1.144018381476899E-3</v>
      </c>
      <c r="M110" s="63">
        <v>2.4848811581760551E-3</v>
      </c>
      <c r="N110" s="63">
        <v>4.3318305331164922E-4</v>
      </c>
      <c r="O110" s="63">
        <v>6.9713501099499971E-4</v>
      </c>
      <c r="P110" s="63">
        <v>1.9462476694863974E-3</v>
      </c>
      <c r="Q110" s="63">
        <v>1.1649725193638876E-3</v>
      </c>
      <c r="R110" s="63">
        <v>4.6547240298524048E-4</v>
      </c>
      <c r="S110" s="63">
        <v>4.6928787002301238E-4</v>
      </c>
      <c r="T110" s="63">
        <v>0</v>
      </c>
      <c r="U110" s="63">
        <v>1.2191406546595283E-3</v>
      </c>
      <c r="V110" s="63">
        <v>1.8089595988024019E-3</v>
      </c>
      <c r="W110" s="63">
        <v>1.4115246676293914E-3</v>
      </c>
      <c r="X110" s="63">
        <v>4.3679127422011355E-3</v>
      </c>
      <c r="Y110" s="63">
        <v>7.1530927749429958E-4</v>
      </c>
      <c r="Z110" s="63">
        <v>2.0752308812815785E-3</v>
      </c>
      <c r="AA110" s="63">
        <v>1.1763433299981966E-3</v>
      </c>
      <c r="AB110" s="63">
        <v>1.2215158307156333E-3</v>
      </c>
      <c r="AC110" s="63">
        <v>4.1896031974022709E-4</v>
      </c>
      <c r="AD110" s="63">
        <v>0</v>
      </c>
      <c r="AE110" s="63">
        <v>3.6121229094747398E-4</v>
      </c>
      <c r="AF110" s="63">
        <v>1.7889141583022738E-3</v>
      </c>
      <c r="AG110" s="63">
        <v>1.4610674474860982E-3</v>
      </c>
      <c r="AH110" s="63">
        <v>1.1649797857753031E-3</v>
      </c>
      <c r="AI110" s="63">
        <v>9.4064733815194966E-4</v>
      </c>
      <c r="AJ110" s="63">
        <v>1.0039543935793689E-4</v>
      </c>
      <c r="AK110" s="63">
        <v>6.9745387277043904E-4</v>
      </c>
      <c r="AL110" s="63">
        <v>4.213658047859847E-4</v>
      </c>
      <c r="AM110" s="63">
        <v>1.1346885277923892E-3</v>
      </c>
      <c r="AN110" s="63">
        <v>2.2366524219013663E-3</v>
      </c>
      <c r="AO110" s="63">
        <v>2.4456133043882582E-3</v>
      </c>
      <c r="AP110" s="63">
        <v>1.1267448806088129E-3</v>
      </c>
      <c r="AQ110" s="63">
        <v>1.5397671524288057E-3</v>
      </c>
      <c r="AR110" s="63">
        <v>2.3177627202140665E-3</v>
      </c>
      <c r="AS110" s="63">
        <v>1.695548397118924E-4</v>
      </c>
      <c r="AT110" s="63">
        <v>1.2116768520096716E-4</v>
      </c>
      <c r="AU110" s="63">
        <v>5.3019237141480611E-4</v>
      </c>
      <c r="AV110" s="63">
        <v>2.3346387172025426E-3</v>
      </c>
      <c r="AW110" s="63">
        <v>2.1507322370083973E-4</v>
      </c>
      <c r="AX110" s="63">
        <v>5.2812889721104948E-4</v>
      </c>
      <c r="AY110" s="63">
        <v>1.1516459699942813E-3</v>
      </c>
      <c r="AZ110" s="63">
        <v>7.2458601414922697E-4</v>
      </c>
      <c r="BA110" s="63">
        <v>1.2651533426777828E-3</v>
      </c>
      <c r="BB110" s="63">
        <v>1.8472606345515232E-3</v>
      </c>
      <c r="BC110" s="63">
        <v>1.3181858736263791E-3</v>
      </c>
      <c r="BD110" s="63">
        <v>1.1470936321666793E-3</v>
      </c>
      <c r="BE110" s="63">
        <v>2.5262724690826039E-3</v>
      </c>
      <c r="BF110" s="63">
        <v>1.5553593948568569E-3</v>
      </c>
      <c r="BG110" s="63">
        <v>1.1376382598520121E-3</v>
      </c>
      <c r="BH110" s="63">
        <v>8.0101144389087666E-4</v>
      </c>
      <c r="BI110" s="63">
        <v>1.4053424554450846E-3</v>
      </c>
      <c r="BJ110" s="63">
        <v>1.338642077487077E-3</v>
      </c>
      <c r="BK110" s="63">
        <v>1.4009103643251404E-3</v>
      </c>
      <c r="BL110" s="63">
        <v>6.0575329572412487E-4</v>
      </c>
      <c r="BM110" s="63">
        <v>1.2838180694817879E-3</v>
      </c>
      <c r="BN110" s="63">
        <v>1.8801749588705336E-3</v>
      </c>
      <c r="BO110" s="63">
        <v>8.9153933125027374E-4</v>
      </c>
      <c r="BP110" s="63">
        <v>2.3855127613060922E-3</v>
      </c>
      <c r="BQ110" s="63">
        <v>1.0848467478936112E-3</v>
      </c>
      <c r="BR110" s="63">
        <v>9.8126594144626539E-4</v>
      </c>
      <c r="BS110" s="63">
        <v>3.7620823371192438E-4</v>
      </c>
      <c r="BT110" s="63">
        <v>2.5774424514335933E-3</v>
      </c>
      <c r="BU110" s="63">
        <v>7.6608351014443535E-4</v>
      </c>
      <c r="BV110" s="63">
        <v>3.7529741262123305E-4</v>
      </c>
      <c r="BW110" s="63">
        <v>4.0655175332614669E-4</v>
      </c>
      <c r="BX110" s="63">
        <v>1.3561337298791749E-3</v>
      </c>
      <c r="BY110" s="63">
        <v>3.2587429667030395E-3</v>
      </c>
      <c r="BZ110" s="63">
        <v>2.2502380702194595E-3</v>
      </c>
      <c r="CA110" s="63">
        <v>3.6992285087253216E-3</v>
      </c>
      <c r="CB110" s="63">
        <v>1.6259870362891375E-3</v>
      </c>
      <c r="CC110" s="63">
        <v>9.701006522046746E-4</v>
      </c>
      <c r="CD110" s="63">
        <v>2.482483225858239E-4</v>
      </c>
      <c r="CE110" s="63">
        <v>3.2666026353896458E-3</v>
      </c>
      <c r="CF110" s="63">
        <v>1.973184552823702E-3</v>
      </c>
      <c r="CG110" s="63">
        <v>1.9760701291160806E-3</v>
      </c>
      <c r="CH110" s="63">
        <v>2.681764939181265E-3</v>
      </c>
      <c r="CI110" s="63">
        <v>5.0677401704646418E-3</v>
      </c>
      <c r="CJ110" s="63">
        <v>3.5625065069330212E-3</v>
      </c>
      <c r="CK110" s="63">
        <v>4.2128760222273336E-3</v>
      </c>
      <c r="CL110" s="63">
        <v>3.390924481522509E-3</v>
      </c>
      <c r="CM110" s="63">
        <v>3.4799326358652986E-3</v>
      </c>
      <c r="CN110" s="63">
        <v>2.6682023977504798E-3</v>
      </c>
      <c r="CO110" s="63">
        <v>9.7486243429671009E-4</v>
      </c>
      <c r="CP110" s="63">
        <v>2.3249186544677838E-3</v>
      </c>
      <c r="CQ110" s="63">
        <v>2.6845050458118394E-3</v>
      </c>
      <c r="CR110" s="63">
        <v>2.9312473379224844E-3</v>
      </c>
      <c r="CS110" s="63">
        <v>1.8967986282157864E-3</v>
      </c>
      <c r="CT110" s="63">
        <v>7.2494061982520336E-3</v>
      </c>
      <c r="CU110" s="63">
        <v>1.6452279942865747E-3</v>
      </c>
      <c r="CV110" s="63">
        <v>5.3463038156133479E-3</v>
      </c>
      <c r="CW110" s="63">
        <v>4.6958998581819057E-3</v>
      </c>
      <c r="CX110" s="63">
        <v>4.9261831410380543E-3</v>
      </c>
      <c r="CY110" s="63">
        <v>4.6322129159252151E-3</v>
      </c>
      <c r="CZ110" s="63">
        <v>1.8984617971524917E-3</v>
      </c>
      <c r="DA110" s="63">
        <v>1.7818607186516004E-3</v>
      </c>
      <c r="DB110" s="63">
        <v>1.8534461461704747E-3</v>
      </c>
      <c r="DC110" s="63">
        <v>2.1348087242124003E-3</v>
      </c>
      <c r="DD110" s="63">
        <v>2.9813112934064566E-3</v>
      </c>
      <c r="DE110" s="63">
        <v>1.1371340939123592E-3</v>
      </c>
      <c r="DF110" s="63">
        <v>4.120484759962512E-3</v>
      </c>
      <c r="DG110" s="63">
        <v>2.509054311193699E-3</v>
      </c>
      <c r="DH110" s="63">
        <v>3.2091138190891593E-3</v>
      </c>
      <c r="DI110" s="63">
        <v>3.0147665269172424E-3</v>
      </c>
      <c r="DJ110" s="63">
        <v>1.0008592646709302</v>
      </c>
      <c r="DK110" s="63">
        <v>6.8957674827192349E-4</v>
      </c>
    </row>
    <row r="111" spans="2:115">
      <c r="B111" s="68">
        <v>691</v>
      </c>
      <c r="C111" s="69" t="s">
        <v>648</v>
      </c>
      <c r="D111" s="70">
        <v>0.86001495909806924</v>
      </c>
      <c r="E111" s="70">
        <v>8.2658853879220406E-3</v>
      </c>
      <c r="F111" s="70">
        <v>0.55841740651246763</v>
      </c>
      <c r="G111" s="70">
        <v>8.4525283964417726E-6</v>
      </c>
      <c r="H111" s="70">
        <v>0</v>
      </c>
      <c r="I111" s="70">
        <v>0</v>
      </c>
      <c r="J111" s="70">
        <v>9.2018443682735859E-3</v>
      </c>
      <c r="K111" s="70">
        <v>3.9179129497964793E-3</v>
      </c>
      <c r="L111" s="70">
        <v>2.1940693458136484E-3</v>
      </c>
      <c r="M111" s="70">
        <v>1.2845974964730571E-3</v>
      </c>
      <c r="N111" s="70">
        <v>1.5804527033312369E-2</v>
      </c>
      <c r="O111" s="70">
        <v>2.7216217496404392E-3</v>
      </c>
      <c r="P111" s="70">
        <v>9.6379653753961153E-3</v>
      </c>
      <c r="Q111" s="70">
        <v>4.3832722191710118E-3</v>
      </c>
      <c r="R111" s="70">
        <v>2.9387754613810846E-3</v>
      </c>
      <c r="S111" s="70">
        <v>1.5844724341661828E-2</v>
      </c>
      <c r="T111" s="70">
        <v>0</v>
      </c>
      <c r="U111" s="70">
        <v>3.1272565013644427E-3</v>
      </c>
      <c r="V111" s="70">
        <v>4.4022377441573762E-3</v>
      </c>
      <c r="W111" s="70">
        <v>7.5338784878198782E-3</v>
      </c>
      <c r="X111" s="70">
        <v>6.4732582915136483E-3</v>
      </c>
      <c r="Y111" s="70">
        <v>2.5737914647009099E-3</v>
      </c>
      <c r="Z111" s="70">
        <v>6.2573302825586511E-3</v>
      </c>
      <c r="AA111" s="70">
        <v>2.6205460432484639E-3</v>
      </c>
      <c r="AB111" s="70">
        <v>1.0814271434569683E-3</v>
      </c>
      <c r="AC111" s="70">
        <v>1.2008576754671274E-3</v>
      </c>
      <c r="AD111" s="70">
        <v>0</v>
      </c>
      <c r="AE111" s="70">
        <v>9.3949899336935236E-4</v>
      </c>
      <c r="AF111" s="70">
        <v>4.7526548491891672E-3</v>
      </c>
      <c r="AG111" s="70">
        <v>1.3194792556923617E-2</v>
      </c>
      <c r="AH111" s="70">
        <v>1.3398428196502109E-3</v>
      </c>
      <c r="AI111" s="70">
        <v>1.645173224270006E-3</v>
      </c>
      <c r="AJ111" s="70">
        <v>4.0884139310743025E-4</v>
      </c>
      <c r="AK111" s="70">
        <v>3.2825818472503265E-2</v>
      </c>
      <c r="AL111" s="70">
        <v>2.4240526119890522E-3</v>
      </c>
      <c r="AM111" s="70">
        <v>1.2014572190798142E-2</v>
      </c>
      <c r="AN111" s="70">
        <v>5.3409224229560978E-3</v>
      </c>
      <c r="AO111" s="70">
        <v>1.142192696096578E-2</v>
      </c>
      <c r="AP111" s="70">
        <v>8.2475223708715021E-3</v>
      </c>
      <c r="AQ111" s="70">
        <v>2.0129244141923624E-3</v>
      </c>
      <c r="AR111" s="70">
        <v>1.6691426393108191E-2</v>
      </c>
      <c r="AS111" s="70">
        <v>3.4112627848393241E-3</v>
      </c>
      <c r="AT111" s="70">
        <v>2.1254472256448348E-3</v>
      </c>
      <c r="AU111" s="70">
        <v>1.4876437292387513E-2</v>
      </c>
      <c r="AV111" s="70">
        <v>2.0470293632761861E-2</v>
      </c>
      <c r="AW111" s="70">
        <v>1.3011561544936624E-3</v>
      </c>
      <c r="AX111" s="70">
        <v>4.641588288115059E-3</v>
      </c>
      <c r="AY111" s="70">
        <v>5.4566155530746197E-3</v>
      </c>
      <c r="AZ111" s="70">
        <v>9.2350899016527162E-3</v>
      </c>
      <c r="BA111" s="70">
        <v>9.6667724879233464E-3</v>
      </c>
      <c r="BB111" s="70">
        <v>8.8965616060777408E-3</v>
      </c>
      <c r="BC111" s="70">
        <v>3.5375649396517067E-3</v>
      </c>
      <c r="BD111" s="70">
        <v>1.6524736218950526E-3</v>
      </c>
      <c r="BE111" s="70">
        <v>1.147469990662229E-3</v>
      </c>
      <c r="BF111" s="70">
        <v>3.0026137517638E-3</v>
      </c>
      <c r="BG111" s="70">
        <v>1.8272448507895673E-3</v>
      </c>
      <c r="BH111" s="70">
        <v>1.2471470553138912E-3</v>
      </c>
      <c r="BI111" s="70">
        <v>6.8979573249535612E-3</v>
      </c>
      <c r="BJ111" s="70">
        <v>3.6745016355487952E-3</v>
      </c>
      <c r="BK111" s="70">
        <v>2.0923167530023604E-3</v>
      </c>
      <c r="BL111" s="70">
        <v>1.2523024486227536E-3</v>
      </c>
      <c r="BM111" s="70">
        <v>1.9138027086727477E-3</v>
      </c>
      <c r="BN111" s="70">
        <v>8.7669097287700823E-3</v>
      </c>
      <c r="BO111" s="70">
        <v>4.3725365084762028E-3</v>
      </c>
      <c r="BP111" s="70">
        <v>2.2652338789809615E-3</v>
      </c>
      <c r="BQ111" s="70">
        <v>2.8624360645062843E-3</v>
      </c>
      <c r="BR111" s="70">
        <v>1.1832730297406857E-2</v>
      </c>
      <c r="BS111" s="70">
        <v>1.4650534037488235E-2</v>
      </c>
      <c r="BT111" s="70">
        <v>1.0963440607715608E-2</v>
      </c>
      <c r="BU111" s="70">
        <v>1.5848099119001653E-2</v>
      </c>
      <c r="BV111" s="70">
        <v>4.363593978950326E-3</v>
      </c>
      <c r="BW111" s="70">
        <v>2.9063249786566861E-3</v>
      </c>
      <c r="BX111" s="70">
        <v>7.7875502430424471E-3</v>
      </c>
      <c r="BY111" s="70">
        <v>1.0772592507194199E-2</v>
      </c>
      <c r="BZ111" s="70">
        <v>4.4605312477012634E-3</v>
      </c>
      <c r="CA111" s="70">
        <v>1.0343085345988325E-2</v>
      </c>
      <c r="CB111" s="70">
        <v>1.0340153837592547E-2</v>
      </c>
      <c r="CC111" s="70">
        <v>8.2885348386485622E-3</v>
      </c>
      <c r="CD111" s="70">
        <v>9.3776581171566107E-4</v>
      </c>
      <c r="CE111" s="70">
        <v>6.4829219282589749E-3</v>
      </c>
      <c r="CF111" s="70">
        <v>1.8643593762913532E-3</v>
      </c>
      <c r="CG111" s="70">
        <v>2.6968860925409544E-3</v>
      </c>
      <c r="CH111" s="70">
        <v>4.8222664859133039E-3</v>
      </c>
      <c r="CI111" s="70">
        <v>5.2837372424778565E-3</v>
      </c>
      <c r="CJ111" s="70">
        <v>3.8572849070367841E-3</v>
      </c>
      <c r="CK111" s="70">
        <v>6.6890688103687385E-3</v>
      </c>
      <c r="CL111" s="70">
        <v>7.9919924418916119E-4</v>
      </c>
      <c r="CM111" s="70">
        <v>7.5736530743410226E-3</v>
      </c>
      <c r="CN111" s="70">
        <v>9.4823647703098524E-3</v>
      </c>
      <c r="CO111" s="70">
        <v>1.8455441075303826E-3</v>
      </c>
      <c r="CP111" s="70">
        <v>1.1653386106414497E-2</v>
      </c>
      <c r="CQ111" s="70">
        <v>4.1474807694974226E-3</v>
      </c>
      <c r="CR111" s="70">
        <v>1.017085915358251E-3</v>
      </c>
      <c r="CS111" s="70">
        <v>3.1165971956844938E-3</v>
      </c>
      <c r="CT111" s="70">
        <v>2.1776128392464603E-3</v>
      </c>
      <c r="CU111" s="70">
        <v>2.4120393192647964E-3</v>
      </c>
      <c r="CV111" s="70">
        <v>1.6607866710278731E-2</v>
      </c>
      <c r="CW111" s="70">
        <v>4.2255826997075049E-3</v>
      </c>
      <c r="CX111" s="70">
        <v>4.5673328807802321E-3</v>
      </c>
      <c r="CY111" s="70">
        <v>8.9118189135613587E-3</v>
      </c>
      <c r="CZ111" s="70">
        <v>4.0306194192290543E-3</v>
      </c>
      <c r="DA111" s="70">
        <v>2.4933233084701535E-3</v>
      </c>
      <c r="DB111" s="70">
        <v>5.4798594745226409E-3</v>
      </c>
      <c r="DC111" s="70">
        <v>6.0663002649218659E-3</v>
      </c>
      <c r="DD111" s="70">
        <v>1.8931786531348176E-2</v>
      </c>
      <c r="DE111" s="70">
        <v>2.9653847379389592E-3</v>
      </c>
      <c r="DF111" s="70">
        <v>9.3748508642508433E-3</v>
      </c>
      <c r="DG111" s="70">
        <v>2.2479898789512548E-3</v>
      </c>
      <c r="DH111" s="70">
        <v>2.3948901983628311E-3</v>
      </c>
      <c r="DI111" s="70">
        <v>6.6254754220756145E-3</v>
      </c>
      <c r="DJ111" s="70">
        <v>2.3472741248261597E-3</v>
      </c>
      <c r="DK111" s="70">
        <v>1.0013069559596581</v>
      </c>
    </row>
    <row r="112" spans="2:115">
      <c r="B112" s="68">
        <v>700</v>
      </c>
      <c r="C112" s="69" t="s">
        <v>983</v>
      </c>
      <c r="G112" s="71">
        <v>1</v>
      </c>
    </row>
    <row r="113" s="14" customFormat="1"/>
    <row r="114" s="14" customFormat="1"/>
    <row r="115" s="14" customFormat="1"/>
    <row r="116" s="14" customFormat="1"/>
    <row r="117" s="14" customFormat="1"/>
    <row r="118" s="14" customFormat="1"/>
    <row r="119" s="14" customFormat="1"/>
    <row r="120" s="14" customFormat="1"/>
    <row r="121" s="14" customFormat="1"/>
    <row r="122" s="14" customFormat="1"/>
    <row r="123" s="14" customFormat="1"/>
    <row r="124" s="14" customFormat="1"/>
    <row r="125" s="14" customFormat="1"/>
    <row r="126" s="14" customFormat="1"/>
    <row r="127" s="14" customFormat="1"/>
    <row r="128" s="14" customFormat="1"/>
    <row r="129" s="14" customFormat="1"/>
    <row r="130" s="14" customFormat="1"/>
    <row r="131" s="14" customFormat="1"/>
    <row r="132" s="14" customFormat="1"/>
    <row r="133" s="14" customFormat="1"/>
    <row r="134" s="14" customFormat="1"/>
    <row r="135" s="14" customFormat="1"/>
    <row r="136" s="14" customFormat="1"/>
    <row r="137" s="14" customFormat="1"/>
    <row r="138" s="14" customFormat="1"/>
    <row r="139" s="14" customFormat="1"/>
    <row r="140" s="14" customFormat="1"/>
    <row r="141" s="14" customFormat="1"/>
    <row r="142" s="14" customFormat="1"/>
    <row r="143" s="14" customFormat="1"/>
    <row r="144" s="14" customFormat="1"/>
    <row r="145" s="14" customFormat="1"/>
    <row r="146" s="14" customFormat="1"/>
    <row r="147" s="14" customFormat="1"/>
    <row r="148" s="14" customFormat="1"/>
    <row r="149" s="14" customFormat="1"/>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row r="181" s="14" customFormat="1"/>
    <row r="182" s="14" customFormat="1"/>
    <row r="183" s="14" customFormat="1"/>
    <row r="184" s="14" customFormat="1"/>
    <row r="185" s="14" customFormat="1"/>
    <row r="186" s="14" customFormat="1"/>
    <row r="187" s="14" customFormat="1"/>
    <row r="188" s="14" customFormat="1"/>
    <row r="189" s="14" customFormat="1"/>
    <row r="190" s="14" customFormat="1"/>
    <row r="191" s="14" customFormat="1"/>
    <row r="192" s="14" customFormat="1"/>
    <row r="193" s="14" customFormat="1"/>
    <row r="194" s="14" customFormat="1"/>
    <row r="195" s="14" customFormat="1"/>
    <row r="196" s="14" customFormat="1"/>
    <row r="197" s="14" customFormat="1"/>
    <row r="198" s="14" customFormat="1"/>
    <row r="199" s="14" customFormat="1"/>
    <row r="200" s="14" customFormat="1"/>
    <row r="201" s="14" customFormat="1"/>
    <row r="202" s="14" customFormat="1"/>
    <row r="203" s="14" customFormat="1"/>
    <row r="204" s="14" customFormat="1"/>
    <row r="205" s="14" customFormat="1"/>
    <row r="206" s="14" customFormat="1"/>
    <row r="207" s="14" customFormat="1"/>
    <row r="208" s="14" customFormat="1"/>
    <row r="209" s="14" customFormat="1"/>
    <row r="210" s="14" customFormat="1"/>
    <row r="211" s="14" customFormat="1"/>
    <row r="212" s="14" customFormat="1"/>
    <row r="213" s="14" customFormat="1"/>
    <row r="214" s="14" customFormat="1"/>
    <row r="215" s="14" customFormat="1"/>
    <row r="216" s="14" customFormat="1"/>
    <row r="217" s="14" customFormat="1"/>
    <row r="218" s="14" customFormat="1"/>
    <row r="219" s="14" customFormat="1"/>
    <row r="220" s="14" customFormat="1"/>
    <row r="221" s="14" customFormat="1"/>
    <row r="222" s="14" customFormat="1"/>
    <row r="223" s="14" customFormat="1"/>
    <row r="224" s="14" customFormat="1"/>
    <row r="225" s="14" customFormat="1"/>
    <row r="226" s="14" customFormat="1"/>
    <row r="227" s="14" customFormat="1"/>
    <row r="228" s="14" customFormat="1"/>
    <row r="229" s="14" customFormat="1"/>
    <row r="230" s="14" customFormat="1"/>
    <row r="231" s="14" customFormat="1"/>
    <row r="232" s="14" customFormat="1"/>
    <row r="233" s="14" customFormat="1"/>
    <row r="234" s="14" customFormat="1"/>
    <row r="235" s="14" customFormat="1"/>
    <row r="236" s="14" customFormat="1"/>
    <row r="237" s="14" customFormat="1"/>
    <row r="238" s="14" customFormat="1"/>
    <row r="239" s="14" customFormat="1"/>
    <row r="240" s="14" customFormat="1"/>
    <row r="241" s="14" customFormat="1"/>
    <row r="242" s="14" customFormat="1"/>
    <row r="243" s="14" customFormat="1"/>
    <row r="244" s="14" customFormat="1"/>
    <row r="245" s="14" customFormat="1"/>
    <row r="246" s="14" customFormat="1"/>
    <row r="247" s="14" customFormat="1"/>
    <row r="248" s="14" customFormat="1"/>
    <row r="249" s="14" customFormat="1"/>
    <row r="250" s="14" customFormat="1"/>
    <row r="251" s="14" customFormat="1"/>
    <row r="252" s="14" customFormat="1"/>
    <row r="253" s="14" customFormat="1"/>
    <row r="254" s="14" customFormat="1"/>
    <row r="255" s="14" customFormat="1"/>
    <row r="256" s="14" customFormat="1"/>
    <row r="257" s="14" customFormat="1"/>
    <row r="258" s="14" customFormat="1"/>
    <row r="259" s="14" customFormat="1"/>
    <row r="260" s="14" customFormat="1"/>
    <row r="261" s="14" customFormat="1"/>
    <row r="262" s="14" customFormat="1"/>
    <row r="263" s="14" customFormat="1"/>
    <row r="264" s="14" customFormat="1"/>
    <row r="265" s="14" customFormat="1"/>
    <row r="266" s="14" customFormat="1"/>
    <row r="267" s="14" customFormat="1"/>
    <row r="268" s="14" customFormat="1"/>
    <row r="269" s="14" customFormat="1"/>
    <row r="270" s="14" customFormat="1"/>
    <row r="271" s="14" customFormat="1"/>
    <row r="272" s="14" customFormat="1"/>
    <row r="273" s="14" customFormat="1"/>
    <row r="274" s="14" customFormat="1"/>
    <row r="275" s="14" customFormat="1"/>
    <row r="276" s="14" customFormat="1"/>
    <row r="277" s="14" customFormat="1"/>
    <row r="278" s="14" customFormat="1"/>
    <row r="279" s="14" customFormat="1"/>
    <row r="280" s="14" customFormat="1"/>
    <row r="281" s="14" customFormat="1"/>
    <row r="282" s="14" customFormat="1"/>
    <row r="283" s="14" customFormat="1"/>
    <row r="284" s="14" customFormat="1"/>
    <row r="285" s="14" customFormat="1"/>
    <row r="286" s="14" customFormat="1"/>
    <row r="287" s="14" customFormat="1"/>
    <row r="288" s="14" customFormat="1"/>
    <row r="289" s="14" customFormat="1"/>
    <row r="290" s="14" customFormat="1"/>
    <row r="291" s="14" customFormat="1"/>
    <row r="292" s="14" customFormat="1"/>
    <row r="293" s="14" customFormat="1"/>
    <row r="294" s="14" customFormat="1"/>
    <row r="295" s="14" customFormat="1"/>
    <row r="296" s="14" customFormat="1"/>
    <row r="297" s="14" customFormat="1"/>
    <row r="298" s="14" customFormat="1"/>
    <row r="299" s="14" customFormat="1"/>
    <row r="300" s="14" customFormat="1"/>
    <row r="301" s="14" customFormat="1"/>
    <row r="302" s="14" customFormat="1"/>
    <row r="303" s="14" customFormat="1"/>
    <row r="304" s="14" customFormat="1"/>
    <row r="305" s="14" customFormat="1"/>
    <row r="306" s="14" customFormat="1"/>
    <row r="307" s="14" customFormat="1"/>
    <row r="308" s="14" customFormat="1"/>
    <row r="309" s="14" customFormat="1"/>
    <row r="310" s="14" customFormat="1"/>
    <row r="311" s="14" customFormat="1"/>
    <row r="312" s="14" customFormat="1"/>
    <row r="313" s="14" customFormat="1"/>
    <row r="314" s="14" customFormat="1"/>
    <row r="315" s="14" customFormat="1"/>
    <row r="316" s="14" customFormat="1"/>
    <row r="317" s="14" customFormat="1"/>
    <row r="318" s="14" customFormat="1"/>
    <row r="319" s="14" customFormat="1"/>
    <row r="320" s="14" customFormat="1"/>
    <row r="321" s="14" customFormat="1"/>
    <row r="322" s="14" customFormat="1"/>
    <row r="323" s="14" customFormat="1"/>
    <row r="324" s="14" customFormat="1"/>
    <row r="325" s="14" customFormat="1"/>
    <row r="326" s="14" customFormat="1"/>
    <row r="327" s="14" customFormat="1"/>
    <row r="328" s="14" customFormat="1"/>
    <row r="329" s="14" customFormat="1"/>
    <row r="330" s="14" customFormat="1"/>
    <row r="331" s="14" customFormat="1"/>
    <row r="332" s="14" customFormat="1"/>
    <row r="333" s="14" customFormat="1"/>
    <row r="334" s="14" customFormat="1"/>
    <row r="335" s="14" customFormat="1"/>
    <row r="336" s="14" customFormat="1"/>
    <row r="337" s="14" customFormat="1"/>
    <row r="338" s="14" customFormat="1"/>
    <row r="339" s="14" customFormat="1"/>
    <row r="340" s="14" customFormat="1"/>
    <row r="341" s="14" customFormat="1"/>
    <row r="342" s="14" customFormat="1"/>
    <row r="343" s="14" customFormat="1"/>
    <row r="344" s="14" customFormat="1"/>
    <row r="345" s="14" customFormat="1"/>
    <row r="346" s="14" customFormat="1"/>
    <row r="347" s="14" customFormat="1"/>
    <row r="348" s="14" customFormat="1"/>
    <row r="349" s="14" customFormat="1"/>
    <row r="350" s="14" customFormat="1"/>
    <row r="351" s="14" customFormat="1"/>
    <row r="352" s="14" customFormat="1"/>
    <row r="353" s="14" customFormat="1"/>
    <row r="354" s="14" customFormat="1"/>
    <row r="355" s="14" customFormat="1"/>
    <row r="356" s="14" customFormat="1"/>
    <row r="357" s="14" customFormat="1"/>
    <row r="358" s="14" customFormat="1"/>
    <row r="359" s="14" customFormat="1"/>
    <row r="360" s="14" customFormat="1"/>
    <row r="361" s="14" customFormat="1"/>
    <row r="362" s="14" customFormat="1"/>
    <row r="363" s="14" customFormat="1"/>
    <row r="364" s="14" customFormat="1"/>
    <row r="365" s="14" customFormat="1"/>
    <row r="366" s="14" customFormat="1"/>
    <row r="367" s="14" customFormat="1"/>
    <row r="368" s="14" customFormat="1"/>
    <row r="369" s="14" customFormat="1"/>
    <row r="370" s="14" customFormat="1"/>
    <row r="371" s="14" customFormat="1"/>
    <row r="372" s="14" customFormat="1"/>
    <row r="373" s="14" customFormat="1"/>
    <row r="374" s="14" customFormat="1"/>
    <row r="375" s="14" customFormat="1"/>
    <row r="376" s="14" customFormat="1"/>
    <row r="377" s="14" customFormat="1"/>
    <row r="378" s="14" customFormat="1"/>
    <row r="379" s="14" customFormat="1"/>
    <row r="380" s="14" customFormat="1"/>
    <row r="381" s="14" customFormat="1"/>
    <row r="382" s="14" customFormat="1"/>
    <row r="383" s="14" customFormat="1"/>
    <row r="384" s="14" customFormat="1"/>
    <row r="385" s="14" customFormat="1"/>
    <row r="386" s="14" customFormat="1"/>
    <row r="387" s="14" customFormat="1"/>
    <row r="388" s="14" customFormat="1"/>
    <row r="389" s="14" customFormat="1"/>
    <row r="390" s="14" customFormat="1"/>
    <row r="391" s="14" customFormat="1"/>
    <row r="392" s="14" customFormat="1"/>
    <row r="393" s="14" customFormat="1"/>
    <row r="394" s="14" customFormat="1"/>
    <row r="395" s="14" customFormat="1"/>
    <row r="396" s="14" customFormat="1"/>
    <row r="397" s="14" customFormat="1"/>
    <row r="398" s="14" customFormat="1"/>
    <row r="399" s="14" customFormat="1"/>
    <row r="400" s="14" customFormat="1"/>
    <row r="401" s="14" customFormat="1"/>
    <row r="402" s="14" customFormat="1"/>
    <row r="403" s="14" customFormat="1"/>
    <row r="404" s="14" customFormat="1"/>
    <row r="405" s="14" customFormat="1"/>
    <row r="406" s="14" customFormat="1"/>
    <row r="407" s="14" customFormat="1"/>
    <row r="408" s="14" customFormat="1"/>
    <row r="409" s="14" customFormat="1"/>
    <row r="410" s="14" customFormat="1"/>
    <row r="411" s="14" customFormat="1"/>
    <row r="412" s="14" customFormat="1"/>
    <row r="413" s="14" customFormat="1"/>
    <row r="414" s="14" customFormat="1"/>
    <row r="415" s="14" customFormat="1"/>
    <row r="416" s="14" customFormat="1"/>
    <row r="417" s="14" customFormat="1"/>
    <row r="418" s="14" customFormat="1"/>
    <row r="419" s="14" customFormat="1"/>
    <row r="420" s="14" customFormat="1"/>
    <row r="421" s="14" customFormat="1"/>
    <row r="422" s="14" customFormat="1"/>
    <row r="423" s="14" customFormat="1"/>
    <row r="424" s="14" customFormat="1"/>
    <row r="425" s="14" customFormat="1"/>
    <row r="426" s="14" customFormat="1"/>
    <row r="427" s="14" customFormat="1"/>
    <row r="428" s="14" customFormat="1"/>
  </sheetData>
  <sheetProtection sheet="1" objects="1" scenarios="1"/>
  <mergeCells count="113">
    <mergeCell ref="DG4:DG5"/>
    <mergeCell ref="DH4:DH5"/>
    <mergeCell ref="DI4:DI5"/>
    <mergeCell ref="DJ4:DJ5"/>
    <mergeCell ref="DA4:DA5"/>
    <mergeCell ref="DB4:DB5"/>
    <mergeCell ref="DC4:DC5"/>
    <mergeCell ref="DD4:DD5"/>
    <mergeCell ref="DE4:DE5"/>
    <mergeCell ref="DF4:DF5"/>
    <mergeCell ref="CU4:CU5"/>
    <mergeCell ref="CV4:CV5"/>
    <mergeCell ref="CW4:CW5"/>
    <mergeCell ref="CX4:CX5"/>
    <mergeCell ref="CY4:CY5"/>
    <mergeCell ref="CZ4:CZ5"/>
    <mergeCell ref="CO4:CO5"/>
    <mergeCell ref="CP4:CP5"/>
    <mergeCell ref="CQ4:CQ5"/>
    <mergeCell ref="CR4:CR5"/>
    <mergeCell ref="CS4:CS5"/>
    <mergeCell ref="CT4:CT5"/>
    <mergeCell ref="CI4:CI5"/>
    <mergeCell ref="CJ4:CJ5"/>
    <mergeCell ref="CK4:CK5"/>
    <mergeCell ref="CL4:CL5"/>
    <mergeCell ref="CM4:CM5"/>
    <mergeCell ref="CN4:CN5"/>
    <mergeCell ref="CC4:CC5"/>
    <mergeCell ref="CD4:CD5"/>
    <mergeCell ref="CE4:CE5"/>
    <mergeCell ref="CF4:CF5"/>
    <mergeCell ref="CG4:CG5"/>
    <mergeCell ref="CH4:CH5"/>
    <mergeCell ref="BW4:BW5"/>
    <mergeCell ref="BX4:BX5"/>
    <mergeCell ref="BY4:BY5"/>
    <mergeCell ref="BZ4:BZ5"/>
    <mergeCell ref="CA4:CA5"/>
    <mergeCell ref="CB4:CB5"/>
    <mergeCell ref="BQ4:BQ5"/>
    <mergeCell ref="BR4:BR5"/>
    <mergeCell ref="BS4:BS5"/>
    <mergeCell ref="BT4:BT5"/>
    <mergeCell ref="BU4:BU5"/>
    <mergeCell ref="BV4:BV5"/>
    <mergeCell ref="BK4:BK5"/>
    <mergeCell ref="BL4:BL5"/>
    <mergeCell ref="BM4:BM5"/>
    <mergeCell ref="BN4:BN5"/>
    <mergeCell ref="BO4:BO5"/>
    <mergeCell ref="BP4:BP5"/>
    <mergeCell ref="BE4:BE5"/>
    <mergeCell ref="BF4:BF5"/>
    <mergeCell ref="BG4:BG5"/>
    <mergeCell ref="BH4:BH5"/>
    <mergeCell ref="BI4:BI5"/>
    <mergeCell ref="BJ4:BJ5"/>
    <mergeCell ref="AY4:AY5"/>
    <mergeCell ref="AZ4:AZ5"/>
    <mergeCell ref="BA4:BA5"/>
    <mergeCell ref="BB4:BB5"/>
    <mergeCell ref="BC4:BC5"/>
    <mergeCell ref="BD4:BD5"/>
    <mergeCell ref="AS4:AS5"/>
    <mergeCell ref="AT4:AT5"/>
    <mergeCell ref="AU4:AU5"/>
    <mergeCell ref="AV4:AV5"/>
    <mergeCell ref="AW4:AW5"/>
    <mergeCell ref="AX4:AX5"/>
    <mergeCell ref="AO4:AO5"/>
    <mergeCell ref="AP4:AP5"/>
    <mergeCell ref="AQ4:AQ5"/>
    <mergeCell ref="AR4:AR5"/>
    <mergeCell ref="AG4:AG5"/>
    <mergeCell ref="AH4:AH5"/>
    <mergeCell ref="AI4:AI5"/>
    <mergeCell ref="AJ4:AJ5"/>
    <mergeCell ref="AK4:AK5"/>
    <mergeCell ref="AL4:AL5"/>
    <mergeCell ref="AF4:AF5"/>
    <mergeCell ref="U4:U5"/>
    <mergeCell ref="V4:V5"/>
    <mergeCell ref="W4:W5"/>
    <mergeCell ref="X4:X5"/>
    <mergeCell ref="Y4:Y5"/>
    <mergeCell ref="Z4:Z5"/>
    <mergeCell ref="AM4:AM5"/>
    <mergeCell ref="AN4:AN5"/>
    <mergeCell ref="DK4:DK5"/>
    <mergeCell ref="B2:C5"/>
    <mergeCell ref="D2:D4"/>
    <mergeCell ref="E2:E4"/>
    <mergeCell ref="F2:F4"/>
    <mergeCell ref="G2:G4"/>
    <mergeCell ref="H2:H4"/>
    <mergeCell ref="O4:O5"/>
    <mergeCell ref="P4:P5"/>
    <mergeCell ref="Q4:Q5"/>
    <mergeCell ref="R4:R5"/>
    <mergeCell ref="S4:S5"/>
    <mergeCell ref="T4:T5"/>
    <mergeCell ref="I2:I4"/>
    <mergeCell ref="J4:J5"/>
    <mergeCell ref="K4:K5"/>
    <mergeCell ref="L4:L5"/>
    <mergeCell ref="M4:M5"/>
    <mergeCell ref="N4:N5"/>
    <mergeCell ref="AA4:AA5"/>
    <mergeCell ref="AB4:AB5"/>
    <mergeCell ref="AC4:AC5"/>
    <mergeCell ref="AD4:AD5"/>
    <mergeCell ref="AE4:AE5"/>
  </mergeCells>
  <phoneticPr fontId="3"/>
  <pageMargins left="0.7" right="0.7" top="0.75" bottom="0.75" header="0.3" footer="0.3"/>
  <pageSetup paperSize="9" orientation="portrait" copies="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1"/>
  </sheetPr>
  <dimension ref="B1:M73"/>
  <sheetViews>
    <sheetView showRowColHeaders="0" zoomScale="80" zoomScaleNormal="80" workbookViewId="0">
      <pane xSplit="3" ySplit="5" topLeftCell="D6" activePane="bottomRight" state="frozen"/>
      <selection pane="topRight" activeCell="D1" sqref="D1"/>
      <selection pane="bottomLeft" activeCell="A6" sqref="A6"/>
      <selection pane="bottomRight" activeCell="D6" sqref="D6"/>
    </sheetView>
  </sheetViews>
  <sheetFormatPr defaultColWidth="9" defaultRowHeight="18"/>
  <cols>
    <col min="1" max="1" width="1.6328125" style="4" customWidth="1"/>
    <col min="2" max="2" width="4.90625" style="160" customWidth="1"/>
    <col min="3" max="3" width="54.36328125" style="4" customWidth="1"/>
    <col min="4" max="5" width="12.6328125" style="4" customWidth="1"/>
    <col min="6" max="6" width="12.453125" style="4" customWidth="1"/>
    <col min="7" max="7" width="12.6328125" style="4" customWidth="1"/>
    <col min="8" max="8" width="1.90625" style="4" customWidth="1"/>
    <col min="9" max="10" width="12.6328125" style="4" customWidth="1"/>
    <col min="11" max="11" width="2.08984375" style="4" customWidth="1"/>
    <col min="12" max="12" width="0.90625" style="4" customWidth="1"/>
    <col min="13" max="13" width="78" style="4" customWidth="1"/>
    <col min="14" max="16384" width="9" style="4"/>
  </cols>
  <sheetData>
    <row r="1" spans="2:13" ht="37.5" customHeight="1">
      <c r="F1" s="58"/>
    </row>
    <row r="2" spans="2:13" ht="16.5" customHeight="1" thickBot="1">
      <c r="B2" s="161" t="s">
        <v>1021</v>
      </c>
    </row>
    <row r="3" spans="2:13">
      <c r="B3" s="791" t="s">
        <v>1008</v>
      </c>
      <c r="C3" s="792"/>
      <c r="D3" s="805" t="s">
        <v>1009</v>
      </c>
      <c r="E3" s="805" t="s">
        <v>1010</v>
      </c>
      <c r="F3" s="805" t="s">
        <v>1011</v>
      </c>
      <c r="G3" s="805" t="s">
        <v>1012</v>
      </c>
      <c r="I3" s="803" t="s">
        <v>240</v>
      </c>
      <c r="J3" s="804" t="s">
        <v>112</v>
      </c>
      <c r="L3" s="797" t="s">
        <v>241</v>
      </c>
      <c r="M3" s="798"/>
    </row>
    <row r="4" spans="2:13" ht="27" customHeight="1">
      <c r="B4" s="793"/>
      <c r="C4" s="794"/>
      <c r="D4" s="806"/>
      <c r="E4" s="806"/>
      <c r="F4" s="807"/>
      <c r="G4" s="806"/>
      <c r="I4" s="803"/>
      <c r="J4" s="804"/>
      <c r="L4" s="799"/>
      <c r="M4" s="800"/>
    </row>
    <row r="5" spans="2:13" ht="18.5" thickBot="1">
      <c r="B5" s="795"/>
      <c r="C5" s="796"/>
      <c r="D5" s="162" t="s">
        <v>1013</v>
      </c>
      <c r="E5" s="162" t="s">
        <v>1013</v>
      </c>
      <c r="F5" s="162" t="s">
        <v>1013</v>
      </c>
      <c r="G5" s="162" t="s">
        <v>113</v>
      </c>
      <c r="I5" s="163" t="s">
        <v>1014</v>
      </c>
      <c r="J5" s="164" t="s">
        <v>1014</v>
      </c>
      <c r="L5" s="801"/>
      <c r="M5" s="802"/>
    </row>
    <row r="6" spans="2:13">
      <c r="B6" s="165" t="s">
        <v>114</v>
      </c>
      <c r="C6" s="166" t="s">
        <v>115</v>
      </c>
      <c r="D6" s="167">
        <v>320890445</v>
      </c>
      <c r="E6" s="167">
        <v>257070220</v>
      </c>
      <c r="F6" s="168">
        <v>63820225</v>
      </c>
      <c r="G6" s="169">
        <v>0.19888477826131595</v>
      </c>
      <c r="I6" s="170"/>
      <c r="J6" s="171" t="str">
        <f t="shared" ref="J6:J8" si="0">IF(I6="","",G6*I6)</f>
        <v/>
      </c>
      <c r="L6" s="172"/>
      <c r="M6" s="173"/>
    </row>
    <row r="7" spans="2:13" ht="16.5" customHeight="1">
      <c r="B7" s="165" t="s">
        <v>116</v>
      </c>
      <c r="C7" s="166" t="s">
        <v>117</v>
      </c>
      <c r="D7" s="167">
        <v>17514128</v>
      </c>
      <c r="E7" s="167">
        <v>16862752</v>
      </c>
      <c r="F7" s="168">
        <v>651376</v>
      </c>
      <c r="G7" s="169">
        <v>3.7191460516903842E-2</v>
      </c>
      <c r="I7" s="170"/>
      <c r="J7" s="171" t="str">
        <f t="shared" si="0"/>
        <v/>
      </c>
      <c r="L7" s="172"/>
      <c r="M7" s="174" t="s">
        <v>1015</v>
      </c>
    </row>
    <row r="8" spans="2:13">
      <c r="B8" s="165" t="s">
        <v>118</v>
      </c>
      <c r="C8" s="166" t="s">
        <v>119</v>
      </c>
      <c r="D8" s="167">
        <v>17514128</v>
      </c>
      <c r="E8" s="167">
        <v>16862752</v>
      </c>
      <c r="F8" s="168">
        <v>651376</v>
      </c>
      <c r="G8" s="169">
        <v>3.7191460516903842E-2</v>
      </c>
      <c r="I8" s="170"/>
      <c r="J8" s="171" t="str">
        <f t="shared" si="0"/>
        <v/>
      </c>
      <c r="L8" s="172"/>
      <c r="M8" s="175"/>
    </row>
    <row r="9" spans="2:13" ht="16.5" customHeight="1">
      <c r="B9" s="165" t="s">
        <v>120</v>
      </c>
      <c r="C9" s="166" t="s">
        <v>121</v>
      </c>
      <c r="D9" s="167">
        <v>8626455</v>
      </c>
      <c r="E9" s="167">
        <v>6108267</v>
      </c>
      <c r="F9" s="168">
        <v>2518188</v>
      </c>
      <c r="G9" s="169">
        <v>0.29191458136627385</v>
      </c>
      <c r="I9" s="170"/>
      <c r="J9" s="171" t="str">
        <f t="shared" ref="J9:J68" si="1">IF(I9="","",G9*I9)</f>
        <v/>
      </c>
      <c r="L9" s="172"/>
      <c r="M9" s="175" t="s">
        <v>1016</v>
      </c>
    </row>
    <row r="10" spans="2:13">
      <c r="B10" s="165" t="s">
        <v>122</v>
      </c>
      <c r="C10" s="166" t="s">
        <v>123</v>
      </c>
      <c r="D10" s="167">
        <v>1661414</v>
      </c>
      <c r="E10" s="167">
        <v>1287337</v>
      </c>
      <c r="F10" s="168">
        <v>374077</v>
      </c>
      <c r="G10" s="169">
        <v>0.22515580102250252</v>
      </c>
      <c r="I10" s="170"/>
      <c r="J10" s="171" t="str">
        <f t="shared" si="1"/>
        <v/>
      </c>
      <c r="L10" s="172"/>
      <c r="M10" s="175"/>
    </row>
    <row r="11" spans="2:13">
      <c r="B11" s="165" t="s">
        <v>124</v>
      </c>
      <c r="C11" s="166" t="s">
        <v>125</v>
      </c>
      <c r="D11" s="167">
        <v>4199390</v>
      </c>
      <c r="E11" s="167">
        <v>2959187</v>
      </c>
      <c r="F11" s="168">
        <v>1240203</v>
      </c>
      <c r="G11" s="169">
        <v>0.29532932163957148</v>
      </c>
      <c r="I11" s="170"/>
      <c r="J11" s="171" t="str">
        <f t="shared" si="1"/>
        <v/>
      </c>
      <c r="L11" s="172"/>
      <c r="M11" s="175"/>
    </row>
    <row r="12" spans="2:13" ht="16.5" customHeight="1">
      <c r="B12" s="165" t="s">
        <v>126</v>
      </c>
      <c r="C12" s="166" t="s">
        <v>127</v>
      </c>
      <c r="D12" s="167">
        <v>2765651</v>
      </c>
      <c r="E12" s="167">
        <v>1861743</v>
      </c>
      <c r="F12" s="168">
        <v>903908</v>
      </c>
      <c r="G12" s="169">
        <v>0.32683371835419583</v>
      </c>
      <c r="I12" s="170"/>
      <c r="J12" s="171" t="str">
        <f t="shared" si="1"/>
        <v/>
      </c>
      <c r="L12" s="172"/>
      <c r="M12" s="175" t="s">
        <v>242</v>
      </c>
    </row>
    <row r="13" spans="2:13">
      <c r="B13" s="165" t="s">
        <v>128</v>
      </c>
      <c r="C13" s="166" t="s">
        <v>129</v>
      </c>
      <c r="D13" s="167">
        <v>72312023</v>
      </c>
      <c r="E13" s="167">
        <v>52377327</v>
      </c>
      <c r="F13" s="168">
        <v>19934696</v>
      </c>
      <c r="G13" s="169">
        <v>0.27567609331023696</v>
      </c>
      <c r="I13" s="170"/>
      <c r="J13" s="171" t="str">
        <f t="shared" si="1"/>
        <v/>
      </c>
      <c r="L13" s="172"/>
      <c r="M13" s="175"/>
    </row>
    <row r="14" spans="2:13" ht="16.5" customHeight="1">
      <c r="B14" s="165" t="s">
        <v>130</v>
      </c>
      <c r="C14" s="166" t="s">
        <v>131</v>
      </c>
      <c r="D14" s="167">
        <v>32060845</v>
      </c>
      <c r="E14" s="167">
        <v>20543346</v>
      </c>
      <c r="F14" s="168">
        <v>11517499</v>
      </c>
      <c r="G14" s="169">
        <v>0.35923878487918831</v>
      </c>
      <c r="I14" s="170"/>
      <c r="J14" s="171" t="str">
        <f t="shared" si="1"/>
        <v/>
      </c>
      <c r="L14" s="172"/>
      <c r="M14" s="175" t="s">
        <v>1017</v>
      </c>
    </row>
    <row r="15" spans="2:13">
      <c r="B15" s="165" t="s">
        <v>132</v>
      </c>
      <c r="C15" s="166" t="s">
        <v>133</v>
      </c>
      <c r="D15" s="167">
        <v>40251178</v>
      </c>
      <c r="E15" s="167">
        <v>31833981</v>
      </c>
      <c r="F15" s="168">
        <v>8417197</v>
      </c>
      <c r="G15" s="169">
        <v>0.20911678659441968</v>
      </c>
      <c r="I15" s="170"/>
      <c r="J15" s="171" t="str">
        <f t="shared" si="1"/>
        <v/>
      </c>
      <c r="L15" s="172"/>
      <c r="M15" s="175"/>
    </row>
    <row r="16" spans="2:13" ht="16.5" customHeight="1">
      <c r="B16" s="165" t="s">
        <v>134</v>
      </c>
      <c r="C16" s="166" t="s">
        <v>135</v>
      </c>
      <c r="D16" s="167">
        <v>84545852</v>
      </c>
      <c r="E16" s="167">
        <v>72440906</v>
      </c>
      <c r="F16" s="168">
        <v>12104946</v>
      </c>
      <c r="G16" s="169">
        <v>0.14317610756350294</v>
      </c>
      <c r="I16" s="170"/>
      <c r="J16" s="171" t="str">
        <f t="shared" si="1"/>
        <v/>
      </c>
      <c r="L16" s="172"/>
      <c r="M16" s="173" t="s">
        <v>1018</v>
      </c>
    </row>
    <row r="17" spans="2:13">
      <c r="B17" s="165" t="s">
        <v>136</v>
      </c>
      <c r="C17" s="166" t="s">
        <v>137</v>
      </c>
      <c r="D17" s="167">
        <v>18960544</v>
      </c>
      <c r="E17" s="167">
        <v>14761625</v>
      </c>
      <c r="F17" s="168">
        <v>4198919</v>
      </c>
      <c r="G17" s="169">
        <v>0.22145561857296922</v>
      </c>
      <c r="I17" s="170"/>
      <c r="J17" s="171" t="str">
        <f t="shared" si="1"/>
        <v/>
      </c>
      <c r="L17" s="172"/>
      <c r="M17" s="173"/>
    </row>
    <row r="18" spans="2:13" ht="16.5" customHeight="1">
      <c r="B18" s="165" t="s">
        <v>138</v>
      </c>
      <c r="C18" s="166" t="s">
        <v>139</v>
      </c>
      <c r="D18" s="167">
        <v>16023033</v>
      </c>
      <c r="E18" s="167">
        <v>13485153</v>
      </c>
      <c r="F18" s="168">
        <v>2537880</v>
      </c>
      <c r="G18" s="169">
        <v>0.15838948843205902</v>
      </c>
      <c r="I18" s="170"/>
      <c r="J18" s="171" t="str">
        <f t="shared" si="1"/>
        <v/>
      </c>
      <c r="L18" s="172"/>
      <c r="M18" s="173" t="s">
        <v>1019</v>
      </c>
    </row>
    <row r="19" spans="2:13" ht="18.5" thickBot="1">
      <c r="B19" s="165" t="s">
        <v>140</v>
      </c>
      <c r="C19" s="166" t="s">
        <v>141</v>
      </c>
      <c r="D19" s="167">
        <v>15180233</v>
      </c>
      <c r="E19" s="167">
        <v>13297827</v>
      </c>
      <c r="F19" s="168">
        <v>1882406</v>
      </c>
      <c r="G19" s="169">
        <v>0.12400376199759253</v>
      </c>
      <c r="I19" s="170"/>
      <c r="J19" s="171" t="str">
        <f t="shared" si="1"/>
        <v/>
      </c>
      <c r="L19" s="176"/>
      <c r="M19" s="177"/>
    </row>
    <row r="20" spans="2:13">
      <c r="B20" s="165" t="s">
        <v>142</v>
      </c>
      <c r="C20" s="166" t="s">
        <v>143</v>
      </c>
      <c r="D20" s="167">
        <v>23547999</v>
      </c>
      <c r="E20" s="167">
        <v>21731440</v>
      </c>
      <c r="F20" s="168">
        <v>1816559</v>
      </c>
      <c r="G20" s="169">
        <v>7.714281795238738E-2</v>
      </c>
      <c r="I20" s="170"/>
      <c r="J20" s="171" t="str">
        <f t="shared" si="1"/>
        <v/>
      </c>
    </row>
    <row r="21" spans="2:13">
      <c r="B21" s="165" t="s">
        <v>144</v>
      </c>
      <c r="C21" s="166" t="s">
        <v>145</v>
      </c>
      <c r="D21" s="167">
        <v>7413030</v>
      </c>
      <c r="E21" s="167">
        <v>6694600</v>
      </c>
      <c r="F21" s="168">
        <v>718430</v>
      </c>
      <c r="G21" s="169">
        <v>9.6914487058598175E-2</v>
      </c>
      <c r="I21" s="170"/>
      <c r="J21" s="171" t="str">
        <f t="shared" si="1"/>
        <v/>
      </c>
    </row>
    <row r="22" spans="2:13">
      <c r="B22" s="165" t="s">
        <v>146</v>
      </c>
      <c r="C22" s="166" t="s">
        <v>147</v>
      </c>
      <c r="D22" s="167">
        <v>3421013</v>
      </c>
      <c r="E22" s="167">
        <v>2470262</v>
      </c>
      <c r="F22" s="168">
        <v>950751</v>
      </c>
      <c r="G22" s="169">
        <v>0.27791505030819819</v>
      </c>
      <c r="I22" s="170"/>
      <c r="J22" s="171" t="str">
        <f t="shared" si="1"/>
        <v/>
      </c>
    </row>
    <row r="23" spans="2:13">
      <c r="B23" s="165" t="s">
        <v>148</v>
      </c>
      <c r="C23" s="166" t="s">
        <v>149</v>
      </c>
      <c r="D23" s="167">
        <v>80077407</v>
      </c>
      <c r="E23" s="167">
        <v>63642178</v>
      </c>
      <c r="F23" s="168">
        <v>16435229</v>
      </c>
      <c r="G23" s="169">
        <v>0.2052417731258456</v>
      </c>
      <c r="I23" s="170"/>
      <c r="J23" s="171" t="str">
        <f t="shared" si="1"/>
        <v/>
      </c>
    </row>
    <row r="24" spans="2:13">
      <c r="B24" s="165" t="s">
        <v>150</v>
      </c>
      <c r="C24" s="166" t="s">
        <v>151</v>
      </c>
      <c r="D24" s="167">
        <v>20626213</v>
      </c>
      <c r="E24" s="167">
        <v>15567033</v>
      </c>
      <c r="F24" s="168">
        <v>5059180</v>
      </c>
      <c r="G24" s="169">
        <v>0.24527915037045336</v>
      </c>
      <c r="I24" s="170"/>
      <c r="J24" s="171" t="str">
        <f t="shared" si="1"/>
        <v/>
      </c>
    </row>
    <row r="25" spans="2:13">
      <c r="B25" s="165" t="s">
        <v>152</v>
      </c>
      <c r="C25" s="166" t="s">
        <v>153</v>
      </c>
      <c r="D25" s="167">
        <v>13189990</v>
      </c>
      <c r="E25" s="167">
        <v>10654467</v>
      </c>
      <c r="F25" s="168">
        <v>2535523</v>
      </c>
      <c r="G25" s="169">
        <v>0.19223085081944719</v>
      </c>
      <c r="I25" s="170"/>
      <c r="J25" s="171" t="str">
        <f t="shared" si="1"/>
        <v/>
      </c>
    </row>
    <row r="26" spans="2:13">
      <c r="B26" s="165" t="s">
        <v>154</v>
      </c>
      <c r="C26" s="166" t="s">
        <v>155</v>
      </c>
      <c r="D26" s="167">
        <v>34260263</v>
      </c>
      <c r="E26" s="167">
        <v>28172651</v>
      </c>
      <c r="F26" s="168">
        <v>6087612</v>
      </c>
      <c r="G26" s="169">
        <v>0.17768725243002367</v>
      </c>
      <c r="I26" s="170"/>
      <c r="J26" s="171" t="str">
        <f t="shared" si="1"/>
        <v/>
      </c>
    </row>
    <row r="27" spans="2:13">
      <c r="B27" s="165" t="s">
        <v>156</v>
      </c>
      <c r="C27" s="166" t="s">
        <v>157</v>
      </c>
      <c r="D27" s="167">
        <v>12000941</v>
      </c>
      <c r="E27" s="167">
        <v>9248027</v>
      </c>
      <c r="F27" s="168">
        <v>2752914</v>
      </c>
      <c r="G27" s="169">
        <v>0.22939151188227658</v>
      </c>
      <c r="I27" s="170"/>
      <c r="J27" s="171" t="str">
        <f t="shared" si="1"/>
        <v/>
      </c>
    </row>
    <row r="28" spans="2:13">
      <c r="B28" s="165" t="s">
        <v>158</v>
      </c>
      <c r="C28" s="166" t="s">
        <v>159</v>
      </c>
      <c r="D28" s="167">
        <v>57771617</v>
      </c>
      <c r="E28" s="167">
        <v>45604087</v>
      </c>
      <c r="F28" s="168">
        <v>12167530</v>
      </c>
      <c r="G28" s="169">
        <v>0.21061432294685467</v>
      </c>
      <c r="I28" s="170"/>
      <c r="J28" s="171" t="str">
        <f t="shared" si="1"/>
        <v/>
      </c>
    </row>
    <row r="29" spans="2:13">
      <c r="B29" s="165" t="s">
        <v>160</v>
      </c>
      <c r="C29" s="166" t="s">
        <v>161</v>
      </c>
      <c r="D29" s="167">
        <v>3886712</v>
      </c>
      <c r="E29" s="167">
        <v>2885086</v>
      </c>
      <c r="F29" s="168">
        <v>1001626</v>
      </c>
      <c r="G29" s="169">
        <v>0.2577052274518925</v>
      </c>
      <c r="I29" s="170"/>
      <c r="J29" s="171" t="str">
        <f t="shared" si="1"/>
        <v/>
      </c>
    </row>
    <row r="30" spans="2:13">
      <c r="B30" s="165" t="s">
        <v>162</v>
      </c>
      <c r="C30" s="166" t="s">
        <v>163</v>
      </c>
      <c r="D30" s="167">
        <v>24956383</v>
      </c>
      <c r="E30" s="167">
        <v>20093266</v>
      </c>
      <c r="F30" s="168">
        <v>4863117</v>
      </c>
      <c r="G30" s="169">
        <v>0.19486465646884807</v>
      </c>
      <c r="I30" s="170"/>
      <c r="J30" s="171" t="str">
        <f t="shared" si="1"/>
        <v/>
      </c>
    </row>
    <row r="31" spans="2:13">
      <c r="B31" s="165" t="s">
        <v>164</v>
      </c>
      <c r="C31" s="166" t="s">
        <v>165</v>
      </c>
      <c r="D31" s="167">
        <v>6234435</v>
      </c>
      <c r="E31" s="167">
        <v>5366752</v>
      </c>
      <c r="F31" s="168">
        <v>867683</v>
      </c>
      <c r="G31" s="169">
        <v>0.13917588362056865</v>
      </c>
      <c r="I31" s="170"/>
      <c r="J31" s="171" t="str">
        <f t="shared" si="1"/>
        <v/>
      </c>
    </row>
    <row r="32" spans="2:13">
      <c r="B32" s="178" t="s">
        <v>166</v>
      </c>
      <c r="C32" s="179" t="s">
        <v>167</v>
      </c>
      <c r="D32" s="180">
        <v>22694088</v>
      </c>
      <c r="E32" s="180">
        <v>17258984</v>
      </c>
      <c r="F32" s="181">
        <v>5435104</v>
      </c>
      <c r="G32" s="182">
        <v>0.23949426828696532</v>
      </c>
      <c r="I32" s="183"/>
      <c r="J32" s="184" t="str">
        <f t="shared" si="1"/>
        <v/>
      </c>
    </row>
    <row r="33" spans="2:10">
      <c r="B33" s="185" t="s">
        <v>168</v>
      </c>
      <c r="C33" s="166" t="s">
        <v>169</v>
      </c>
      <c r="D33" s="186">
        <v>159277442</v>
      </c>
      <c r="E33" s="186">
        <v>100305344</v>
      </c>
      <c r="F33" s="187">
        <v>58972098</v>
      </c>
      <c r="G33" s="188">
        <v>0.3702476462423348</v>
      </c>
      <c r="I33" s="170"/>
      <c r="J33" s="171" t="str">
        <f t="shared" si="1"/>
        <v/>
      </c>
    </row>
    <row r="34" spans="2:10">
      <c r="B34" s="165" t="s">
        <v>170</v>
      </c>
      <c r="C34" s="166" t="s">
        <v>171</v>
      </c>
      <c r="D34" s="167">
        <v>12545644</v>
      </c>
      <c r="E34" s="167">
        <v>9260870</v>
      </c>
      <c r="F34" s="168">
        <v>3284774</v>
      </c>
      <c r="G34" s="169">
        <v>0.26182585764429472</v>
      </c>
      <c r="I34" s="170"/>
      <c r="J34" s="171" t="str">
        <f t="shared" si="1"/>
        <v/>
      </c>
    </row>
    <row r="35" spans="2:10">
      <c r="B35" s="165" t="s">
        <v>172</v>
      </c>
      <c r="C35" s="166" t="s">
        <v>173</v>
      </c>
      <c r="D35" s="167">
        <v>12098675</v>
      </c>
      <c r="E35" s="167">
        <v>9031985</v>
      </c>
      <c r="F35" s="168">
        <v>3066690</v>
      </c>
      <c r="G35" s="169">
        <v>0.25347321090945907</v>
      </c>
      <c r="I35" s="170"/>
      <c r="J35" s="171" t="str">
        <f t="shared" si="1"/>
        <v/>
      </c>
    </row>
    <row r="36" spans="2:10">
      <c r="B36" s="165" t="s">
        <v>174</v>
      </c>
      <c r="C36" s="166" t="s">
        <v>175</v>
      </c>
      <c r="D36" s="167">
        <v>446969</v>
      </c>
      <c r="E36" s="167">
        <v>228886</v>
      </c>
      <c r="F36" s="168">
        <v>218083</v>
      </c>
      <c r="G36" s="169">
        <v>0.48791526929160633</v>
      </c>
      <c r="I36" s="170"/>
      <c r="J36" s="171" t="str">
        <f t="shared" si="1"/>
        <v/>
      </c>
    </row>
    <row r="37" spans="2:10">
      <c r="B37" s="165" t="s">
        <v>176</v>
      </c>
      <c r="C37" s="166" t="s">
        <v>177</v>
      </c>
      <c r="D37" s="167">
        <v>9212009</v>
      </c>
      <c r="E37" s="167">
        <v>4463000</v>
      </c>
      <c r="F37" s="168">
        <v>4749009</v>
      </c>
      <c r="G37" s="169">
        <v>0.51552370389564317</v>
      </c>
      <c r="I37" s="170"/>
      <c r="J37" s="171" t="str">
        <f t="shared" si="1"/>
        <v/>
      </c>
    </row>
    <row r="38" spans="2:10">
      <c r="B38" s="165" t="s">
        <v>178</v>
      </c>
      <c r="C38" s="166" t="s">
        <v>179</v>
      </c>
      <c r="D38" s="167">
        <v>410654</v>
      </c>
      <c r="E38" s="167">
        <v>165991</v>
      </c>
      <c r="F38" s="168">
        <v>244663</v>
      </c>
      <c r="G38" s="169">
        <v>0.59578866880634307</v>
      </c>
      <c r="I38" s="170"/>
      <c r="J38" s="171" t="str">
        <f t="shared" si="1"/>
        <v/>
      </c>
    </row>
    <row r="39" spans="2:10">
      <c r="B39" s="165" t="s">
        <v>180</v>
      </c>
      <c r="C39" s="166" t="s">
        <v>181</v>
      </c>
      <c r="D39" s="167">
        <v>2397946</v>
      </c>
      <c r="E39" s="167">
        <v>1173594</v>
      </c>
      <c r="F39" s="168">
        <v>1224352</v>
      </c>
      <c r="G39" s="169">
        <v>0.51058364116623145</v>
      </c>
      <c r="I39" s="170"/>
      <c r="J39" s="171" t="str">
        <f t="shared" si="1"/>
        <v/>
      </c>
    </row>
    <row r="40" spans="2:10">
      <c r="B40" s="165" t="s">
        <v>182</v>
      </c>
      <c r="C40" s="166" t="s">
        <v>183</v>
      </c>
      <c r="D40" s="167">
        <v>3854575</v>
      </c>
      <c r="E40" s="167">
        <v>1940518</v>
      </c>
      <c r="F40" s="168">
        <v>1914057</v>
      </c>
      <c r="G40" s="169">
        <v>0.49656758527204686</v>
      </c>
      <c r="I40" s="170"/>
      <c r="J40" s="171" t="str">
        <f t="shared" si="1"/>
        <v/>
      </c>
    </row>
    <row r="41" spans="2:10">
      <c r="B41" s="165" t="s">
        <v>184</v>
      </c>
      <c r="C41" s="166" t="s">
        <v>185</v>
      </c>
      <c r="D41" s="167">
        <v>608177</v>
      </c>
      <c r="E41" s="167">
        <v>310604</v>
      </c>
      <c r="F41" s="168">
        <v>297573</v>
      </c>
      <c r="G41" s="169">
        <v>0.48928683590467908</v>
      </c>
      <c r="I41" s="170"/>
      <c r="J41" s="171" t="str">
        <f t="shared" si="1"/>
        <v/>
      </c>
    </row>
    <row r="42" spans="2:10">
      <c r="B42" s="165" t="s">
        <v>186</v>
      </c>
      <c r="C42" s="166" t="s">
        <v>187</v>
      </c>
      <c r="D42" s="167">
        <v>1940658</v>
      </c>
      <c r="E42" s="167">
        <v>872293</v>
      </c>
      <c r="F42" s="168">
        <v>1068365</v>
      </c>
      <c r="G42" s="169">
        <v>0.55051688654054454</v>
      </c>
      <c r="I42" s="170"/>
      <c r="J42" s="171" t="str">
        <f t="shared" si="1"/>
        <v/>
      </c>
    </row>
    <row r="43" spans="2:10">
      <c r="B43" s="165" t="s">
        <v>188</v>
      </c>
      <c r="C43" s="166" t="s">
        <v>189</v>
      </c>
      <c r="D43" s="167">
        <v>44661922</v>
      </c>
      <c r="E43" s="167">
        <v>26360282</v>
      </c>
      <c r="F43" s="168">
        <v>18301640</v>
      </c>
      <c r="G43" s="169">
        <v>0.40978173756158548</v>
      </c>
      <c r="I43" s="170"/>
      <c r="J43" s="171" t="str">
        <f t="shared" si="1"/>
        <v/>
      </c>
    </row>
    <row r="44" spans="2:10">
      <c r="B44" s="165" t="s">
        <v>190</v>
      </c>
      <c r="C44" s="166" t="s">
        <v>191</v>
      </c>
      <c r="D44" s="167">
        <v>25464630</v>
      </c>
      <c r="E44" s="167">
        <v>17421957</v>
      </c>
      <c r="F44" s="168">
        <v>8042673</v>
      </c>
      <c r="G44" s="169">
        <v>0.31583702570977862</v>
      </c>
      <c r="I44" s="170"/>
      <c r="J44" s="171" t="str">
        <f t="shared" si="1"/>
        <v/>
      </c>
    </row>
    <row r="45" spans="2:10">
      <c r="B45" s="165" t="s">
        <v>192</v>
      </c>
      <c r="C45" s="166" t="s">
        <v>193</v>
      </c>
      <c r="D45" s="167">
        <v>840356</v>
      </c>
      <c r="E45" s="167">
        <v>464130</v>
      </c>
      <c r="F45" s="168">
        <v>376226</v>
      </c>
      <c r="G45" s="169">
        <v>0.44769835641085443</v>
      </c>
      <c r="I45" s="170"/>
      <c r="J45" s="171" t="str">
        <f t="shared" si="1"/>
        <v/>
      </c>
    </row>
    <row r="46" spans="2:10">
      <c r="B46" s="165" t="s">
        <v>194</v>
      </c>
      <c r="C46" s="166" t="s">
        <v>195</v>
      </c>
      <c r="D46" s="167">
        <v>1082047</v>
      </c>
      <c r="E46" s="167">
        <v>594302</v>
      </c>
      <c r="F46" s="168">
        <v>487745</v>
      </c>
      <c r="G46" s="169">
        <v>0.45076138097513324</v>
      </c>
      <c r="I46" s="170"/>
      <c r="J46" s="171" t="str">
        <f t="shared" si="1"/>
        <v/>
      </c>
    </row>
    <row r="47" spans="2:10">
      <c r="B47" s="165" t="s">
        <v>196</v>
      </c>
      <c r="C47" s="166" t="s">
        <v>197</v>
      </c>
      <c r="D47" s="167">
        <v>689981</v>
      </c>
      <c r="E47" s="167">
        <v>325257</v>
      </c>
      <c r="F47" s="168">
        <v>364724</v>
      </c>
      <c r="G47" s="169">
        <v>0.52860006290028272</v>
      </c>
      <c r="I47" s="170"/>
      <c r="J47" s="171" t="str">
        <f t="shared" si="1"/>
        <v/>
      </c>
    </row>
    <row r="48" spans="2:10">
      <c r="B48" s="165" t="s">
        <v>198</v>
      </c>
      <c r="C48" s="166" t="s">
        <v>199</v>
      </c>
      <c r="D48" s="167">
        <v>1477556</v>
      </c>
      <c r="E48" s="167">
        <v>1009243</v>
      </c>
      <c r="F48" s="168">
        <v>468313</v>
      </c>
      <c r="G48" s="169">
        <v>0.31695110033054585</v>
      </c>
      <c r="I48" s="170"/>
      <c r="J48" s="171" t="str">
        <f t="shared" si="1"/>
        <v/>
      </c>
    </row>
    <row r="49" spans="2:10">
      <c r="B49" s="165" t="s">
        <v>200</v>
      </c>
      <c r="C49" s="166" t="s">
        <v>201</v>
      </c>
      <c r="D49" s="167">
        <v>2321602</v>
      </c>
      <c r="E49" s="167">
        <v>985387</v>
      </c>
      <c r="F49" s="168">
        <v>1336215</v>
      </c>
      <c r="G49" s="169">
        <v>0.57555730913395142</v>
      </c>
      <c r="I49" s="170"/>
      <c r="J49" s="171" t="str">
        <f t="shared" si="1"/>
        <v/>
      </c>
    </row>
    <row r="50" spans="2:10">
      <c r="B50" s="165" t="s">
        <v>202</v>
      </c>
      <c r="C50" s="166" t="s">
        <v>203</v>
      </c>
      <c r="D50" s="167">
        <v>12785750</v>
      </c>
      <c r="E50" s="167">
        <v>5560006</v>
      </c>
      <c r="F50" s="168">
        <v>7225744</v>
      </c>
      <c r="G50" s="169">
        <v>0.56514041022231787</v>
      </c>
      <c r="I50" s="170"/>
      <c r="J50" s="171" t="str">
        <f t="shared" si="1"/>
        <v/>
      </c>
    </row>
    <row r="51" spans="2:10">
      <c r="B51" s="165" t="s">
        <v>204</v>
      </c>
      <c r="C51" s="166" t="s">
        <v>205</v>
      </c>
      <c r="D51" s="167">
        <v>36072999</v>
      </c>
      <c r="E51" s="167">
        <v>25548016</v>
      </c>
      <c r="F51" s="168">
        <v>10524983</v>
      </c>
      <c r="G51" s="169">
        <v>0.29176900429043895</v>
      </c>
      <c r="I51" s="170"/>
      <c r="J51" s="171" t="str">
        <f t="shared" si="1"/>
        <v/>
      </c>
    </row>
    <row r="52" spans="2:10">
      <c r="B52" s="165" t="s">
        <v>206</v>
      </c>
      <c r="C52" s="166" t="s">
        <v>207</v>
      </c>
      <c r="D52" s="167">
        <v>24524526</v>
      </c>
      <c r="E52" s="167">
        <v>17731361</v>
      </c>
      <c r="F52" s="168">
        <v>6793165</v>
      </c>
      <c r="G52" s="169">
        <v>0.27699475211060143</v>
      </c>
      <c r="I52" s="170"/>
      <c r="J52" s="171" t="str">
        <f t="shared" si="1"/>
        <v/>
      </c>
    </row>
    <row r="53" spans="2:10">
      <c r="B53" s="165" t="s">
        <v>208</v>
      </c>
      <c r="C53" s="166" t="s">
        <v>209</v>
      </c>
      <c r="D53" s="167">
        <v>301994</v>
      </c>
      <c r="E53" s="167">
        <v>137124</v>
      </c>
      <c r="F53" s="168">
        <v>164870</v>
      </c>
      <c r="G53" s="169">
        <v>0.54593799876818749</v>
      </c>
      <c r="I53" s="170"/>
      <c r="J53" s="171" t="str">
        <f t="shared" si="1"/>
        <v/>
      </c>
    </row>
    <row r="54" spans="2:10">
      <c r="B54" s="165" t="s">
        <v>210</v>
      </c>
      <c r="C54" s="166" t="s">
        <v>211</v>
      </c>
      <c r="D54" s="167">
        <v>11246479</v>
      </c>
      <c r="E54" s="167">
        <v>7679531</v>
      </c>
      <c r="F54" s="168">
        <v>3566948</v>
      </c>
      <c r="G54" s="169">
        <v>0.31716130888609673</v>
      </c>
      <c r="I54" s="170"/>
      <c r="J54" s="171" t="str">
        <f t="shared" si="1"/>
        <v/>
      </c>
    </row>
    <row r="55" spans="2:10">
      <c r="B55" s="165" t="s">
        <v>212</v>
      </c>
      <c r="C55" s="166" t="s">
        <v>213</v>
      </c>
      <c r="D55" s="167">
        <v>46948401</v>
      </c>
      <c r="E55" s="167">
        <v>29748824</v>
      </c>
      <c r="F55" s="168">
        <v>17199577</v>
      </c>
      <c r="G55" s="169">
        <v>0.36635064525413763</v>
      </c>
      <c r="I55" s="170"/>
      <c r="J55" s="171" t="str">
        <f t="shared" si="1"/>
        <v/>
      </c>
    </row>
    <row r="56" spans="2:10">
      <c r="B56" s="165" t="s">
        <v>214</v>
      </c>
      <c r="C56" s="166" t="s">
        <v>215</v>
      </c>
      <c r="D56" s="167">
        <v>1825655</v>
      </c>
      <c r="E56" s="167">
        <v>878377</v>
      </c>
      <c r="F56" s="168">
        <v>947278</v>
      </c>
      <c r="G56" s="169">
        <v>0.51887021370412267</v>
      </c>
      <c r="I56" s="170"/>
      <c r="J56" s="171" t="str">
        <f t="shared" si="1"/>
        <v/>
      </c>
    </row>
    <row r="57" spans="2:10">
      <c r="B57" s="165" t="s">
        <v>216</v>
      </c>
      <c r="C57" s="166" t="s">
        <v>217</v>
      </c>
      <c r="D57" s="167">
        <v>1160761</v>
      </c>
      <c r="E57" s="167">
        <v>355974</v>
      </c>
      <c r="F57" s="168">
        <v>804787</v>
      </c>
      <c r="G57" s="169">
        <v>0.69332705009902984</v>
      </c>
      <c r="I57" s="170"/>
      <c r="J57" s="171" t="str">
        <f t="shared" si="1"/>
        <v/>
      </c>
    </row>
    <row r="58" spans="2:10">
      <c r="B58" s="165" t="s">
        <v>218</v>
      </c>
      <c r="C58" s="166" t="s">
        <v>219</v>
      </c>
      <c r="D58" s="167">
        <v>15532889</v>
      </c>
      <c r="E58" s="167">
        <v>10066607</v>
      </c>
      <c r="F58" s="168">
        <v>5466282</v>
      </c>
      <c r="G58" s="169">
        <v>0.35191663315175947</v>
      </c>
      <c r="I58" s="170"/>
      <c r="J58" s="171" t="str">
        <f t="shared" si="1"/>
        <v/>
      </c>
    </row>
    <row r="59" spans="2:10">
      <c r="B59" s="165" t="s">
        <v>220</v>
      </c>
      <c r="C59" s="166" t="s">
        <v>221</v>
      </c>
      <c r="D59" s="167">
        <v>1041289</v>
      </c>
      <c r="E59" s="167">
        <v>701256</v>
      </c>
      <c r="F59" s="168">
        <v>340033</v>
      </c>
      <c r="G59" s="169">
        <v>0.32655007399482755</v>
      </c>
      <c r="I59" s="170"/>
      <c r="J59" s="171" t="str">
        <f t="shared" si="1"/>
        <v/>
      </c>
    </row>
    <row r="60" spans="2:10">
      <c r="B60" s="165" t="s">
        <v>222</v>
      </c>
      <c r="C60" s="166" t="s">
        <v>223</v>
      </c>
      <c r="D60" s="167">
        <v>12126798</v>
      </c>
      <c r="E60" s="167">
        <v>8950037</v>
      </c>
      <c r="F60" s="168">
        <v>3176761</v>
      </c>
      <c r="G60" s="169">
        <v>0.26196206121352067</v>
      </c>
      <c r="I60" s="170"/>
      <c r="J60" s="171" t="str">
        <f t="shared" si="1"/>
        <v/>
      </c>
    </row>
    <row r="61" spans="2:10">
      <c r="B61" s="165" t="s">
        <v>224</v>
      </c>
      <c r="C61" s="166" t="s">
        <v>225</v>
      </c>
      <c r="D61" s="167">
        <v>3296221</v>
      </c>
      <c r="E61" s="167">
        <v>1835815</v>
      </c>
      <c r="F61" s="168">
        <v>1460406</v>
      </c>
      <c r="G61" s="169">
        <v>0.44305463741660528</v>
      </c>
      <c r="I61" s="170"/>
      <c r="J61" s="171" t="str">
        <f t="shared" si="1"/>
        <v/>
      </c>
    </row>
    <row r="62" spans="2:10">
      <c r="B62" s="165" t="s">
        <v>226</v>
      </c>
      <c r="C62" s="166" t="s">
        <v>227</v>
      </c>
      <c r="D62" s="167">
        <v>2246201</v>
      </c>
      <c r="E62" s="167">
        <v>1349565</v>
      </c>
      <c r="F62" s="168">
        <v>896636</v>
      </c>
      <c r="G62" s="169">
        <v>0.39917888025158926</v>
      </c>
      <c r="I62" s="170"/>
      <c r="J62" s="171" t="str">
        <f t="shared" si="1"/>
        <v/>
      </c>
    </row>
    <row r="63" spans="2:10">
      <c r="B63" s="165" t="s">
        <v>228</v>
      </c>
      <c r="C63" s="166" t="s">
        <v>229</v>
      </c>
      <c r="D63" s="167">
        <v>1373830</v>
      </c>
      <c r="E63" s="167">
        <v>680905</v>
      </c>
      <c r="F63" s="168">
        <v>692925</v>
      </c>
      <c r="G63" s="169">
        <v>0.5043746315046258</v>
      </c>
      <c r="I63" s="170"/>
      <c r="J63" s="171" t="str">
        <f t="shared" si="1"/>
        <v/>
      </c>
    </row>
    <row r="64" spans="2:10">
      <c r="B64" s="165" t="s">
        <v>230</v>
      </c>
      <c r="C64" s="166" t="s">
        <v>231</v>
      </c>
      <c r="D64" s="167">
        <v>8344757</v>
      </c>
      <c r="E64" s="167">
        <v>4930288</v>
      </c>
      <c r="F64" s="168">
        <v>3414469</v>
      </c>
      <c r="G64" s="169">
        <v>0.40917536604121607</v>
      </c>
      <c r="I64" s="170"/>
      <c r="J64" s="171" t="str">
        <f t="shared" si="1"/>
        <v/>
      </c>
    </row>
    <row r="65" spans="2:10">
      <c r="B65" s="165" t="s">
        <v>232</v>
      </c>
      <c r="C65" s="166" t="s">
        <v>233</v>
      </c>
      <c r="D65" s="167">
        <v>9822481</v>
      </c>
      <c r="E65" s="167">
        <v>4915713</v>
      </c>
      <c r="F65" s="168">
        <v>4906768</v>
      </c>
      <c r="G65" s="169">
        <v>0.49954466697364952</v>
      </c>
      <c r="I65" s="170"/>
      <c r="J65" s="171" t="str">
        <f t="shared" si="1"/>
        <v/>
      </c>
    </row>
    <row r="66" spans="2:10">
      <c r="B66" s="165" t="s">
        <v>234</v>
      </c>
      <c r="C66" s="166" t="s">
        <v>235</v>
      </c>
      <c r="D66" s="167">
        <v>7140654</v>
      </c>
      <c r="E66" s="167">
        <v>3877441</v>
      </c>
      <c r="F66" s="168">
        <v>3263213</v>
      </c>
      <c r="G66" s="169">
        <v>0.45699077423440487</v>
      </c>
      <c r="I66" s="170"/>
      <c r="J66" s="171" t="str">
        <f t="shared" si="1"/>
        <v/>
      </c>
    </row>
    <row r="67" spans="2:10">
      <c r="B67" s="165" t="s">
        <v>236</v>
      </c>
      <c r="C67" s="166" t="s">
        <v>237</v>
      </c>
      <c r="D67" s="167">
        <v>737433</v>
      </c>
      <c r="E67" s="167">
        <v>441239</v>
      </c>
      <c r="F67" s="168">
        <v>296194</v>
      </c>
      <c r="G67" s="169">
        <v>0.40165547242935967</v>
      </c>
      <c r="I67" s="170"/>
      <c r="J67" s="171" t="str">
        <f t="shared" si="1"/>
        <v/>
      </c>
    </row>
    <row r="68" spans="2:10">
      <c r="B68" s="178" t="s">
        <v>238</v>
      </c>
      <c r="C68" s="179" t="s">
        <v>239</v>
      </c>
      <c r="D68" s="180">
        <v>1944394</v>
      </c>
      <c r="E68" s="180">
        <v>597033</v>
      </c>
      <c r="F68" s="181">
        <v>1347361</v>
      </c>
      <c r="G68" s="182">
        <v>0.69294649129754571</v>
      </c>
      <c r="I68" s="183"/>
      <c r="J68" s="184" t="str">
        <f t="shared" si="1"/>
        <v/>
      </c>
    </row>
    <row r="70" spans="2:10">
      <c r="I70" s="189" t="s">
        <v>1020</v>
      </c>
      <c r="J70" s="190">
        <f>SUM(J6:J68)</f>
        <v>0</v>
      </c>
    </row>
    <row r="72" spans="2:10">
      <c r="C72" s="4" t="s">
        <v>1022</v>
      </c>
    </row>
    <row r="73" spans="2:10">
      <c r="C73" s="191" t="s">
        <v>1023</v>
      </c>
    </row>
  </sheetData>
  <sheetProtection sheet="1" objects="1" scenarios="1"/>
  <mergeCells count="8">
    <mergeCell ref="B3:C5"/>
    <mergeCell ref="L3:M5"/>
    <mergeCell ref="I3:I4"/>
    <mergeCell ref="J3:J4"/>
    <mergeCell ref="D3:D4"/>
    <mergeCell ref="E3:E4"/>
    <mergeCell ref="F3:F4"/>
    <mergeCell ref="G3:G4"/>
  </mergeCells>
  <phoneticPr fontId="3"/>
  <pageMargins left="0.7" right="0.7" top="0.75" bottom="0.75" header="0.3" footer="0.3"/>
  <ignoredErrors>
    <ignoredError sqref="B7:B68" numberStoredAsText="1"/>
  </ignoredError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499984740745262"/>
  </sheetPr>
  <dimension ref="A1:DT128"/>
  <sheetViews>
    <sheetView showRowColHeaders="0" topLeftCell="D1" zoomScale="80" zoomScaleNormal="80" workbookViewId="0">
      <pane xSplit="9" ySplit="5" topLeftCell="M6" activePane="bottomRight" state="frozen"/>
      <selection activeCell="D1" sqref="D1"/>
      <selection pane="topRight" activeCell="M1" sqref="M1"/>
      <selection pane="bottomLeft" activeCell="D6" sqref="D6"/>
      <selection pane="bottomRight" activeCell="M6" sqref="M6"/>
    </sheetView>
  </sheetViews>
  <sheetFormatPr defaultColWidth="9" defaultRowHeight="16.5"/>
  <cols>
    <col min="1" max="1" width="1.6328125" style="6" customWidth="1"/>
    <col min="2" max="2" width="10.453125" style="6" customWidth="1"/>
    <col min="3" max="3" width="11.7265625" style="6" customWidth="1"/>
    <col min="4" max="4" width="4.90625" style="6" customWidth="1"/>
    <col min="5" max="5" width="1.6328125" style="6" customWidth="1"/>
    <col min="6" max="6" width="9" style="6"/>
    <col min="7" max="7" width="1.6328125" style="6" customWidth="1"/>
    <col min="8" max="9" width="12.6328125" style="6" customWidth="1"/>
    <col min="10" max="10" width="1.6328125" style="6" customWidth="1"/>
    <col min="11" max="11" width="7.36328125" style="6" customWidth="1"/>
    <col min="12" max="12" width="25.6328125" style="6" customWidth="1"/>
    <col min="13" max="13" width="12.6328125" style="6" customWidth="1"/>
    <col min="14" max="16" width="12.6328125" style="156" customWidth="1"/>
    <col min="17" max="122" width="12.6328125" style="6" customWidth="1"/>
    <col min="123" max="123" width="1.6328125" style="6" customWidth="1"/>
    <col min="124" max="16384" width="9" style="6"/>
  </cols>
  <sheetData>
    <row r="1" spans="1:124" ht="37.5" customHeight="1" thickBot="1">
      <c r="B1" s="79"/>
      <c r="E1" s="21"/>
      <c r="F1" s="9"/>
      <c r="G1" s="9"/>
      <c r="H1" s="9"/>
      <c r="I1" s="9"/>
      <c r="J1" s="9"/>
      <c r="K1" s="9"/>
      <c r="L1" s="9"/>
      <c r="M1" s="80"/>
      <c r="N1" s="81"/>
      <c r="O1" s="81"/>
      <c r="P1" s="81"/>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row>
    <row r="2" spans="1:124" ht="17" thickTop="1">
      <c r="B2" s="23"/>
      <c r="C2" s="82"/>
      <c r="E2" s="83"/>
      <c r="F2" s="84" t="s">
        <v>984</v>
      </c>
      <c r="G2" s="85"/>
      <c r="H2" s="85"/>
      <c r="I2" s="85"/>
      <c r="J2" s="85"/>
      <c r="K2" s="85"/>
      <c r="L2" s="85"/>
      <c r="M2" s="86"/>
      <c r="N2" s="87"/>
      <c r="O2" s="87"/>
      <c r="P2" s="87"/>
      <c r="Q2" s="88"/>
      <c r="R2" s="85"/>
      <c r="S2" s="85"/>
      <c r="T2" s="85"/>
      <c r="U2" s="85"/>
      <c r="V2" s="85"/>
      <c r="W2" s="85"/>
      <c r="X2" s="85"/>
      <c r="Y2" s="85"/>
      <c r="Z2" s="85"/>
      <c r="AA2" s="85"/>
      <c r="AB2" s="85"/>
      <c r="AC2" s="85"/>
      <c r="AD2" s="85"/>
      <c r="AE2" s="85"/>
      <c r="AF2" s="85"/>
      <c r="AG2" s="85"/>
      <c r="AH2" s="85"/>
      <c r="AI2" s="85"/>
      <c r="AJ2" s="85"/>
      <c r="AK2" s="85"/>
      <c r="AL2" s="85"/>
      <c r="AM2" s="85"/>
      <c r="AN2" s="85"/>
      <c r="AO2" s="85"/>
      <c r="AP2" s="85"/>
      <c r="AQ2" s="85"/>
      <c r="AR2" s="85"/>
      <c r="AS2" s="85"/>
      <c r="AT2" s="85"/>
      <c r="AU2" s="85"/>
      <c r="AV2" s="85"/>
      <c r="AW2" s="85"/>
      <c r="AX2" s="85"/>
      <c r="AY2" s="85"/>
      <c r="AZ2" s="85"/>
      <c r="BA2" s="85"/>
      <c r="BB2" s="85"/>
      <c r="BC2" s="85"/>
      <c r="BD2" s="85"/>
      <c r="BE2" s="85"/>
      <c r="BF2" s="85"/>
      <c r="BG2" s="85"/>
      <c r="BH2" s="85"/>
      <c r="BI2" s="85"/>
      <c r="BJ2" s="85"/>
      <c r="BK2" s="85"/>
      <c r="BL2" s="85"/>
      <c r="BM2" s="85"/>
      <c r="BN2" s="85"/>
      <c r="BO2" s="85"/>
      <c r="BP2" s="85"/>
      <c r="BQ2" s="85"/>
      <c r="BR2" s="85"/>
      <c r="BS2" s="85"/>
      <c r="BT2" s="85"/>
      <c r="BU2" s="85"/>
      <c r="BV2" s="85"/>
      <c r="BW2" s="85"/>
      <c r="BX2" s="85"/>
      <c r="BY2" s="89"/>
      <c r="BZ2" s="85"/>
      <c r="CA2" s="85"/>
      <c r="CB2" s="85"/>
      <c r="CC2" s="85"/>
      <c r="CD2" s="85"/>
      <c r="CE2" s="85"/>
      <c r="CF2" s="85"/>
      <c r="CG2" s="85"/>
      <c r="CH2" s="85"/>
      <c r="CI2" s="85"/>
      <c r="CJ2" s="85"/>
      <c r="CK2" s="85"/>
      <c r="CL2" s="85"/>
      <c r="CM2" s="85"/>
      <c r="CN2" s="85"/>
      <c r="CO2" s="85"/>
      <c r="CP2" s="85"/>
      <c r="CQ2" s="85"/>
      <c r="CR2" s="85"/>
      <c r="CS2" s="85"/>
      <c r="CT2" s="85"/>
      <c r="CU2" s="85"/>
      <c r="CV2" s="85"/>
      <c r="CW2" s="85"/>
      <c r="CX2" s="85"/>
      <c r="CY2" s="85"/>
      <c r="CZ2" s="85"/>
      <c r="DA2" s="85"/>
      <c r="DB2" s="85"/>
      <c r="DC2" s="85"/>
      <c r="DD2" s="85"/>
      <c r="DE2" s="85"/>
      <c r="DF2" s="85"/>
      <c r="DG2" s="85"/>
      <c r="DH2" s="85"/>
      <c r="DI2" s="85"/>
      <c r="DJ2" s="85"/>
      <c r="DK2" s="85"/>
      <c r="DL2" s="85"/>
      <c r="DM2" s="85"/>
      <c r="DN2" s="85"/>
      <c r="DO2" s="85"/>
      <c r="DP2" s="85"/>
      <c r="DQ2" s="85"/>
      <c r="DR2" s="85"/>
      <c r="DS2" s="90"/>
      <c r="DT2" s="8"/>
    </row>
    <row r="3" spans="1:124" ht="16.5" customHeight="1">
      <c r="A3" s="10"/>
      <c r="E3" s="91"/>
      <c r="F3" s="811" t="s">
        <v>985</v>
      </c>
      <c r="G3" s="92"/>
      <c r="H3" s="93">
        <v>2020</v>
      </c>
      <c r="I3" s="93">
        <v>2020</v>
      </c>
      <c r="J3" s="92"/>
      <c r="K3" s="814" t="s">
        <v>997</v>
      </c>
      <c r="L3" s="815"/>
      <c r="M3" s="94">
        <f>F6</f>
        <v>2025</v>
      </c>
      <c r="N3" s="94">
        <f>F6</f>
        <v>2025</v>
      </c>
      <c r="O3" s="95" t="s">
        <v>986</v>
      </c>
      <c r="P3" s="96"/>
      <c r="Q3" s="97" t="s">
        <v>987</v>
      </c>
      <c r="R3" s="98"/>
      <c r="S3" s="98"/>
      <c r="T3" s="98"/>
      <c r="U3" s="98"/>
      <c r="V3" s="98"/>
      <c r="W3" s="98"/>
      <c r="X3" s="98"/>
      <c r="Y3" s="98"/>
      <c r="Z3" s="98"/>
      <c r="AA3" s="98"/>
      <c r="AB3" s="98"/>
      <c r="AC3" s="98"/>
      <c r="AD3" s="98"/>
      <c r="AE3" s="98"/>
      <c r="AF3" s="98"/>
      <c r="AG3" s="98"/>
      <c r="AH3" s="98"/>
      <c r="AI3" s="98"/>
      <c r="AJ3" s="98"/>
      <c r="AK3" s="98"/>
      <c r="AL3" s="98"/>
      <c r="AM3" s="98"/>
      <c r="AN3" s="98"/>
      <c r="AO3" s="98"/>
      <c r="AP3" s="98"/>
      <c r="AQ3" s="98"/>
      <c r="AR3" s="98"/>
      <c r="AS3" s="98"/>
      <c r="AT3" s="98"/>
      <c r="AU3" s="98"/>
      <c r="AV3" s="98"/>
      <c r="AW3" s="98"/>
      <c r="AX3" s="98"/>
      <c r="AY3" s="98"/>
      <c r="AZ3" s="98"/>
      <c r="BA3" s="98"/>
      <c r="BB3" s="98"/>
      <c r="BC3" s="98"/>
      <c r="BD3" s="98"/>
      <c r="BE3" s="98"/>
      <c r="BF3" s="98"/>
      <c r="BG3" s="98"/>
      <c r="BH3" s="98"/>
      <c r="BI3" s="98"/>
      <c r="BJ3" s="98"/>
      <c r="BK3" s="98"/>
      <c r="BL3" s="98"/>
      <c r="BM3" s="98"/>
      <c r="BN3" s="98"/>
      <c r="BO3" s="98"/>
      <c r="BP3" s="98"/>
      <c r="BQ3" s="98"/>
      <c r="BR3" s="98"/>
      <c r="BS3" s="98"/>
      <c r="BT3" s="98"/>
      <c r="BU3" s="98"/>
      <c r="BV3" s="98"/>
      <c r="BW3" s="98"/>
      <c r="BX3" s="98"/>
      <c r="BY3" s="98"/>
      <c r="BZ3" s="98"/>
      <c r="CA3" s="98"/>
      <c r="CB3" s="98"/>
      <c r="CC3" s="98"/>
      <c r="CD3" s="98"/>
      <c r="CE3" s="98"/>
      <c r="CF3" s="98"/>
      <c r="CG3" s="98"/>
      <c r="CH3" s="98"/>
      <c r="CI3" s="98"/>
      <c r="CJ3" s="98"/>
      <c r="CK3" s="98"/>
      <c r="CL3" s="98"/>
      <c r="CM3" s="98"/>
      <c r="CN3" s="98"/>
      <c r="CO3" s="98"/>
      <c r="CP3" s="98"/>
      <c r="CQ3" s="98"/>
      <c r="CR3" s="98"/>
      <c r="CS3" s="98"/>
      <c r="CT3" s="98"/>
      <c r="CU3" s="98"/>
      <c r="CV3" s="98"/>
      <c r="CW3" s="98"/>
      <c r="CX3" s="98"/>
      <c r="CY3" s="98"/>
      <c r="CZ3" s="98"/>
      <c r="DA3" s="98"/>
      <c r="DB3" s="98"/>
      <c r="DC3" s="98"/>
      <c r="DD3" s="98"/>
      <c r="DE3" s="98"/>
      <c r="DF3" s="98"/>
      <c r="DG3" s="98"/>
      <c r="DH3" s="98"/>
      <c r="DI3" s="98"/>
      <c r="DJ3" s="98"/>
      <c r="DK3" s="98"/>
      <c r="DL3" s="98"/>
      <c r="DM3" s="98"/>
      <c r="DN3" s="98"/>
      <c r="DO3" s="98"/>
      <c r="DP3" s="98"/>
      <c r="DQ3" s="98"/>
      <c r="DR3" s="98"/>
      <c r="DS3" s="99"/>
      <c r="DT3" s="8"/>
    </row>
    <row r="4" spans="1:124" ht="49.5" customHeight="1">
      <c r="A4" s="10"/>
      <c r="B4" s="23"/>
      <c r="C4" s="23"/>
      <c r="E4" s="91"/>
      <c r="F4" s="812"/>
      <c r="G4" s="100"/>
      <c r="H4" s="101" t="s">
        <v>988</v>
      </c>
      <c r="I4" s="101" t="s">
        <v>988</v>
      </c>
      <c r="J4" s="102"/>
      <c r="K4" s="816"/>
      <c r="L4" s="817"/>
      <c r="M4" s="103" t="s">
        <v>988</v>
      </c>
      <c r="N4" s="101" t="s">
        <v>988</v>
      </c>
      <c r="O4" s="104" t="s">
        <v>989</v>
      </c>
      <c r="P4" s="105" t="s">
        <v>990</v>
      </c>
      <c r="Q4" s="157" t="s">
        <v>7</v>
      </c>
      <c r="R4" s="157" t="s">
        <v>8</v>
      </c>
      <c r="S4" s="157" t="s">
        <v>9</v>
      </c>
      <c r="T4" s="157" t="s">
        <v>10</v>
      </c>
      <c r="U4" s="157" t="s">
        <v>11</v>
      </c>
      <c r="V4" s="157" t="s">
        <v>12</v>
      </c>
      <c r="W4" s="157" t="s">
        <v>13</v>
      </c>
      <c r="X4" s="157" t="s">
        <v>14</v>
      </c>
      <c r="Y4" s="157" t="s">
        <v>15</v>
      </c>
      <c r="Z4" s="157" t="s">
        <v>16</v>
      </c>
      <c r="AA4" s="157" t="s">
        <v>905</v>
      </c>
      <c r="AB4" s="157" t="s">
        <v>17</v>
      </c>
      <c r="AC4" s="157" t="s">
        <v>18</v>
      </c>
      <c r="AD4" s="157" t="s">
        <v>19</v>
      </c>
      <c r="AE4" s="157" t="s">
        <v>20</v>
      </c>
      <c r="AF4" s="157" t="s">
        <v>21</v>
      </c>
      <c r="AG4" s="157" t="s">
        <v>22</v>
      </c>
      <c r="AH4" s="157" t="s">
        <v>23</v>
      </c>
      <c r="AI4" s="157" t="s">
        <v>24</v>
      </c>
      <c r="AJ4" s="157" t="s">
        <v>25</v>
      </c>
      <c r="AK4" s="157" t="s">
        <v>906</v>
      </c>
      <c r="AL4" s="157" t="s">
        <v>907</v>
      </c>
      <c r="AM4" s="157" t="s">
        <v>26</v>
      </c>
      <c r="AN4" s="157" t="s">
        <v>27</v>
      </c>
      <c r="AO4" s="157" t="s">
        <v>28</v>
      </c>
      <c r="AP4" s="157" t="s">
        <v>29</v>
      </c>
      <c r="AQ4" s="157" t="s">
        <v>30</v>
      </c>
      <c r="AR4" s="157" t="s">
        <v>31</v>
      </c>
      <c r="AS4" s="157" t="s">
        <v>32</v>
      </c>
      <c r="AT4" s="157" t="s">
        <v>33</v>
      </c>
      <c r="AU4" s="157" t="s">
        <v>908</v>
      </c>
      <c r="AV4" s="157" t="s">
        <v>34</v>
      </c>
      <c r="AW4" s="157" t="s">
        <v>35</v>
      </c>
      <c r="AX4" s="157" t="s">
        <v>36</v>
      </c>
      <c r="AY4" s="157" t="s">
        <v>37</v>
      </c>
      <c r="AZ4" s="157" t="s">
        <v>38</v>
      </c>
      <c r="BA4" s="157" t="s">
        <v>39</v>
      </c>
      <c r="BB4" s="157" t="s">
        <v>909</v>
      </c>
      <c r="BC4" s="157" t="s">
        <v>40</v>
      </c>
      <c r="BD4" s="157" t="s">
        <v>41</v>
      </c>
      <c r="BE4" s="157" t="s">
        <v>42</v>
      </c>
      <c r="BF4" s="157" t="s">
        <v>910</v>
      </c>
      <c r="BG4" s="157" t="s">
        <v>43</v>
      </c>
      <c r="BH4" s="157" t="s">
        <v>44</v>
      </c>
      <c r="BI4" s="157" t="s">
        <v>45</v>
      </c>
      <c r="BJ4" s="157" t="s">
        <v>46</v>
      </c>
      <c r="BK4" s="157" t="s">
        <v>47</v>
      </c>
      <c r="BL4" s="157" t="s">
        <v>48</v>
      </c>
      <c r="BM4" s="157" t="s">
        <v>49</v>
      </c>
      <c r="BN4" s="157" t="s">
        <v>50</v>
      </c>
      <c r="BO4" s="157" t="s">
        <v>51</v>
      </c>
      <c r="BP4" s="157" t="s">
        <v>52</v>
      </c>
      <c r="BQ4" s="157" t="s">
        <v>53</v>
      </c>
      <c r="BR4" s="157" t="s">
        <v>54</v>
      </c>
      <c r="BS4" s="157" t="s">
        <v>911</v>
      </c>
      <c r="BT4" s="157" t="s">
        <v>55</v>
      </c>
      <c r="BU4" s="157" t="s">
        <v>56</v>
      </c>
      <c r="BV4" s="157" t="s">
        <v>57</v>
      </c>
      <c r="BW4" s="157" t="s">
        <v>58</v>
      </c>
      <c r="BX4" s="157" t="s">
        <v>59</v>
      </c>
      <c r="BY4" s="157" t="s">
        <v>60</v>
      </c>
      <c r="BZ4" s="157" t="s">
        <v>61</v>
      </c>
      <c r="CA4" s="157" t="s">
        <v>62</v>
      </c>
      <c r="CB4" s="157" t="s">
        <v>63</v>
      </c>
      <c r="CC4" s="157" t="s">
        <v>912</v>
      </c>
      <c r="CD4" s="157" t="s">
        <v>64</v>
      </c>
      <c r="CE4" s="157" t="s">
        <v>65</v>
      </c>
      <c r="CF4" s="157" t="s">
        <v>66</v>
      </c>
      <c r="CG4" s="157" t="s">
        <v>67</v>
      </c>
      <c r="CH4" s="157" t="s">
        <v>68</v>
      </c>
      <c r="CI4" s="157" t="s">
        <v>69</v>
      </c>
      <c r="CJ4" s="157" t="s">
        <v>70</v>
      </c>
      <c r="CK4" s="157" t="s">
        <v>71</v>
      </c>
      <c r="CL4" s="157" t="s">
        <v>72</v>
      </c>
      <c r="CM4" s="157" t="s">
        <v>73</v>
      </c>
      <c r="CN4" s="157" t="s">
        <v>74</v>
      </c>
      <c r="CO4" s="157" t="s">
        <v>913</v>
      </c>
      <c r="CP4" s="157" t="s">
        <v>75</v>
      </c>
      <c r="CQ4" s="157" t="s">
        <v>76</v>
      </c>
      <c r="CR4" s="157" t="s">
        <v>77</v>
      </c>
      <c r="CS4" s="157" t="s">
        <v>78</v>
      </c>
      <c r="CT4" s="157" t="s">
        <v>79</v>
      </c>
      <c r="CU4" s="157" t="s">
        <v>80</v>
      </c>
      <c r="CV4" s="157" t="s">
        <v>81</v>
      </c>
      <c r="CW4" s="157" t="s">
        <v>82</v>
      </c>
      <c r="CX4" s="157" t="s">
        <v>83</v>
      </c>
      <c r="CY4" s="157" t="s">
        <v>84</v>
      </c>
      <c r="CZ4" s="157" t="s">
        <v>85</v>
      </c>
      <c r="DA4" s="157" t="s">
        <v>914</v>
      </c>
      <c r="DB4" s="157" t="s">
        <v>86</v>
      </c>
      <c r="DC4" s="157" t="s">
        <v>87</v>
      </c>
      <c r="DD4" s="157" t="s">
        <v>88</v>
      </c>
      <c r="DE4" s="157" t="s">
        <v>89</v>
      </c>
      <c r="DF4" s="157" t="s">
        <v>915</v>
      </c>
      <c r="DG4" s="157" t="s">
        <v>91</v>
      </c>
      <c r="DH4" s="157" t="s">
        <v>92</v>
      </c>
      <c r="DI4" s="157" t="s">
        <v>93</v>
      </c>
      <c r="DJ4" s="157" t="s">
        <v>94</v>
      </c>
      <c r="DK4" s="157" t="s">
        <v>95</v>
      </c>
      <c r="DL4" s="157" t="s">
        <v>96</v>
      </c>
      <c r="DM4" s="157" t="s">
        <v>97</v>
      </c>
      <c r="DN4" s="157" t="s">
        <v>98</v>
      </c>
      <c r="DO4" s="157" t="s">
        <v>916</v>
      </c>
      <c r="DP4" s="157" t="s">
        <v>99</v>
      </c>
      <c r="DQ4" s="157" t="s">
        <v>100</v>
      </c>
      <c r="DR4" s="157" t="s">
        <v>101</v>
      </c>
      <c r="DS4" s="99"/>
      <c r="DT4" s="8"/>
    </row>
    <row r="5" spans="1:124">
      <c r="A5" s="10"/>
      <c r="B5" s="106" t="s">
        <v>991</v>
      </c>
      <c r="C5" s="107" t="s">
        <v>991</v>
      </c>
      <c r="E5" s="91"/>
      <c r="F5" s="813"/>
      <c r="G5" s="100"/>
      <c r="H5" s="108" t="s">
        <v>992</v>
      </c>
      <c r="I5" s="108" t="s">
        <v>993</v>
      </c>
      <c r="J5" s="102"/>
      <c r="K5" s="818"/>
      <c r="L5" s="819"/>
      <c r="M5" s="101" t="s">
        <v>994</v>
      </c>
      <c r="N5" s="101" t="s">
        <v>995</v>
      </c>
      <c r="O5" s="1">
        <v>17</v>
      </c>
      <c r="P5" s="2">
        <v>6</v>
      </c>
      <c r="Q5" s="158">
        <v>11</v>
      </c>
      <c r="R5" s="158">
        <v>12</v>
      </c>
      <c r="S5" s="158">
        <v>13</v>
      </c>
      <c r="T5" s="158">
        <v>15</v>
      </c>
      <c r="U5" s="158">
        <v>17</v>
      </c>
      <c r="V5" s="158">
        <v>61</v>
      </c>
      <c r="W5" s="158">
        <v>62</v>
      </c>
      <c r="X5" s="158">
        <v>111</v>
      </c>
      <c r="Y5" s="158">
        <v>112</v>
      </c>
      <c r="Z5" s="158">
        <v>113</v>
      </c>
      <c r="AA5" s="158">
        <v>114</v>
      </c>
      <c r="AB5" s="158">
        <v>151</v>
      </c>
      <c r="AC5" s="158">
        <v>152</v>
      </c>
      <c r="AD5" s="158">
        <v>161</v>
      </c>
      <c r="AE5" s="158">
        <v>162</v>
      </c>
      <c r="AF5" s="158">
        <v>163</v>
      </c>
      <c r="AG5" s="158">
        <v>164</v>
      </c>
      <c r="AH5" s="158">
        <v>191</v>
      </c>
      <c r="AI5" s="158">
        <v>201</v>
      </c>
      <c r="AJ5" s="158">
        <v>202</v>
      </c>
      <c r="AK5" s="158">
        <v>203</v>
      </c>
      <c r="AL5" s="158">
        <v>204</v>
      </c>
      <c r="AM5" s="159">
        <v>205</v>
      </c>
      <c r="AN5" s="159">
        <v>206</v>
      </c>
      <c r="AO5" s="159">
        <v>207</v>
      </c>
      <c r="AP5" s="159">
        <v>208</v>
      </c>
      <c r="AQ5" s="159">
        <v>211</v>
      </c>
      <c r="AR5" s="159">
        <v>212</v>
      </c>
      <c r="AS5" s="159">
        <v>221</v>
      </c>
      <c r="AT5" s="159">
        <v>222</v>
      </c>
      <c r="AU5" s="159">
        <v>231</v>
      </c>
      <c r="AV5" s="159">
        <v>251</v>
      </c>
      <c r="AW5" s="159">
        <v>252</v>
      </c>
      <c r="AX5" s="159">
        <v>253</v>
      </c>
      <c r="AY5" s="159">
        <v>259</v>
      </c>
      <c r="AZ5" s="159">
        <v>261</v>
      </c>
      <c r="BA5" s="159">
        <v>262</v>
      </c>
      <c r="BB5" s="159">
        <v>263</v>
      </c>
      <c r="BC5" s="159">
        <v>269</v>
      </c>
      <c r="BD5" s="159">
        <v>271</v>
      </c>
      <c r="BE5" s="159">
        <v>272</v>
      </c>
      <c r="BF5" s="159">
        <v>281</v>
      </c>
      <c r="BG5" s="159">
        <v>289</v>
      </c>
      <c r="BH5" s="159">
        <v>291</v>
      </c>
      <c r="BI5" s="159">
        <v>301</v>
      </c>
      <c r="BJ5" s="159">
        <v>311</v>
      </c>
      <c r="BK5" s="159">
        <v>321</v>
      </c>
      <c r="BL5" s="159">
        <v>329</v>
      </c>
      <c r="BM5" s="159">
        <v>331</v>
      </c>
      <c r="BN5" s="159">
        <v>332</v>
      </c>
      <c r="BO5" s="159">
        <v>333</v>
      </c>
      <c r="BP5" s="159">
        <v>339</v>
      </c>
      <c r="BQ5" s="159">
        <v>341</v>
      </c>
      <c r="BR5" s="159">
        <v>342</v>
      </c>
      <c r="BS5" s="159">
        <v>352</v>
      </c>
      <c r="BT5" s="159">
        <v>353</v>
      </c>
      <c r="BU5" s="159">
        <v>354</v>
      </c>
      <c r="BV5" s="159">
        <v>359</v>
      </c>
      <c r="BW5" s="159">
        <v>391</v>
      </c>
      <c r="BX5" s="159">
        <v>392</v>
      </c>
      <c r="BY5" s="159">
        <v>411</v>
      </c>
      <c r="BZ5" s="159">
        <v>412</v>
      </c>
      <c r="CA5" s="159">
        <v>413</v>
      </c>
      <c r="CB5" s="159">
        <v>419</v>
      </c>
      <c r="CC5" s="159">
        <v>461</v>
      </c>
      <c r="CD5" s="159">
        <v>462</v>
      </c>
      <c r="CE5" s="159">
        <v>471</v>
      </c>
      <c r="CF5" s="159">
        <v>481</v>
      </c>
      <c r="CG5" s="159">
        <v>511</v>
      </c>
      <c r="CH5" s="159">
        <v>531</v>
      </c>
      <c r="CI5" s="159">
        <v>551</v>
      </c>
      <c r="CJ5" s="159">
        <v>552</v>
      </c>
      <c r="CK5" s="159">
        <v>553</v>
      </c>
      <c r="CL5" s="159">
        <v>571</v>
      </c>
      <c r="CM5" s="159">
        <v>572</v>
      </c>
      <c r="CN5" s="159">
        <v>573</v>
      </c>
      <c r="CO5" s="159">
        <v>574</v>
      </c>
      <c r="CP5" s="159">
        <v>576</v>
      </c>
      <c r="CQ5" s="159">
        <v>577</v>
      </c>
      <c r="CR5" s="159">
        <v>578</v>
      </c>
      <c r="CS5" s="159">
        <v>579</v>
      </c>
      <c r="CT5" s="159">
        <v>591</v>
      </c>
      <c r="CU5" s="159">
        <v>592</v>
      </c>
      <c r="CV5" s="159">
        <v>593</v>
      </c>
      <c r="CW5" s="159">
        <v>594</v>
      </c>
      <c r="CX5" s="159">
        <v>595</v>
      </c>
      <c r="CY5" s="159">
        <v>611</v>
      </c>
      <c r="CZ5" s="159">
        <v>631</v>
      </c>
      <c r="DA5" s="159">
        <v>632</v>
      </c>
      <c r="DB5" s="159">
        <v>641</v>
      </c>
      <c r="DC5" s="159">
        <v>642</v>
      </c>
      <c r="DD5" s="159">
        <v>643</v>
      </c>
      <c r="DE5" s="159">
        <v>644</v>
      </c>
      <c r="DF5" s="159">
        <v>659</v>
      </c>
      <c r="DG5" s="159">
        <v>661</v>
      </c>
      <c r="DH5" s="159">
        <v>662</v>
      </c>
      <c r="DI5" s="159">
        <v>663</v>
      </c>
      <c r="DJ5" s="159">
        <v>669</v>
      </c>
      <c r="DK5" s="159">
        <v>671</v>
      </c>
      <c r="DL5" s="159">
        <v>672</v>
      </c>
      <c r="DM5" s="159">
        <v>673</v>
      </c>
      <c r="DN5" s="159">
        <v>674</v>
      </c>
      <c r="DO5" s="159">
        <v>675</v>
      </c>
      <c r="DP5" s="159">
        <v>679</v>
      </c>
      <c r="DQ5" s="159">
        <v>681</v>
      </c>
      <c r="DR5" s="159">
        <v>691</v>
      </c>
      <c r="DS5" s="99"/>
      <c r="DT5" s="8"/>
    </row>
    <row r="6" spans="1:124">
      <c r="A6" s="10"/>
      <c r="B6" s="109" t="s">
        <v>1</v>
      </c>
      <c r="C6" s="110">
        <v>100000000</v>
      </c>
      <c r="E6" s="91"/>
      <c r="F6" s="111">
        <v>2025</v>
      </c>
      <c r="G6" s="100"/>
      <c r="H6" s="112">
        <v>0.9410230177254062</v>
      </c>
      <c r="I6" s="112">
        <v>0.78403790917303728</v>
      </c>
      <c r="J6" s="102"/>
      <c r="K6" s="113">
        <v>11</v>
      </c>
      <c r="L6" s="114" t="s">
        <v>917</v>
      </c>
      <c r="M6" s="115">
        <v>0.96684125565316892</v>
      </c>
      <c r="N6" s="116">
        <v>0.54799897325893587</v>
      </c>
      <c r="O6" s="117">
        <v>1.1518448720748606E-3</v>
      </c>
      <c r="P6" s="117">
        <v>8.914809436922945E-4</v>
      </c>
      <c r="Q6" s="117">
        <v>9.5312366436236026E-3</v>
      </c>
      <c r="R6" s="117">
        <v>0</v>
      </c>
      <c r="S6" s="117">
        <v>0</v>
      </c>
      <c r="T6" s="117">
        <v>0</v>
      </c>
      <c r="U6" s="117">
        <v>0</v>
      </c>
      <c r="V6" s="117">
        <v>0</v>
      </c>
      <c r="W6" s="117">
        <v>0</v>
      </c>
      <c r="X6" s="117">
        <v>0</v>
      </c>
      <c r="Y6" s="117">
        <v>0</v>
      </c>
      <c r="Z6" s="117">
        <v>0</v>
      </c>
      <c r="AA6" s="117">
        <v>0</v>
      </c>
      <c r="AB6" s="117">
        <v>0</v>
      </c>
      <c r="AC6" s="117">
        <v>0</v>
      </c>
      <c r="AD6" s="117">
        <v>0</v>
      </c>
      <c r="AE6" s="117">
        <v>0</v>
      </c>
      <c r="AF6" s="117">
        <v>0</v>
      </c>
      <c r="AG6" s="117">
        <v>0</v>
      </c>
      <c r="AH6" s="117">
        <v>0</v>
      </c>
      <c r="AI6" s="117">
        <v>0</v>
      </c>
      <c r="AJ6" s="117">
        <v>0</v>
      </c>
      <c r="AK6" s="117">
        <v>0</v>
      </c>
      <c r="AL6" s="117">
        <v>0</v>
      </c>
      <c r="AM6" s="117">
        <v>0</v>
      </c>
      <c r="AN6" s="117">
        <v>0</v>
      </c>
      <c r="AO6" s="117">
        <v>0</v>
      </c>
      <c r="AP6" s="117">
        <v>0</v>
      </c>
      <c r="AQ6" s="117">
        <v>0</v>
      </c>
      <c r="AR6" s="117">
        <v>0</v>
      </c>
      <c r="AS6" s="117">
        <v>0</v>
      </c>
      <c r="AT6" s="117">
        <v>0</v>
      </c>
      <c r="AU6" s="117">
        <v>0</v>
      </c>
      <c r="AV6" s="117">
        <v>0</v>
      </c>
      <c r="AW6" s="117">
        <v>0</v>
      </c>
      <c r="AX6" s="117">
        <v>0</v>
      </c>
      <c r="AY6" s="117">
        <v>0</v>
      </c>
      <c r="AZ6" s="117">
        <v>0</v>
      </c>
      <c r="BA6" s="117">
        <v>0</v>
      </c>
      <c r="BB6" s="117">
        <v>0</v>
      </c>
      <c r="BC6" s="117">
        <v>0</v>
      </c>
      <c r="BD6" s="117">
        <v>0</v>
      </c>
      <c r="BE6" s="117">
        <v>0</v>
      </c>
      <c r="BF6" s="117">
        <v>0</v>
      </c>
      <c r="BG6" s="117">
        <v>0</v>
      </c>
      <c r="BH6" s="117">
        <v>0</v>
      </c>
      <c r="BI6" s="117">
        <v>0</v>
      </c>
      <c r="BJ6" s="117">
        <v>0</v>
      </c>
      <c r="BK6" s="117">
        <v>0</v>
      </c>
      <c r="BL6" s="117">
        <v>0</v>
      </c>
      <c r="BM6" s="117">
        <v>0</v>
      </c>
      <c r="BN6" s="117">
        <v>0</v>
      </c>
      <c r="BO6" s="117">
        <v>0</v>
      </c>
      <c r="BP6" s="117">
        <v>0</v>
      </c>
      <c r="BQ6" s="117">
        <v>0</v>
      </c>
      <c r="BR6" s="117">
        <v>0</v>
      </c>
      <c r="BS6" s="117">
        <v>0</v>
      </c>
      <c r="BT6" s="117">
        <v>0</v>
      </c>
      <c r="BU6" s="117">
        <v>0</v>
      </c>
      <c r="BV6" s="117">
        <v>0</v>
      </c>
      <c r="BW6" s="117">
        <v>0</v>
      </c>
      <c r="BX6" s="117">
        <v>0</v>
      </c>
      <c r="BY6" s="117">
        <v>0</v>
      </c>
      <c r="BZ6" s="117">
        <v>0</v>
      </c>
      <c r="CA6" s="117">
        <v>0</v>
      </c>
      <c r="CB6" s="117">
        <v>0</v>
      </c>
      <c r="CC6" s="117">
        <v>0</v>
      </c>
      <c r="CD6" s="117">
        <v>0</v>
      </c>
      <c r="CE6" s="117">
        <v>0</v>
      </c>
      <c r="CF6" s="117">
        <v>0</v>
      </c>
      <c r="CG6" s="117">
        <v>0</v>
      </c>
      <c r="CH6" s="117">
        <v>0</v>
      </c>
      <c r="CI6" s="117">
        <v>0</v>
      </c>
      <c r="CJ6" s="117">
        <v>0</v>
      </c>
      <c r="CK6" s="117">
        <v>0</v>
      </c>
      <c r="CL6" s="117">
        <v>0</v>
      </c>
      <c r="CM6" s="117">
        <v>0</v>
      </c>
      <c r="CN6" s="117">
        <v>0</v>
      </c>
      <c r="CO6" s="117">
        <v>0</v>
      </c>
      <c r="CP6" s="117">
        <v>0</v>
      </c>
      <c r="CQ6" s="117">
        <v>0</v>
      </c>
      <c r="CR6" s="117">
        <v>0</v>
      </c>
      <c r="CS6" s="117">
        <v>0</v>
      </c>
      <c r="CT6" s="117">
        <v>0</v>
      </c>
      <c r="CU6" s="117">
        <v>0</v>
      </c>
      <c r="CV6" s="117">
        <v>0</v>
      </c>
      <c r="CW6" s="117">
        <v>0</v>
      </c>
      <c r="CX6" s="117">
        <v>0</v>
      </c>
      <c r="CY6" s="117">
        <v>0</v>
      </c>
      <c r="CZ6" s="117">
        <v>0</v>
      </c>
      <c r="DA6" s="117">
        <v>0</v>
      </c>
      <c r="DB6" s="117">
        <v>0</v>
      </c>
      <c r="DC6" s="117">
        <v>0</v>
      </c>
      <c r="DD6" s="117">
        <v>0</v>
      </c>
      <c r="DE6" s="117">
        <v>0</v>
      </c>
      <c r="DF6" s="117">
        <v>0</v>
      </c>
      <c r="DG6" s="117">
        <v>0</v>
      </c>
      <c r="DH6" s="117">
        <v>0</v>
      </c>
      <c r="DI6" s="117">
        <v>0</v>
      </c>
      <c r="DJ6" s="117">
        <v>0</v>
      </c>
      <c r="DK6" s="117">
        <v>0</v>
      </c>
      <c r="DL6" s="117">
        <v>0</v>
      </c>
      <c r="DM6" s="117">
        <v>0</v>
      </c>
      <c r="DN6" s="117">
        <v>0</v>
      </c>
      <c r="DO6" s="117">
        <v>0</v>
      </c>
      <c r="DP6" s="117">
        <v>0</v>
      </c>
      <c r="DQ6" s="117">
        <v>0</v>
      </c>
      <c r="DR6" s="117">
        <v>0</v>
      </c>
      <c r="DS6" s="99"/>
      <c r="DT6" s="8"/>
    </row>
    <row r="7" spans="1:124">
      <c r="A7" s="10"/>
      <c r="B7" s="109" t="s">
        <v>2</v>
      </c>
      <c r="C7" s="118">
        <v>1000000</v>
      </c>
      <c r="E7" s="91"/>
      <c r="F7" s="102"/>
      <c r="G7" s="102"/>
      <c r="H7" s="102"/>
      <c r="I7" s="102"/>
      <c r="J7" s="102"/>
      <c r="K7" s="113">
        <v>12</v>
      </c>
      <c r="L7" s="114" t="s">
        <v>355</v>
      </c>
      <c r="M7" s="119">
        <v>1.1121112527341257</v>
      </c>
      <c r="N7" s="120">
        <v>0.73179411004827133</v>
      </c>
      <c r="O7" s="117">
        <v>0</v>
      </c>
      <c r="P7" s="117">
        <v>0</v>
      </c>
      <c r="Q7" s="117">
        <v>0</v>
      </c>
      <c r="R7" s="117">
        <v>0.60550487704748324</v>
      </c>
      <c r="S7" s="117">
        <v>1.000582883054414E-2</v>
      </c>
      <c r="T7" s="117">
        <v>0</v>
      </c>
      <c r="U7" s="117">
        <v>0</v>
      </c>
      <c r="V7" s="117">
        <v>0</v>
      </c>
      <c r="W7" s="117">
        <v>0</v>
      </c>
      <c r="X7" s="117">
        <v>0</v>
      </c>
      <c r="Y7" s="117">
        <v>0</v>
      </c>
      <c r="Z7" s="117">
        <v>0</v>
      </c>
      <c r="AA7" s="117">
        <v>0</v>
      </c>
      <c r="AB7" s="117">
        <v>0</v>
      </c>
      <c r="AC7" s="117">
        <v>0</v>
      </c>
      <c r="AD7" s="117">
        <v>0</v>
      </c>
      <c r="AE7" s="117">
        <v>0</v>
      </c>
      <c r="AF7" s="117">
        <v>0</v>
      </c>
      <c r="AG7" s="117">
        <v>0</v>
      </c>
      <c r="AH7" s="117">
        <v>0</v>
      </c>
      <c r="AI7" s="117">
        <v>0</v>
      </c>
      <c r="AJ7" s="117">
        <v>0</v>
      </c>
      <c r="AK7" s="117">
        <v>0</v>
      </c>
      <c r="AL7" s="117">
        <v>0</v>
      </c>
      <c r="AM7" s="117">
        <v>0</v>
      </c>
      <c r="AN7" s="117">
        <v>0</v>
      </c>
      <c r="AO7" s="117">
        <v>0</v>
      </c>
      <c r="AP7" s="117">
        <v>0</v>
      </c>
      <c r="AQ7" s="117">
        <v>0</v>
      </c>
      <c r="AR7" s="117">
        <v>0</v>
      </c>
      <c r="AS7" s="117">
        <v>0</v>
      </c>
      <c r="AT7" s="117">
        <v>0</v>
      </c>
      <c r="AU7" s="117">
        <v>0</v>
      </c>
      <c r="AV7" s="117">
        <v>0</v>
      </c>
      <c r="AW7" s="117">
        <v>0</v>
      </c>
      <c r="AX7" s="117">
        <v>0</v>
      </c>
      <c r="AY7" s="117">
        <v>0</v>
      </c>
      <c r="AZ7" s="117">
        <v>0</v>
      </c>
      <c r="BA7" s="117">
        <v>0</v>
      </c>
      <c r="BB7" s="117">
        <v>0</v>
      </c>
      <c r="BC7" s="117">
        <v>0</v>
      </c>
      <c r="BD7" s="117">
        <v>0</v>
      </c>
      <c r="BE7" s="117">
        <v>0</v>
      </c>
      <c r="BF7" s="117">
        <v>0</v>
      </c>
      <c r="BG7" s="117">
        <v>0</v>
      </c>
      <c r="BH7" s="117">
        <v>0</v>
      </c>
      <c r="BI7" s="117">
        <v>0</v>
      </c>
      <c r="BJ7" s="117">
        <v>0</v>
      </c>
      <c r="BK7" s="117">
        <v>0</v>
      </c>
      <c r="BL7" s="117">
        <v>0</v>
      </c>
      <c r="BM7" s="117">
        <v>0</v>
      </c>
      <c r="BN7" s="117">
        <v>0</v>
      </c>
      <c r="BO7" s="117">
        <v>0</v>
      </c>
      <c r="BP7" s="117">
        <v>0</v>
      </c>
      <c r="BQ7" s="117">
        <v>0</v>
      </c>
      <c r="BR7" s="117">
        <v>0</v>
      </c>
      <c r="BS7" s="117">
        <v>0</v>
      </c>
      <c r="BT7" s="117">
        <v>0</v>
      </c>
      <c r="BU7" s="117">
        <v>0</v>
      </c>
      <c r="BV7" s="117">
        <v>0</v>
      </c>
      <c r="BW7" s="117">
        <v>0</v>
      </c>
      <c r="BX7" s="117">
        <v>0</v>
      </c>
      <c r="BY7" s="117">
        <v>0</v>
      </c>
      <c r="BZ7" s="117">
        <v>0</v>
      </c>
      <c r="CA7" s="117">
        <v>0</v>
      </c>
      <c r="CB7" s="117">
        <v>0</v>
      </c>
      <c r="CC7" s="117">
        <v>0</v>
      </c>
      <c r="CD7" s="117">
        <v>0</v>
      </c>
      <c r="CE7" s="117">
        <v>0</v>
      </c>
      <c r="CF7" s="117">
        <v>0</v>
      </c>
      <c r="CG7" s="117">
        <v>0</v>
      </c>
      <c r="CH7" s="117">
        <v>0</v>
      </c>
      <c r="CI7" s="117">
        <v>0</v>
      </c>
      <c r="CJ7" s="117">
        <v>0</v>
      </c>
      <c r="CK7" s="117">
        <v>0</v>
      </c>
      <c r="CL7" s="117">
        <v>0</v>
      </c>
      <c r="CM7" s="117">
        <v>0</v>
      </c>
      <c r="CN7" s="117">
        <v>0</v>
      </c>
      <c r="CO7" s="117">
        <v>0</v>
      </c>
      <c r="CP7" s="117">
        <v>0</v>
      </c>
      <c r="CQ7" s="117">
        <v>0</v>
      </c>
      <c r="CR7" s="117">
        <v>0</v>
      </c>
      <c r="CS7" s="117">
        <v>0</v>
      </c>
      <c r="CT7" s="117">
        <v>0</v>
      </c>
      <c r="CU7" s="117">
        <v>0</v>
      </c>
      <c r="CV7" s="117">
        <v>0</v>
      </c>
      <c r="CW7" s="117">
        <v>0</v>
      </c>
      <c r="CX7" s="117">
        <v>0</v>
      </c>
      <c r="CY7" s="117">
        <v>0</v>
      </c>
      <c r="CZ7" s="117">
        <v>0</v>
      </c>
      <c r="DA7" s="117">
        <v>0</v>
      </c>
      <c r="DB7" s="117">
        <v>0</v>
      </c>
      <c r="DC7" s="117">
        <v>0</v>
      </c>
      <c r="DD7" s="117">
        <v>0</v>
      </c>
      <c r="DE7" s="117">
        <v>0</v>
      </c>
      <c r="DF7" s="117">
        <v>0</v>
      </c>
      <c r="DG7" s="117">
        <v>0</v>
      </c>
      <c r="DH7" s="117">
        <v>0</v>
      </c>
      <c r="DI7" s="117">
        <v>0</v>
      </c>
      <c r="DJ7" s="117">
        <v>0</v>
      </c>
      <c r="DK7" s="117">
        <v>0</v>
      </c>
      <c r="DL7" s="117">
        <v>0</v>
      </c>
      <c r="DM7" s="117">
        <v>0</v>
      </c>
      <c r="DN7" s="117">
        <v>4.7569033675120047E-2</v>
      </c>
      <c r="DO7" s="117">
        <v>0</v>
      </c>
      <c r="DP7" s="117">
        <v>0</v>
      </c>
      <c r="DQ7" s="117">
        <v>0</v>
      </c>
      <c r="DR7" s="117">
        <v>0</v>
      </c>
      <c r="DS7" s="99"/>
      <c r="DT7" s="8"/>
    </row>
    <row r="8" spans="1:124">
      <c r="A8" s="10"/>
      <c r="B8" s="109" t="s">
        <v>3</v>
      </c>
      <c r="C8" s="118">
        <v>10000</v>
      </c>
      <c r="E8" s="91"/>
      <c r="F8" s="102"/>
      <c r="G8" s="102"/>
      <c r="H8" s="102"/>
      <c r="I8" s="102"/>
      <c r="J8" s="102"/>
      <c r="K8" s="113">
        <v>13</v>
      </c>
      <c r="L8" s="114" t="s">
        <v>358</v>
      </c>
      <c r="M8" s="119">
        <v>1.0206778243624088</v>
      </c>
      <c r="N8" s="120">
        <v>0.41612355040403531</v>
      </c>
      <c r="O8" s="117">
        <v>0</v>
      </c>
      <c r="P8" s="117">
        <v>0</v>
      </c>
      <c r="Q8" s="117">
        <v>0</v>
      </c>
      <c r="R8" s="117">
        <v>0</v>
      </c>
      <c r="S8" s="117">
        <v>0</v>
      </c>
      <c r="T8" s="117">
        <v>0</v>
      </c>
      <c r="U8" s="117">
        <v>0</v>
      </c>
      <c r="V8" s="117">
        <v>0</v>
      </c>
      <c r="W8" s="117">
        <v>0</v>
      </c>
      <c r="X8" s="117">
        <v>0</v>
      </c>
      <c r="Y8" s="117">
        <v>0</v>
      </c>
      <c r="Z8" s="117">
        <v>0</v>
      </c>
      <c r="AA8" s="117">
        <v>0</v>
      </c>
      <c r="AB8" s="117">
        <v>0</v>
      </c>
      <c r="AC8" s="117">
        <v>0</v>
      </c>
      <c r="AD8" s="117">
        <v>0</v>
      </c>
      <c r="AE8" s="117">
        <v>0</v>
      </c>
      <c r="AF8" s="117">
        <v>0</v>
      </c>
      <c r="AG8" s="117">
        <v>0</v>
      </c>
      <c r="AH8" s="117">
        <v>0</v>
      </c>
      <c r="AI8" s="117">
        <v>0</v>
      </c>
      <c r="AJ8" s="117">
        <v>0</v>
      </c>
      <c r="AK8" s="117">
        <v>0</v>
      </c>
      <c r="AL8" s="117">
        <v>0</v>
      </c>
      <c r="AM8" s="117">
        <v>0</v>
      </c>
      <c r="AN8" s="117">
        <v>0</v>
      </c>
      <c r="AO8" s="117">
        <v>0</v>
      </c>
      <c r="AP8" s="117">
        <v>0</v>
      </c>
      <c r="AQ8" s="117">
        <v>0</v>
      </c>
      <c r="AR8" s="117">
        <v>0</v>
      </c>
      <c r="AS8" s="117">
        <v>0</v>
      </c>
      <c r="AT8" s="117">
        <v>0</v>
      </c>
      <c r="AU8" s="117">
        <v>0</v>
      </c>
      <c r="AV8" s="117">
        <v>0</v>
      </c>
      <c r="AW8" s="117">
        <v>0</v>
      </c>
      <c r="AX8" s="117">
        <v>0</v>
      </c>
      <c r="AY8" s="117">
        <v>0</v>
      </c>
      <c r="AZ8" s="117">
        <v>0</v>
      </c>
      <c r="BA8" s="117">
        <v>0</v>
      </c>
      <c r="BB8" s="117">
        <v>0</v>
      </c>
      <c r="BC8" s="117">
        <v>0</v>
      </c>
      <c r="BD8" s="117">
        <v>0</v>
      </c>
      <c r="BE8" s="117">
        <v>0</v>
      </c>
      <c r="BF8" s="117">
        <v>0</v>
      </c>
      <c r="BG8" s="117">
        <v>0</v>
      </c>
      <c r="BH8" s="117">
        <v>0</v>
      </c>
      <c r="BI8" s="117">
        <v>0</v>
      </c>
      <c r="BJ8" s="117">
        <v>0</v>
      </c>
      <c r="BK8" s="117">
        <v>0</v>
      </c>
      <c r="BL8" s="117">
        <v>0</v>
      </c>
      <c r="BM8" s="117">
        <v>0</v>
      </c>
      <c r="BN8" s="117">
        <v>0</v>
      </c>
      <c r="BO8" s="117">
        <v>0</v>
      </c>
      <c r="BP8" s="117">
        <v>0</v>
      </c>
      <c r="BQ8" s="117">
        <v>0</v>
      </c>
      <c r="BR8" s="117">
        <v>0</v>
      </c>
      <c r="BS8" s="117">
        <v>0</v>
      </c>
      <c r="BT8" s="117">
        <v>0</v>
      </c>
      <c r="BU8" s="117">
        <v>0</v>
      </c>
      <c r="BV8" s="117">
        <v>0</v>
      </c>
      <c r="BW8" s="117">
        <v>0</v>
      </c>
      <c r="BX8" s="117">
        <v>0</v>
      </c>
      <c r="BY8" s="117">
        <v>0</v>
      </c>
      <c r="BZ8" s="117">
        <v>0</v>
      </c>
      <c r="CA8" s="117">
        <v>0</v>
      </c>
      <c r="CB8" s="117">
        <v>0</v>
      </c>
      <c r="CC8" s="117">
        <v>0</v>
      </c>
      <c r="CD8" s="117">
        <v>0</v>
      </c>
      <c r="CE8" s="117">
        <v>0</v>
      </c>
      <c r="CF8" s="117">
        <v>0</v>
      </c>
      <c r="CG8" s="117">
        <v>0</v>
      </c>
      <c r="CH8" s="117">
        <v>0</v>
      </c>
      <c r="CI8" s="117">
        <v>0</v>
      </c>
      <c r="CJ8" s="117">
        <v>0</v>
      </c>
      <c r="CK8" s="117">
        <v>0</v>
      </c>
      <c r="CL8" s="117">
        <v>0</v>
      </c>
      <c r="CM8" s="117">
        <v>0</v>
      </c>
      <c r="CN8" s="117">
        <v>0</v>
      </c>
      <c r="CO8" s="117">
        <v>0</v>
      </c>
      <c r="CP8" s="117">
        <v>0</v>
      </c>
      <c r="CQ8" s="117">
        <v>0</v>
      </c>
      <c r="CR8" s="117">
        <v>0</v>
      </c>
      <c r="CS8" s="117">
        <v>0</v>
      </c>
      <c r="CT8" s="117">
        <v>0</v>
      </c>
      <c r="CU8" s="117">
        <v>0</v>
      </c>
      <c r="CV8" s="117">
        <v>0</v>
      </c>
      <c r="CW8" s="117">
        <v>0</v>
      </c>
      <c r="CX8" s="117">
        <v>0</v>
      </c>
      <c r="CY8" s="117">
        <v>0</v>
      </c>
      <c r="CZ8" s="117">
        <v>0</v>
      </c>
      <c r="DA8" s="117">
        <v>0</v>
      </c>
      <c r="DB8" s="117">
        <v>0</v>
      </c>
      <c r="DC8" s="117">
        <v>0</v>
      </c>
      <c r="DD8" s="117">
        <v>0</v>
      </c>
      <c r="DE8" s="117">
        <v>0</v>
      </c>
      <c r="DF8" s="117">
        <v>0</v>
      </c>
      <c r="DG8" s="117">
        <v>0</v>
      </c>
      <c r="DH8" s="117">
        <v>0</v>
      </c>
      <c r="DI8" s="117">
        <v>0</v>
      </c>
      <c r="DJ8" s="117">
        <v>0</v>
      </c>
      <c r="DK8" s="117">
        <v>0</v>
      </c>
      <c r="DL8" s="117">
        <v>0</v>
      </c>
      <c r="DM8" s="117">
        <v>0</v>
      </c>
      <c r="DN8" s="117">
        <v>0</v>
      </c>
      <c r="DO8" s="117">
        <v>0</v>
      </c>
      <c r="DP8" s="117">
        <v>0</v>
      </c>
      <c r="DQ8" s="117">
        <v>0</v>
      </c>
      <c r="DR8" s="117">
        <v>0</v>
      </c>
      <c r="DS8" s="99"/>
      <c r="DT8" s="8"/>
    </row>
    <row r="9" spans="1:124">
      <c r="A9" s="10"/>
      <c r="B9" s="121" t="s">
        <v>4</v>
      </c>
      <c r="C9" s="122">
        <v>1000</v>
      </c>
      <c r="E9" s="91"/>
      <c r="F9" s="102"/>
      <c r="G9" s="102"/>
      <c r="H9" s="102"/>
      <c r="I9" s="102"/>
      <c r="J9" s="102"/>
      <c r="K9" s="113">
        <v>15</v>
      </c>
      <c r="L9" s="114" t="s">
        <v>360</v>
      </c>
      <c r="M9" s="119">
        <v>0.96569428210528452</v>
      </c>
      <c r="N9" s="120">
        <v>0.45340846195887918</v>
      </c>
      <c r="O9" s="117">
        <v>2.1578417955883555E-5</v>
      </c>
      <c r="P9" s="117">
        <v>5.6031107599651665E-6</v>
      </c>
      <c r="Q9" s="117">
        <v>0</v>
      </c>
      <c r="R9" s="117">
        <v>0</v>
      </c>
      <c r="S9" s="117">
        <v>0</v>
      </c>
      <c r="T9" s="117">
        <v>0</v>
      </c>
      <c r="U9" s="117">
        <v>0</v>
      </c>
      <c r="V9" s="117">
        <v>0</v>
      </c>
      <c r="W9" s="117">
        <v>0</v>
      </c>
      <c r="X9" s="117">
        <v>0</v>
      </c>
      <c r="Y9" s="117">
        <v>0</v>
      </c>
      <c r="Z9" s="117">
        <v>0</v>
      </c>
      <c r="AA9" s="117">
        <v>0</v>
      </c>
      <c r="AB9" s="117">
        <v>0</v>
      </c>
      <c r="AC9" s="117">
        <v>0</v>
      </c>
      <c r="AD9" s="117">
        <v>0</v>
      </c>
      <c r="AE9" s="117">
        <v>0</v>
      </c>
      <c r="AF9" s="117">
        <v>0</v>
      </c>
      <c r="AG9" s="117">
        <v>0</v>
      </c>
      <c r="AH9" s="117">
        <v>0</v>
      </c>
      <c r="AI9" s="117">
        <v>0</v>
      </c>
      <c r="AJ9" s="117">
        <v>0</v>
      </c>
      <c r="AK9" s="117">
        <v>0</v>
      </c>
      <c r="AL9" s="117">
        <v>0</v>
      </c>
      <c r="AM9" s="117">
        <v>0</v>
      </c>
      <c r="AN9" s="117">
        <v>0</v>
      </c>
      <c r="AO9" s="117">
        <v>0</v>
      </c>
      <c r="AP9" s="117">
        <v>0</v>
      </c>
      <c r="AQ9" s="117">
        <v>0</v>
      </c>
      <c r="AR9" s="117">
        <v>0</v>
      </c>
      <c r="AS9" s="117">
        <v>0</v>
      </c>
      <c r="AT9" s="117">
        <v>0</v>
      </c>
      <c r="AU9" s="117">
        <v>0</v>
      </c>
      <c r="AV9" s="117">
        <v>0</v>
      </c>
      <c r="AW9" s="117">
        <v>0</v>
      </c>
      <c r="AX9" s="117">
        <v>0</v>
      </c>
      <c r="AY9" s="117">
        <v>0</v>
      </c>
      <c r="AZ9" s="117">
        <v>0</v>
      </c>
      <c r="BA9" s="117">
        <v>0</v>
      </c>
      <c r="BB9" s="117">
        <v>0</v>
      </c>
      <c r="BC9" s="117">
        <v>0</v>
      </c>
      <c r="BD9" s="117">
        <v>0</v>
      </c>
      <c r="BE9" s="117">
        <v>0</v>
      </c>
      <c r="BF9" s="117">
        <v>0</v>
      </c>
      <c r="BG9" s="117">
        <v>0</v>
      </c>
      <c r="BH9" s="117">
        <v>0</v>
      </c>
      <c r="BI9" s="117">
        <v>0</v>
      </c>
      <c r="BJ9" s="117">
        <v>0</v>
      </c>
      <c r="BK9" s="117">
        <v>0</v>
      </c>
      <c r="BL9" s="117">
        <v>0</v>
      </c>
      <c r="BM9" s="117">
        <v>0</v>
      </c>
      <c r="BN9" s="117">
        <v>0</v>
      </c>
      <c r="BO9" s="117">
        <v>0</v>
      </c>
      <c r="BP9" s="117">
        <v>0</v>
      </c>
      <c r="BQ9" s="117">
        <v>0</v>
      </c>
      <c r="BR9" s="117">
        <v>0</v>
      </c>
      <c r="BS9" s="117">
        <v>0</v>
      </c>
      <c r="BT9" s="117">
        <v>0</v>
      </c>
      <c r="BU9" s="117">
        <v>0</v>
      </c>
      <c r="BV9" s="117">
        <v>0</v>
      </c>
      <c r="BW9" s="117">
        <v>0</v>
      </c>
      <c r="BX9" s="117">
        <v>0</v>
      </c>
      <c r="BY9" s="117">
        <v>0</v>
      </c>
      <c r="BZ9" s="117">
        <v>0</v>
      </c>
      <c r="CA9" s="117">
        <v>0</v>
      </c>
      <c r="CB9" s="117">
        <v>0</v>
      </c>
      <c r="CC9" s="117">
        <v>0</v>
      </c>
      <c r="CD9" s="117">
        <v>0</v>
      </c>
      <c r="CE9" s="117">
        <v>0</v>
      </c>
      <c r="CF9" s="117">
        <v>0</v>
      </c>
      <c r="CG9" s="117">
        <v>0</v>
      </c>
      <c r="CH9" s="117">
        <v>0</v>
      </c>
      <c r="CI9" s="117">
        <v>0</v>
      </c>
      <c r="CJ9" s="117">
        <v>0</v>
      </c>
      <c r="CK9" s="117">
        <v>0</v>
      </c>
      <c r="CL9" s="117">
        <v>0</v>
      </c>
      <c r="CM9" s="117">
        <v>0</v>
      </c>
      <c r="CN9" s="117">
        <v>0</v>
      </c>
      <c r="CO9" s="117">
        <v>0</v>
      </c>
      <c r="CP9" s="117">
        <v>0</v>
      </c>
      <c r="CQ9" s="117">
        <v>0</v>
      </c>
      <c r="CR9" s="117">
        <v>0</v>
      </c>
      <c r="CS9" s="117">
        <v>0</v>
      </c>
      <c r="CT9" s="117">
        <v>0</v>
      </c>
      <c r="CU9" s="117">
        <v>0</v>
      </c>
      <c r="CV9" s="117">
        <v>0</v>
      </c>
      <c r="CW9" s="117">
        <v>0</v>
      </c>
      <c r="CX9" s="117">
        <v>0</v>
      </c>
      <c r="CY9" s="117">
        <v>0</v>
      </c>
      <c r="CZ9" s="117">
        <v>0</v>
      </c>
      <c r="DA9" s="117">
        <v>0</v>
      </c>
      <c r="DB9" s="117">
        <v>0</v>
      </c>
      <c r="DC9" s="117">
        <v>0</v>
      </c>
      <c r="DD9" s="117">
        <v>0</v>
      </c>
      <c r="DE9" s="117">
        <v>0</v>
      </c>
      <c r="DF9" s="117">
        <v>0</v>
      </c>
      <c r="DG9" s="117">
        <v>0</v>
      </c>
      <c r="DH9" s="117">
        <v>0</v>
      </c>
      <c r="DI9" s="117">
        <v>0</v>
      </c>
      <c r="DJ9" s="117">
        <v>0</v>
      </c>
      <c r="DK9" s="117">
        <v>0</v>
      </c>
      <c r="DL9" s="117">
        <v>0</v>
      </c>
      <c r="DM9" s="117">
        <v>0</v>
      </c>
      <c r="DN9" s="117">
        <v>0</v>
      </c>
      <c r="DO9" s="117">
        <v>0</v>
      </c>
      <c r="DP9" s="117">
        <v>0</v>
      </c>
      <c r="DQ9" s="117">
        <v>0</v>
      </c>
      <c r="DR9" s="117">
        <v>0</v>
      </c>
      <c r="DS9" s="99"/>
      <c r="DT9" s="8"/>
    </row>
    <row r="10" spans="1:124">
      <c r="A10" s="10"/>
      <c r="B10" s="22"/>
      <c r="C10" s="123"/>
      <c r="E10" s="91"/>
      <c r="F10" s="102"/>
      <c r="G10" s="102"/>
      <c r="H10" s="102"/>
      <c r="I10" s="102"/>
      <c r="J10" s="102"/>
      <c r="K10" s="113">
        <v>17</v>
      </c>
      <c r="L10" s="114" t="s">
        <v>367</v>
      </c>
      <c r="M10" s="119">
        <v>1.1361582460891089</v>
      </c>
      <c r="N10" s="120">
        <v>0.49375699481180202</v>
      </c>
      <c r="O10" s="117">
        <v>0</v>
      </c>
      <c r="P10" s="117">
        <v>0</v>
      </c>
      <c r="Q10" s="117">
        <v>0</v>
      </c>
      <c r="R10" s="117">
        <v>0</v>
      </c>
      <c r="S10" s="117">
        <v>0</v>
      </c>
      <c r="T10" s="117">
        <v>0</v>
      </c>
      <c r="U10" s="117">
        <v>0</v>
      </c>
      <c r="V10" s="117">
        <v>0</v>
      </c>
      <c r="W10" s="117">
        <v>0</v>
      </c>
      <c r="X10" s="117">
        <v>0</v>
      </c>
      <c r="Y10" s="117">
        <v>0</v>
      </c>
      <c r="Z10" s="117">
        <v>0</v>
      </c>
      <c r="AA10" s="117">
        <v>0</v>
      </c>
      <c r="AB10" s="117">
        <v>0</v>
      </c>
      <c r="AC10" s="117">
        <v>0</v>
      </c>
      <c r="AD10" s="117">
        <v>0</v>
      </c>
      <c r="AE10" s="117">
        <v>0</v>
      </c>
      <c r="AF10" s="117">
        <v>0</v>
      </c>
      <c r="AG10" s="117">
        <v>0</v>
      </c>
      <c r="AH10" s="117">
        <v>0</v>
      </c>
      <c r="AI10" s="117">
        <v>0</v>
      </c>
      <c r="AJ10" s="117">
        <v>0</v>
      </c>
      <c r="AK10" s="117">
        <v>0</v>
      </c>
      <c r="AL10" s="117">
        <v>0</v>
      </c>
      <c r="AM10" s="117">
        <v>0</v>
      </c>
      <c r="AN10" s="117">
        <v>0</v>
      </c>
      <c r="AO10" s="117">
        <v>0</v>
      </c>
      <c r="AP10" s="117">
        <v>0</v>
      </c>
      <c r="AQ10" s="117">
        <v>0</v>
      </c>
      <c r="AR10" s="117">
        <v>0</v>
      </c>
      <c r="AS10" s="117">
        <v>0</v>
      </c>
      <c r="AT10" s="117">
        <v>0</v>
      </c>
      <c r="AU10" s="117">
        <v>0</v>
      </c>
      <c r="AV10" s="117">
        <v>0</v>
      </c>
      <c r="AW10" s="117">
        <v>0</v>
      </c>
      <c r="AX10" s="117">
        <v>0</v>
      </c>
      <c r="AY10" s="117">
        <v>0</v>
      </c>
      <c r="AZ10" s="117">
        <v>0</v>
      </c>
      <c r="BA10" s="117">
        <v>0</v>
      </c>
      <c r="BB10" s="117">
        <v>0</v>
      </c>
      <c r="BC10" s="117">
        <v>0</v>
      </c>
      <c r="BD10" s="117">
        <v>0</v>
      </c>
      <c r="BE10" s="117">
        <v>0</v>
      </c>
      <c r="BF10" s="117">
        <v>0</v>
      </c>
      <c r="BG10" s="117">
        <v>0</v>
      </c>
      <c r="BH10" s="117">
        <v>0</v>
      </c>
      <c r="BI10" s="117">
        <v>0</v>
      </c>
      <c r="BJ10" s="117">
        <v>0</v>
      </c>
      <c r="BK10" s="117">
        <v>0</v>
      </c>
      <c r="BL10" s="117">
        <v>0</v>
      </c>
      <c r="BM10" s="117">
        <v>0</v>
      </c>
      <c r="BN10" s="117">
        <v>0</v>
      </c>
      <c r="BO10" s="117">
        <v>0</v>
      </c>
      <c r="BP10" s="117">
        <v>0</v>
      </c>
      <c r="BQ10" s="117">
        <v>0</v>
      </c>
      <c r="BR10" s="117">
        <v>0</v>
      </c>
      <c r="BS10" s="117">
        <v>0</v>
      </c>
      <c r="BT10" s="117">
        <v>0</v>
      </c>
      <c r="BU10" s="117">
        <v>0</v>
      </c>
      <c r="BV10" s="117">
        <v>0</v>
      </c>
      <c r="BW10" s="117">
        <v>0</v>
      </c>
      <c r="BX10" s="117">
        <v>0</v>
      </c>
      <c r="BY10" s="117">
        <v>0</v>
      </c>
      <c r="BZ10" s="117">
        <v>0</v>
      </c>
      <c r="CA10" s="117">
        <v>0</v>
      </c>
      <c r="CB10" s="117">
        <v>0</v>
      </c>
      <c r="CC10" s="117">
        <v>0</v>
      </c>
      <c r="CD10" s="117">
        <v>0</v>
      </c>
      <c r="CE10" s="117">
        <v>0</v>
      </c>
      <c r="CF10" s="117">
        <v>0</v>
      </c>
      <c r="CG10" s="117">
        <v>0</v>
      </c>
      <c r="CH10" s="117">
        <v>0</v>
      </c>
      <c r="CI10" s="117">
        <v>0</v>
      </c>
      <c r="CJ10" s="117">
        <v>0</v>
      </c>
      <c r="CK10" s="117">
        <v>0</v>
      </c>
      <c r="CL10" s="117">
        <v>0</v>
      </c>
      <c r="CM10" s="117">
        <v>0</v>
      </c>
      <c r="CN10" s="117">
        <v>0</v>
      </c>
      <c r="CO10" s="117">
        <v>0</v>
      </c>
      <c r="CP10" s="117">
        <v>0</v>
      </c>
      <c r="CQ10" s="117">
        <v>0</v>
      </c>
      <c r="CR10" s="117">
        <v>0</v>
      </c>
      <c r="CS10" s="117">
        <v>0</v>
      </c>
      <c r="CT10" s="117">
        <v>0</v>
      </c>
      <c r="CU10" s="117">
        <v>0</v>
      </c>
      <c r="CV10" s="117">
        <v>0</v>
      </c>
      <c r="CW10" s="117">
        <v>0</v>
      </c>
      <c r="CX10" s="117">
        <v>0</v>
      </c>
      <c r="CY10" s="117">
        <v>0</v>
      </c>
      <c r="CZ10" s="117">
        <v>0</v>
      </c>
      <c r="DA10" s="117">
        <v>0</v>
      </c>
      <c r="DB10" s="117">
        <v>0</v>
      </c>
      <c r="DC10" s="117">
        <v>0</v>
      </c>
      <c r="DD10" s="117">
        <v>0</v>
      </c>
      <c r="DE10" s="117">
        <v>0</v>
      </c>
      <c r="DF10" s="117">
        <v>0</v>
      </c>
      <c r="DG10" s="117">
        <v>0</v>
      </c>
      <c r="DH10" s="117">
        <v>0</v>
      </c>
      <c r="DI10" s="117">
        <v>0</v>
      </c>
      <c r="DJ10" s="117">
        <v>0</v>
      </c>
      <c r="DK10" s="117">
        <v>0</v>
      </c>
      <c r="DL10" s="117">
        <v>0</v>
      </c>
      <c r="DM10" s="117">
        <v>0</v>
      </c>
      <c r="DN10" s="117">
        <v>0</v>
      </c>
      <c r="DO10" s="117">
        <v>0</v>
      </c>
      <c r="DP10" s="117">
        <v>0</v>
      </c>
      <c r="DQ10" s="117">
        <v>0</v>
      </c>
      <c r="DR10" s="117">
        <v>0</v>
      </c>
      <c r="DS10" s="99"/>
      <c r="DT10" s="8"/>
    </row>
    <row r="11" spans="1:124">
      <c r="A11" s="10"/>
      <c r="B11" s="111" t="str">
        <f>報告書!K2</f>
        <v>千円</v>
      </c>
      <c r="C11" s="124">
        <f>VLOOKUP($B$11,$B$6:$C$9,2,0)</f>
        <v>1000</v>
      </c>
      <c r="E11" s="91"/>
      <c r="F11" s="102"/>
      <c r="G11" s="102"/>
      <c r="H11" s="102"/>
      <c r="I11" s="102"/>
      <c r="J11" s="102"/>
      <c r="K11" s="113">
        <v>61</v>
      </c>
      <c r="L11" s="114" t="s">
        <v>373</v>
      </c>
      <c r="M11" s="119">
        <v>1.3756212317099821</v>
      </c>
      <c r="N11" s="120">
        <v>0.19249843630162364</v>
      </c>
      <c r="O11" s="117">
        <v>8.3731243907878763E-6</v>
      </c>
      <c r="P11" s="117">
        <v>4.9776978892487984E-7</v>
      </c>
      <c r="Q11" s="117">
        <v>0</v>
      </c>
      <c r="R11" s="117">
        <v>0</v>
      </c>
      <c r="S11" s="117">
        <v>0</v>
      </c>
      <c r="T11" s="117">
        <v>0</v>
      </c>
      <c r="U11" s="117">
        <v>0</v>
      </c>
      <c r="V11" s="117">
        <v>0</v>
      </c>
      <c r="W11" s="117">
        <v>0</v>
      </c>
      <c r="X11" s="117">
        <v>0</v>
      </c>
      <c r="Y11" s="117">
        <v>0</v>
      </c>
      <c r="Z11" s="117">
        <v>0</v>
      </c>
      <c r="AA11" s="117">
        <v>0</v>
      </c>
      <c r="AB11" s="117">
        <v>0</v>
      </c>
      <c r="AC11" s="117">
        <v>0</v>
      </c>
      <c r="AD11" s="117">
        <v>0</v>
      </c>
      <c r="AE11" s="117">
        <v>0</v>
      </c>
      <c r="AF11" s="117">
        <v>0</v>
      </c>
      <c r="AG11" s="117">
        <v>0</v>
      </c>
      <c r="AH11" s="117">
        <v>0</v>
      </c>
      <c r="AI11" s="117">
        <v>0</v>
      </c>
      <c r="AJ11" s="117">
        <v>0</v>
      </c>
      <c r="AK11" s="117">
        <v>0</v>
      </c>
      <c r="AL11" s="117">
        <v>0</v>
      </c>
      <c r="AM11" s="117">
        <v>0</v>
      </c>
      <c r="AN11" s="117">
        <v>0</v>
      </c>
      <c r="AO11" s="117">
        <v>0</v>
      </c>
      <c r="AP11" s="117">
        <v>0</v>
      </c>
      <c r="AQ11" s="117">
        <v>0</v>
      </c>
      <c r="AR11" s="117">
        <v>0</v>
      </c>
      <c r="AS11" s="117">
        <v>0</v>
      </c>
      <c r="AT11" s="117">
        <v>0</v>
      </c>
      <c r="AU11" s="117">
        <v>0</v>
      </c>
      <c r="AV11" s="117">
        <v>0</v>
      </c>
      <c r="AW11" s="117">
        <v>0</v>
      </c>
      <c r="AX11" s="117">
        <v>0</v>
      </c>
      <c r="AY11" s="117">
        <v>0</v>
      </c>
      <c r="AZ11" s="117">
        <v>0</v>
      </c>
      <c r="BA11" s="117">
        <v>0</v>
      </c>
      <c r="BB11" s="117">
        <v>0</v>
      </c>
      <c r="BC11" s="117">
        <v>0</v>
      </c>
      <c r="BD11" s="117">
        <v>0</v>
      </c>
      <c r="BE11" s="117">
        <v>0</v>
      </c>
      <c r="BF11" s="117">
        <v>0</v>
      </c>
      <c r="BG11" s="117">
        <v>0</v>
      </c>
      <c r="BH11" s="117">
        <v>0</v>
      </c>
      <c r="BI11" s="117">
        <v>0</v>
      </c>
      <c r="BJ11" s="117">
        <v>0</v>
      </c>
      <c r="BK11" s="117">
        <v>0</v>
      </c>
      <c r="BL11" s="117">
        <v>0</v>
      </c>
      <c r="BM11" s="117">
        <v>0</v>
      </c>
      <c r="BN11" s="117">
        <v>0</v>
      </c>
      <c r="BO11" s="117">
        <v>0</v>
      </c>
      <c r="BP11" s="117">
        <v>0</v>
      </c>
      <c r="BQ11" s="117">
        <v>0</v>
      </c>
      <c r="BR11" s="117">
        <v>0</v>
      </c>
      <c r="BS11" s="117">
        <v>0</v>
      </c>
      <c r="BT11" s="117">
        <v>0</v>
      </c>
      <c r="BU11" s="117">
        <v>0</v>
      </c>
      <c r="BV11" s="117">
        <v>0</v>
      </c>
      <c r="BW11" s="117">
        <v>0</v>
      </c>
      <c r="BX11" s="117">
        <v>0</v>
      </c>
      <c r="BY11" s="117">
        <v>0</v>
      </c>
      <c r="BZ11" s="117">
        <v>0</v>
      </c>
      <c r="CA11" s="117">
        <v>0</v>
      </c>
      <c r="CB11" s="117">
        <v>0</v>
      </c>
      <c r="CC11" s="117">
        <v>0</v>
      </c>
      <c r="CD11" s="117">
        <v>0</v>
      </c>
      <c r="CE11" s="117">
        <v>0</v>
      </c>
      <c r="CF11" s="117">
        <v>0</v>
      </c>
      <c r="CG11" s="117">
        <v>0</v>
      </c>
      <c r="CH11" s="117">
        <v>0</v>
      </c>
      <c r="CI11" s="117">
        <v>0</v>
      </c>
      <c r="CJ11" s="117">
        <v>0</v>
      </c>
      <c r="CK11" s="117">
        <v>0</v>
      </c>
      <c r="CL11" s="117">
        <v>0</v>
      </c>
      <c r="CM11" s="117">
        <v>0</v>
      </c>
      <c r="CN11" s="117">
        <v>0</v>
      </c>
      <c r="CO11" s="117">
        <v>0</v>
      </c>
      <c r="CP11" s="117">
        <v>0</v>
      </c>
      <c r="CQ11" s="117">
        <v>0</v>
      </c>
      <c r="CR11" s="117">
        <v>0</v>
      </c>
      <c r="CS11" s="117">
        <v>0</v>
      </c>
      <c r="CT11" s="117">
        <v>0</v>
      </c>
      <c r="CU11" s="117">
        <v>0</v>
      </c>
      <c r="CV11" s="117">
        <v>0</v>
      </c>
      <c r="CW11" s="117">
        <v>0</v>
      </c>
      <c r="CX11" s="117">
        <v>0</v>
      </c>
      <c r="CY11" s="117">
        <v>0</v>
      </c>
      <c r="CZ11" s="117">
        <v>0</v>
      </c>
      <c r="DA11" s="117">
        <v>0</v>
      </c>
      <c r="DB11" s="117">
        <v>0</v>
      </c>
      <c r="DC11" s="117">
        <v>0</v>
      </c>
      <c r="DD11" s="117">
        <v>0</v>
      </c>
      <c r="DE11" s="117">
        <v>0</v>
      </c>
      <c r="DF11" s="117">
        <v>0</v>
      </c>
      <c r="DG11" s="117">
        <v>0</v>
      </c>
      <c r="DH11" s="117">
        <v>0</v>
      </c>
      <c r="DI11" s="117">
        <v>0</v>
      </c>
      <c r="DJ11" s="117">
        <v>0</v>
      </c>
      <c r="DK11" s="117">
        <v>0</v>
      </c>
      <c r="DL11" s="117">
        <v>0</v>
      </c>
      <c r="DM11" s="117">
        <v>0</v>
      </c>
      <c r="DN11" s="117">
        <v>0</v>
      </c>
      <c r="DO11" s="117">
        <v>0</v>
      </c>
      <c r="DP11" s="117">
        <v>0</v>
      </c>
      <c r="DQ11" s="117">
        <v>0</v>
      </c>
      <c r="DR11" s="117">
        <v>0</v>
      </c>
      <c r="DS11" s="99"/>
      <c r="DT11" s="8"/>
    </row>
    <row r="12" spans="1:124">
      <c r="A12" s="10"/>
      <c r="B12" s="11"/>
      <c r="C12" s="11"/>
      <c r="E12" s="91"/>
      <c r="F12" s="102"/>
      <c r="G12" s="102"/>
      <c r="H12" s="102"/>
      <c r="I12" s="102"/>
      <c r="J12" s="102"/>
      <c r="K12" s="113">
        <v>62</v>
      </c>
      <c r="L12" s="114" t="s">
        <v>918</v>
      </c>
      <c r="M12" s="119">
        <v>1.284955875564326</v>
      </c>
      <c r="N12" s="120">
        <v>0.51514288031859945</v>
      </c>
      <c r="O12" s="117">
        <v>1.1343598623515045E-2</v>
      </c>
      <c r="P12" s="117">
        <v>8.713177178763129E-4</v>
      </c>
      <c r="Q12" s="117">
        <v>0</v>
      </c>
      <c r="R12" s="117">
        <v>0</v>
      </c>
      <c r="S12" s="117">
        <v>0</v>
      </c>
      <c r="T12" s="117">
        <v>0</v>
      </c>
      <c r="U12" s="117">
        <v>0</v>
      </c>
      <c r="V12" s="117">
        <v>0</v>
      </c>
      <c r="W12" s="117">
        <v>0</v>
      </c>
      <c r="X12" s="117">
        <v>0</v>
      </c>
      <c r="Y12" s="117">
        <v>0</v>
      </c>
      <c r="Z12" s="117">
        <v>0</v>
      </c>
      <c r="AA12" s="117">
        <v>0</v>
      </c>
      <c r="AB12" s="117">
        <v>0</v>
      </c>
      <c r="AC12" s="117">
        <v>0</v>
      </c>
      <c r="AD12" s="117">
        <v>0</v>
      </c>
      <c r="AE12" s="117">
        <v>0</v>
      </c>
      <c r="AF12" s="117">
        <v>0</v>
      </c>
      <c r="AG12" s="117">
        <v>0</v>
      </c>
      <c r="AH12" s="117">
        <v>0</v>
      </c>
      <c r="AI12" s="117">
        <v>0</v>
      </c>
      <c r="AJ12" s="117">
        <v>0</v>
      </c>
      <c r="AK12" s="117">
        <v>0</v>
      </c>
      <c r="AL12" s="117">
        <v>0</v>
      </c>
      <c r="AM12" s="117">
        <v>0</v>
      </c>
      <c r="AN12" s="117">
        <v>0</v>
      </c>
      <c r="AO12" s="117">
        <v>0</v>
      </c>
      <c r="AP12" s="117">
        <v>0</v>
      </c>
      <c r="AQ12" s="117">
        <v>0</v>
      </c>
      <c r="AR12" s="117">
        <v>0</v>
      </c>
      <c r="AS12" s="117">
        <v>0</v>
      </c>
      <c r="AT12" s="117">
        <v>0</v>
      </c>
      <c r="AU12" s="117">
        <v>0</v>
      </c>
      <c r="AV12" s="117">
        <v>0</v>
      </c>
      <c r="AW12" s="117">
        <v>0</v>
      </c>
      <c r="AX12" s="117">
        <v>0</v>
      </c>
      <c r="AY12" s="117">
        <v>0</v>
      </c>
      <c r="AZ12" s="117">
        <v>0</v>
      </c>
      <c r="BA12" s="117">
        <v>0</v>
      </c>
      <c r="BB12" s="117">
        <v>0</v>
      </c>
      <c r="BC12" s="117">
        <v>0</v>
      </c>
      <c r="BD12" s="117">
        <v>0</v>
      </c>
      <c r="BE12" s="117">
        <v>0</v>
      </c>
      <c r="BF12" s="117">
        <v>0</v>
      </c>
      <c r="BG12" s="117">
        <v>0</v>
      </c>
      <c r="BH12" s="117">
        <v>0</v>
      </c>
      <c r="BI12" s="117">
        <v>0</v>
      </c>
      <c r="BJ12" s="117">
        <v>0</v>
      </c>
      <c r="BK12" s="117">
        <v>0</v>
      </c>
      <c r="BL12" s="117">
        <v>0</v>
      </c>
      <c r="BM12" s="117">
        <v>0</v>
      </c>
      <c r="BN12" s="117">
        <v>0</v>
      </c>
      <c r="BO12" s="117">
        <v>0</v>
      </c>
      <c r="BP12" s="117">
        <v>0</v>
      </c>
      <c r="BQ12" s="117">
        <v>0</v>
      </c>
      <c r="BR12" s="117">
        <v>0</v>
      </c>
      <c r="BS12" s="117">
        <v>0</v>
      </c>
      <c r="BT12" s="117">
        <v>0</v>
      </c>
      <c r="BU12" s="117">
        <v>0</v>
      </c>
      <c r="BV12" s="117">
        <v>0</v>
      </c>
      <c r="BW12" s="117">
        <v>0</v>
      </c>
      <c r="BX12" s="117">
        <v>0</v>
      </c>
      <c r="BY12" s="117">
        <v>0</v>
      </c>
      <c r="BZ12" s="117">
        <v>0</v>
      </c>
      <c r="CA12" s="117">
        <v>0</v>
      </c>
      <c r="CB12" s="117">
        <v>0</v>
      </c>
      <c r="CC12" s="117">
        <v>0</v>
      </c>
      <c r="CD12" s="117">
        <v>0</v>
      </c>
      <c r="CE12" s="117">
        <v>0</v>
      </c>
      <c r="CF12" s="117">
        <v>0</v>
      </c>
      <c r="CG12" s="117">
        <v>0</v>
      </c>
      <c r="CH12" s="117">
        <v>0</v>
      </c>
      <c r="CI12" s="117">
        <v>0</v>
      </c>
      <c r="CJ12" s="117">
        <v>0</v>
      </c>
      <c r="CK12" s="117">
        <v>0</v>
      </c>
      <c r="CL12" s="117">
        <v>0</v>
      </c>
      <c r="CM12" s="117">
        <v>0</v>
      </c>
      <c r="CN12" s="117">
        <v>0</v>
      </c>
      <c r="CO12" s="117">
        <v>0</v>
      </c>
      <c r="CP12" s="117">
        <v>0</v>
      </c>
      <c r="CQ12" s="117">
        <v>0</v>
      </c>
      <c r="CR12" s="117">
        <v>0</v>
      </c>
      <c r="CS12" s="117">
        <v>0</v>
      </c>
      <c r="CT12" s="117">
        <v>0</v>
      </c>
      <c r="CU12" s="117">
        <v>0</v>
      </c>
      <c r="CV12" s="117">
        <v>0</v>
      </c>
      <c r="CW12" s="117">
        <v>0</v>
      </c>
      <c r="CX12" s="117">
        <v>0</v>
      </c>
      <c r="CY12" s="117">
        <v>0</v>
      </c>
      <c r="CZ12" s="117">
        <v>0</v>
      </c>
      <c r="DA12" s="117">
        <v>0</v>
      </c>
      <c r="DB12" s="117">
        <v>0</v>
      </c>
      <c r="DC12" s="117">
        <v>0</v>
      </c>
      <c r="DD12" s="117">
        <v>0</v>
      </c>
      <c r="DE12" s="117">
        <v>0</v>
      </c>
      <c r="DF12" s="117">
        <v>0</v>
      </c>
      <c r="DG12" s="117">
        <v>0</v>
      </c>
      <c r="DH12" s="117">
        <v>0</v>
      </c>
      <c r="DI12" s="117">
        <v>0</v>
      </c>
      <c r="DJ12" s="117">
        <v>0</v>
      </c>
      <c r="DK12" s="117">
        <v>0</v>
      </c>
      <c r="DL12" s="117">
        <v>0</v>
      </c>
      <c r="DM12" s="117">
        <v>0</v>
      </c>
      <c r="DN12" s="117">
        <v>0</v>
      </c>
      <c r="DO12" s="117">
        <v>0</v>
      </c>
      <c r="DP12" s="117">
        <v>0</v>
      </c>
      <c r="DQ12" s="117">
        <v>0</v>
      </c>
      <c r="DR12" s="117">
        <v>0</v>
      </c>
      <c r="DS12" s="99"/>
      <c r="DT12" s="8"/>
    </row>
    <row r="13" spans="1:124" ht="17" thickBot="1">
      <c r="A13" s="10"/>
      <c r="B13" s="14"/>
      <c r="E13" s="91"/>
      <c r="F13" s="102"/>
      <c r="G13" s="102"/>
      <c r="H13" s="102"/>
      <c r="I13" s="102"/>
      <c r="J13" s="102"/>
      <c r="K13" s="113">
        <v>111</v>
      </c>
      <c r="L13" s="114" t="s">
        <v>919</v>
      </c>
      <c r="M13" s="119">
        <v>1.0384691422700865</v>
      </c>
      <c r="N13" s="120">
        <v>0.68414687722488976</v>
      </c>
      <c r="O13" s="117">
        <v>0</v>
      </c>
      <c r="P13" s="117">
        <v>0</v>
      </c>
      <c r="Q13" s="117">
        <v>0</v>
      </c>
      <c r="R13" s="117">
        <v>0</v>
      </c>
      <c r="S13" s="117">
        <v>0</v>
      </c>
      <c r="T13" s="117">
        <v>0</v>
      </c>
      <c r="U13" s="117">
        <v>0</v>
      </c>
      <c r="V13" s="117">
        <v>0</v>
      </c>
      <c r="W13" s="117">
        <v>0</v>
      </c>
      <c r="X13" s="117">
        <v>0</v>
      </c>
      <c r="Y13" s="117">
        <v>0</v>
      </c>
      <c r="Z13" s="117">
        <v>0</v>
      </c>
      <c r="AA13" s="117">
        <v>0</v>
      </c>
      <c r="AB13" s="117">
        <v>0</v>
      </c>
      <c r="AC13" s="117">
        <v>0</v>
      </c>
      <c r="AD13" s="117">
        <v>0</v>
      </c>
      <c r="AE13" s="117">
        <v>0</v>
      </c>
      <c r="AF13" s="117">
        <v>0</v>
      </c>
      <c r="AG13" s="117">
        <v>0</v>
      </c>
      <c r="AH13" s="117">
        <v>0</v>
      </c>
      <c r="AI13" s="117">
        <v>0</v>
      </c>
      <c r="AJ13" s="117">
        <v>0</v>
      </c>
      <c r="AK13" s="117">
        <v>0</v>
      </c>
      <c r="AL13" s="117">
        <v>0</v>
      </c>
      <c r="AM13" s="117">
        <v>0</v>
      </c>
      <c r="AN13" s="117">
        <v>0</v>
      </c>
      <c r="AO13" s="117">
        <v>0</v>
      </c>
      <c r="AP13" s="117">
        <v>0</v>
      </c>
      <c r="AQ13" s="117">
        <v>0</v>
      </c>
      <c r="AR13" s="117">
        <v>0</v>
      </c>
      <c r="AS13" s="117">
        <v>0</v>
      </c>
      <c r="AT13" s="117">
        <v>0</v>
      </c>
      <c r="AU13" s="117">
        <v>0</v>
      </c>
      <c r="AV13" s="117">
        <v>0</v>
      </c>
      <c r="AW13" s="117">
        <v>0</v>
      </c>
      <c r="AX13" s="117">
        <v>0</v>
      </c>
      <c r="AY13" s="117">
        <v>0</v>
      </c>
      <c r="AZ13" s="117">
        <v>0</v>
      </c>
      <c r="BA13" s="117">
        <v>0</v>
      </c>
      <c r="BB13" s="117">
        <v>0</v>
      </c>
      <c r="BC13" s="117">
        <v>0</v>
      </c>
      <c r="BD13" s="117">
        <v>0</v>
      </c>
      <c r="BE13" s="117">
        <v>0</v>
      </c>
      <c r="BF13" s="117">
        <v>0</v>
      </c>
      <c r="BG13" s="117">
        <v>0</v>
      </c>
      <c r="BH13" s="117">
        <v>0</v>
      </c>
      <c r="BI13" s="117">
        <v>0</v>
      </c>
      <c r="BJ13" s="117">
        <v>0</v>
      </c>
      <c r="BK13" s="117">
        <v>0</v>
      </c>
      <c r="BL13" s="117">
        <v>0</v>
      </c>
      <c r="BM13" s="117">
        <v>0</v>
      </c>
      <c r="BN13" s="117">
        <v>0</v>
      </c>
      <c r="BO13" s="117">
        <v>0</v>
      </c>
      <c r="BP13" s="117">
        <v>0</v>
      </c>
      <c r="BQ13" s="117">
        <v>0</v>
      </c>
      <c r="BR13" s="117">
        <v>0</v>
      </c>
      <c r="BS13" s="117">
        <v>0</v>
      </c>
      <c r="BT13" s="117">
        <v>0</v>
      </c>
      <c r="BU13" s="117">
        <v>0</v>
      </c>
      <c r="BV13" s="117">
        <v>0</v>
      </c>
      <c r="BW13" s="117">
        <v>0</v>
      </c>
      <c r="BX13" s="117">
        <v>0</v>
      </c>
      <c r="BY13" s="117">
        <v>0</v>
      </c>
      <c r="BZ13" s="117">
        <v>0</v>
      </c>
      <c r="CA13" s="117">
        <v>0</v>
      </c>
      <c r="CB13" s="117">
        <v>0</v>
      </c>
      <c r="CC13" s="117">
        <v>0</v>
      </c>
      <c r="CD13" s="117">
        <v>0</v>
      </c>
      <c r="CE13" s="117">
        <v>0</v>
      </c>
      <c r="CF13" s="117">
        <v>0</v>
      </c>
      <c r="CG13" s="117">
        <v>0</v>
      </c>
      <c r="CH13" s="117">
        <v>0</v>
      </c>
      <c r="CI13" s="117">
        <v>0</v>
      </c>
      <c r="CJ13" s="117">
        <v>0</v>
      </c>
      <c r="CK13" s="117">
        <v>0</v>
      </c>
      <c r="CL13" s="117">
        <v>0</v>
      </c>
      <c r="CM13" s="117">
        <v>0</v>
      </c>
      <c r="CN13" s="117">
        <v>0</v>
      </c>
      <c r="CO13" s="117">
        <v>0</v>
      </c>
      <c r="CP13" s="117">
        <v>0</v>
      </c>
      <c r="CQ13" s="117">
        <v>0</v>
      </c>
      <c r="CR13" s="117">
        <v>0</v>
      </c>
      <c r="CS13" s="117">
        <v>0</v>
      </c>
      <c r="CT13" s="117">
        <v>0</v>
      </c>
      <c r="CU13" s="117">
        <v>0</v>
      </c>
      <c r="CV13" s="117">
        <v>0</v>
      </c>
      <c r="CW13" s="117">
        <v>0</v>
      </c>
      <c r="CX13" s="117">
        <v>0</v>
      </c>
      <c r="CY13" s="117">
        <v>0</v>
      </c>
      <c r="CZ13" s="117">
        <v>0</v>
      </c>
      <c r="DA13" s="117">
        <v>0</v>
      </c>
      <c r="DB13" s="117">
        <v>0</v>
      </c>
      <c r="DC13" s="117">
        <v>0</v>
      </c>
      <c r="DD13" s="117">
        <v>0</v>
      </c>
      <c r="DE13" s="117">
        <v>0</v>
      </c>
      <c r="DF13" s="117">
        <v>0</v>
      </c>
      <c r="DG13" s="117">
        <v>0</v>
      </c>
      <c r="DH13" s="117">
        <v>0</v>
      </c>
      <c r="DI13" s="117">
        <v>0</v>
      </c>
      <c r="DJ13" s="117">
        <v>0</v>
      </c>
      <c r="DK13" s="117">
        <v>0</v>
      </c>
      <c r="DL13" s="117">
        <v>0</v>
      </c>
      <c r="DM13" s="117">
        <v>0</v>
      </c>
      <c r="DN13" s="117">
        <v>0</v>
      </c>
      <c r="DO13" s="117">
        <v>0</v>
      </c>
      <c r="DP13" s="117">
        <v>0</v>
      </c>
      <c r="DQ13" s="117">
        <v>0</v>
      </c>
      <c r="DR13" s="117">
        <v>0</v>
      </c>
      <c r="DS13" s="99"/>
      <c r="DT13" s="8"/>
    </row>
    <row r="14" spans="1:124">
      <c r="A14" s="10"/>
      <c r="C14" s="808" t="s">
        <v>1106</v>
      </c>
      <c r="E14" s="91"/>
      <c r="F14" s="102"/>
      <c r="G14" s="102"/>
      <c r="H14" s="102"/>
      <c r="I14" s="102"/>
      <c r="J14" s="102"/>
      <c r="K14" s="113">
        <v>112</v>
      </c>
      <c r="L14" s="114" t="s">
        <v>386</v>
      </c>
      <c r="M14" s="119">
        <v>1.0248520682436959</v>
      </c>
      <c r="N14" s="120">
        <v>0.76017178339588765</v>
      </c>
      <c r="O14" s="117">
        <v>0</v>
      </c>
      <c r="P14" s="117">
        <v>0</v>
      </c>
      <c r="Q14" s="117">
        <v>0</v>
      </c>
      <c r="R14" s="117">
        <v>0</v>
      </c>
      <c r="S14" s="117">
        <v>0</v>
      </c>
      <c r="T14" s="117">
        <v>0</v>
      </c>
      <c r="U14" s="117">
        <v>0</v>
      </c>
      <c r="V14" s="117">
        <v>0</v>
      </c>
      <c r="W14" s="117">
        <v>0</v>
      </c>
      <c r="X14" s="117">
        <v>0</v>
      </c>
      <c r="Y14" s="117">
        <v>0</v>
      </c>
      <c r="Z14" s="117">
        <v>0</v>
      </c>
      <c r="AA14" s="117">
        <v>0</v>
      </c>
      <c r="AB14" s="117">
        <v>0</v>
      </c>
      <c r="AC14" s="117">
        <v>0</v>
      </c>
      <c r="AD14" s="117">
        <v>0</v>
      </c>
      <c r="AE14" s="117">
        <v>0</v>
      </c>
      <c r="AF14" s="117">
        <v>0</v>
      </c>
      <c r="AG14" s="117">
        <v>0</v>
      </c>
      <c r="AH14" s="117">
        <v>0</v>
      </c>
      <c r="AI14" s="117">
        <v>0</v>
      </c>
      <c r="AJ14" s="117">
        <v>0</v>
      </c>
      <c r="AK14" s="117">
        <v>0</v>
      </c>
      <c r="AL14" s="117">
        <v>0</v>
      </c>
      <c r="AM14" s="117">
        <v>0</v>
      </c>
      <c r="AN14" s="117">
        <v>0</v>
      </c>
      <c r="AO14" s="117">
        <v>0</v>
      </c>
      <c r="AP14" s="117">
        <v>0</v>
      </c>
      <c r="AQ14" s="117">
        <v>0</v>
      </c>
      <c r="AR14" s="117">
        <v>0</v>
      </c>
      <c r="AS14" s="117">
        <v>0</v>
      </c>
      <c r="AT14" s="117">
        <v>0</v>
      </c>
      <c r="AU14" s="117">
        <v>0</v>
      </c>
      <c r="AV14" s="117">
        <v>0</v>
      </c>
      <c r="AW14" s="117">
        <v>0</v>
      </c>
      <c r="AX14" s="117">
        <v>0</v>
      </c>
      <c r="AY14" s="117">
        <v>0</v>
      </c>
      <c r="AZ14" s="117">
        <v>0</v>
      </c>
      <c r="BA14" s="117">
        <v>0</v>
      </c>
      <c r="BB14" s="117">
        <v>0</v>
      </c>
      <c r="BC14" s="117">
        <v>0</v>
      </c>
      <c r="BD14" s="117">
        <v>0</v>
      </c>
      <c r="BE14" s="117">
        <v>0</v>
      </c>
      <c r="BF14" s="117">
        <v>0</v>
      </c>
      <c r="BG14" s="117">
        <v>0</v>
      </c>
      <c r="BH14" s="117">
        <v>0</v>
      </c>
      <c r="BI14" s="117">
        <v>0</v>
      </c>
      <c r="BJ14" s="117">
        <v>0</v>
      </c>
      <c r="BK14" s="117">
        <v>0</v>
      </c>
      <c r="BL14" s="117">
        <v>0</v>
      </c>
      <c r="BM14" s="117">
        <v>0</v>
      </c>
      <c r="BN14" s="117">
        <v>0</v>
      </c>
      <c r="BO14" s="117">
        <v>0</v>
      </c>
      <c r="BP14" s="117">
        <v>0</v>
      </c>
      <c r="BQ14" s="117">
        <v>0</v>
      </c>
      <c r="BR14" s="117">
        <v>0</v>
      </c>
      <c r="BS14" s="117">
        <v>0</v>
      </c>
      <c r="BT14" s="117">
        <v>0</v>
      </c>
      <c r="BU14" s="117">
        <v>0</v>
      </c>
      <c r="BV14" s="117">
        <v>0</v>
      </c>
      <c r="BW14" s="117">
        <v>0</v>
      </c>
      <c r="BX14" s="117">
        <v>0</v>
      </c>
      <c r="BY14" s="117">
        <v>0</v>
      </c>
      <c r="BZ14" s="117">
        <v>0</v>
      </c>
      <c r="CA14" s="117">
        <v>0</v>
      </c>
      <c r="CB14" s="117">
        <v>0</v>
      </c>
      <c r="CC14" s="117">
        <v>0</v>
      </c>
      <c r="CD14" s="117">
        <v>0</v>
      </c>
      <c r="CE14" s="117">
        <v>0</v>
      </c>
      <c r="CF14" s="117">
        <v>0</v>
      </c>
      <c r="CG14" s="117">
        <v>0</v>
      </c>
      <c r="CH14" s="117">
        <v>0</v>
      </c>
      <c r="CI14" s="117">
        <v>0</v>
      </c>
      <c r="CJ14" s="117">
        <v>0</v>
      </c>
      <c r="CK14" s="117">
        <v>0</v>
      </c>
      <c r="CL14" s="117">
        <v>0</v>
      </c>
      <c r="CM14" s="117">
        <v>0</v>
      </c>
      <c r="CN14" s="117">
        <v>0</v>
      </c>
      <c r="CO14" s="117">
        <v>0</v>
      </c>
      <c r="CP14" s="117">
        <v>0</v>
      </c>
      <c r="CQ14" s="117">
        <v>0</v>
      </c>
      <c r="CR14" s="117">
        <v>0</v>
      </c>
      <c r="CS14" s="117">
        <v>0</v>
      </c>
      <c r="CT14" s="117">
        <v>0</v>
      </c>
      <c r="CU14" s="117">
        <v>0</v>
      </c>
      <c r="CV14" s="117">
        <v>0</v>
      </c>
      <c r="CW14" s="117">
        <v>0</v>
      </c>
      <c r="CX14" s="117">
        <v>0</v>
      </c>
      <c r="CY14" s="117">
        <v>0</v>
      </c>
      <c r="CZ14" s="117">
        <v>0</v>
      </c>
      <c r="DA14" s="117">
        <v>0</v>
      </c>
      <c r="DB14" s="117">
        <v>0</v>
      </c>
      <c r="DC14" s="117">
        <v>0</v>
      </c>
      <c r="DD14" s="117">
        <v>0</v>
      </c>
      <c r="DE14" s="117">
        <v>0</v>
      </c>
      <c r="DF14" s="117">
        <v>0</v>
      </c>
      <c r="DG14" s="117">
        <v>0</v>
      </c>
      <c r="DH14" s="117">
        <v>0</v>
      </c>
      <c r="DI14" s="117">
        <v>0</v>
      </c>
      <c r="DJ14" s="117">
        <v>0</v>
      </c>
      <c r="DK14" s="117">
        <v>0</v>
      </c>
      <c r="DL14" s="117">
        <v>0</v>
      </c>
      <c r="DM14" s="117">
        <v>0</v>
      </c>
      <c r="DN14" s="117">
        <v>0</v>
      </c>
      <c r="DO14" s="117">
        <v>0</v>
      </c>
      <c r="DP14" s="117">
        <v>0</v>
      </c>
      <c r="DQ14" s="117">
        <v>0</v>
      </c>
      <c r="DR14" s="117">
        <v>0</v>
      </c>
      <c r="DS14" s="99"/>
      <c r="DT14" s="8"/>
    </row>
    <row r="15" spans="1:124">
      <c r="A15" s="10"/>
      <c r="C15" s="809"/>
      <c r="E15" s="91"/>
      <c r="F15" s="102"/>
      <c r="G15" s="102"/>
      <c r="H15" s="102"/>
      <c r="I15" s="102"/>
      <c r="J15" s="102"/>
      <c r="K15" s="113">
        <v>113</v>
      </c>
      <c r="L15" s="114" t="s">
        <v>920</v>
      </c>
      <c r="M15" s="119">
        <v>1.2373385827683934</v>
      </c>
      <c r="N15" s="120">
        <v>0.69551403370258702</v>
      </c>
      <c r="O15" s="117">
        <v>0</v>
      </c>
      <c r="P15" s="117">
        <v>0</v>
      </c>
      <c r="Q15" s="117">
        <v>0</v>
      </c>
      <c r="R15" s="117">
        <v>0</v>
      </c>
      <c r="S15" s="117">
        <v>0</v>
      </c>
      <c r="T15" s="117">
        <v>0</v>
      </c>
      <c r="U15" s="117">
        <v>0</v>
      </c>
      <c r="V15" s="117">
        <v>0</v>
      </c>
      <c r="W15" s="117">
        <v>0</v>
      </c>
      <c r="X15" s="117">
        <v>0</v>
      </c>
      <c r="Y15" s="117">
        <v>0</v>
      </c>
      <c r="Z15" s="117">
        <v>0</v>
      </c>
      <c r="AA15" s="117">
        <v>0</v>
      </c>
      <c r="AB15" s="117">
        <v>0</v>
      </c>
      <c r="AC15" s="117">
        <v>0</v>
      </c>
      <c r="AD15" s="117">
        <v>0</v>
      </c>
      <c r="AE15" s="117">
        <v>0</v>
      </c>
      <c r="AF15" s="117">
        <v>0</v>
      </c>
      <c r="AG15" s="117">
        <v>0</v>
      </c>
      <c r="AH15" s="117">
        <v>0</v>
      </c>
      <c r="AI15" s="117">
        <v>0</v>
      </c>
      <c r="AJ15" s="117">
        <v>0</v>
      </c>
      <c r="AK15" s="117">
        <v>0</v>
      </c>
      <c r="AL15" s="117">
        <v>0</v>
      </c>
      <c r="AM15" s="117">
        <v>0</v>
      </c>
      <c r="AN15" s="117">
        <v>0</v>
      </c>
      <c r="AO15" s="117">
        <v>0</v>
      </c>
      <c r="AP15" s="117">
        <v>0</v>
      </c>
      <c r="AQ15" s="117">
        <v>0</v>
      </c>
      <c r="AR15" s="117">
        <v>0</v>
      </c>
      <c r="AS15" s="117">
        <v>0</v>
      </c>
      <c r="AT15" s="117">
        <v>0</v>
      </c>
      <c r="AU15" s="117">
        <v>0</v>
      </c>
      <c r="AV15" s="117">
        <v>0</v>
      </c>
      <c r="AW15" s="117">
        <v>0</v>
      </c>
      <c r="AX15" s="117">
        <v>0</v>
      </c>
      <c r="AY15" s="117">
        <v>0</v>
      </c>
      <c r="AZ15" s="117">
        <v>0</v>
      </c>
      <c r="BA15" s="117">
        <v>0</v>
      </c>
      <c r="BB15" s="117">
        <v>0</v>
      </c>
      <c r="BC15" s="117">
        <v>0</v>
      </c>
      <c r="BD15" s="117">
        <v>0</v>
      </c>
      <c r="BE15" s="117">
        <v>0</v>
      </c>
      <c r="BF15" s="117">
        <v>0</v>
      </c>
      <c r="BG15" s="117">
        <v>0</v>
      </c>
      <c r="BH15" s="117">
        <v>0</v>
      </c>
      <c r="BI15" s="117">
        <v>0</v>
      </c>
      <c r="BJ15" s="117">
        <v>0</v>
      </c>
      <c r="BK15" s="117">
        <v>0</v>
      </c>
      <c r="BL15" s="117">
        <v>0</v>
      </c>
      <c r="BM15" s="117">
        <v>0</v>
      </c>
      <c r="BN15" s="117">
        <v>0</v>
      </c>
      <c r="BO15" s="117">
        <v>0</v>
      </c>
      <c r="BP15" s="117">
        <v>0</v>
      </c>
      <c r="BQ15" s="117">
        <v>0</v>
      </c>
      <c r="BR15" s="117">
        <v>0</v>
      </c>
      <c r="BS15" s="117">
        <v>0</v>
      </c>
      <c r="BT15" s="117">
        <v>0</v>
      </c>
      <c r="BU15" s="117">
        <v>0</v>
      </c>
      <c r="BV15" s="117">
        <v>0</v>
      </c>
      <c r="BW15" s="117">
        <v>0</v>
      </c>
      <c r="BX15" s="117">
        <v>0</v>
      </c>
      <c r="BY15" s="117">
        <v>0</v>
      </c>
      <c r="BZ15" s="117">
        <v>0</v>
      </c>
      <c r="CA15" s="117">
        <v>0</v>
      </c>
      <c r="CB15" s="117">
        <v>0</v>
      </c>
      <c r="CC15" s="117">
        <v>0</v>
      </c>
      <c r="CD15" s="117">
        <v>0</v>
      </c>
      <c r="CE15" s="117">
        <v>0</v>
      </c>
      <c r="CF15" s="117">
        <v>0</v>
      </c>
      <c r="CG15" s="117">
        <v>0</v>
      </c>
      <c r="CH15" s="117">
        <v>0</v>
      </c>
      <c r="CI15" s="117">
        <v>0</v>
      </c>
      <c r="CJ15" s="117">
        <v>0</v>
      </c>
      <c r="CK15" s="117">
        <v>0</v>
      </c>
      <c r="CL15" s="117">
        <v>0</v>
      </c>
      <c r="CM15" s="117">
        <v>0</v>
      </c>
      <c r="CN15" s="117">
        <v>0</v>
      </c>
      <c r="CO15" s="117">
        <v>0</v>
      </c>
      <c r="CP15" s="117">
        <v>0</v>
      </c>
      <c r="CQ15" s="117">
        <v>0</v>
      </c>
      <c r="CR15" s="117">
        <v>0</v>
      </c>
      <c r="CS15" s="117">
        <v>0</v>
      </c>
      <c r="CT15" s="117">
        <v>0</v>
      </c>
      <c r="CU15" s="117">
        <v>0</v>
      </c>
      <c r="CV15" s="117">
        <v>0</v>
      </c>
      <c r="CW15" s="117">
        <v>0</v>
      </c>
      <c r="CX15" s="117">
        <v>0</v>
      </c>
      <c r="CY15" s="117">
        <v>0</v>
      </c>
      <c r="CZ15" s="117">
        <v>0</v>
      </c>
      <c r="DA15" s="117">
        <v>0</v>
      </c>
      <c r="DB15" s="117">
        <v>0</v>
      </c>
      <c r="DC15" s="117">
        <v>0</v>
      </c>
      <c r="DD15" s="117">
        <v>0</v>
      </c>
      <c r="DE15" s="117">
        <v>0</v>
      </c>
      <c r="DF15" s="117">
        <v>0</v>
      </c>
      <c r="DG15" s="117">
        <v>0</v>
      </c>
      <c r="DH15" s="117">
        <v>0</v>
      </c>
      <c r="DI15" s="117">
        <v>0</v>
      </c>
      <c r="DJ15" s="117">
        <v>0</v>
      </c>
      <c r="DK15" s="117">
        <v>0</v>
      </c>
      <c r="DL15" s="117">
        <v>0</v>
      </c>
      <c r="DM15" s="117">
        <v>0</v>
      </c>
      <c r="DN15" s="117">
        <v>0</v>
      </c>
      <c r="DO15" s="117">
        <v>0</v>
      </c>
      <c r="DP15" s="117">
        <v>0</v>
      </c>
      <c r="DQ15" s="117">
        <v>0</v>
      </c>
      <c r="DR15" s="117">
        <v>0</v>
      </c>
      <c r="DS15" s="99"/>
      <c r="DT15" s="8"/>
    </row>
    <row r="16" spans="1:124">
      <c r="A16" s="10"/>
      <c r="C16" s="809"/>
      <c r="E16" s="91"/>
      <c r="F16" s="102"/>
      <c r="G16" s="102"/>
      <c r="H16" s="102"/>
      <c r="I16" s="102"/>
      <c r="J16" s="102"/>
      <c r="K16" s="113">
        <v>114</v>
      </c>
      <c r="L16" s="114" t="s">
        <v>0</v>
      </c>
      <c r="M16" s="119">
        <v>1.1059206957425047</v>
      </c>
      <c r="N16" s="120">
        <v>0</v>
      </c>
      <c r="O16" s="117">
        <v>0</v>
      </c>
      <c r="P16" s="117">
        <v>0</v>
      </c>
      <c r="Q16" s="117">
        <v>0</v>
      </c>
      <c r="R16" s="117">
        <v>0</v>
      </c>
      <c r="S16" s="117">
        <v>0</v>
      </c>
      <c r="T16" s="117">
        <v>0</v>
      </c>
      <c r="U16" s="117">
        <v>0</v>
      </c>
      <c r="V16" s="117">
        <v>0</v>
      </c>
      <c r="W16" s="117">
        <v>0</v>
      </c>
      <c r="X16" s="117">
        <v>0</v>
      </c>
      <c r="Y16" s="117">
        <v>0</v>
      </c>
      <c r="Z16" s="117">
        <v>0</v>
      </c>
      <c r="AA16" s="117">
        <v>0</v>
      </c>
      <c r="AB16" s="117">
        <v>0</v>
      </c>
      <c r="AC16" s="117">
        <v>0</v>
      </c>
      <c r="AD16" s="117">
        <v>0</v>
      </c>
      <c r="AE16" s="117">
        <v>0</v>
      </c>
      <c r="AF16" s="117">
        <v>0</v>
      </c>
      <c r="AG16" s="117">
        <v>0</v>
      </c>
      <c r="AH16" s="117">
        <v>0</v>
      </c>
      <c r="AI16" s="117">
        <v>0</v>
      </c>
      <c r="AJ16" s="117">
        <v>0</v>
      </c>
      <c r="AK16" s="117">
        <v>0</v>
      </c>
      <c r="AL16" s="117">
        <v>0</v>
      </c>
      <c r="AM16" s="117">
        <v>0</v>
      </c>
      <c r="AN16" s="117">
        <v>0</v>
      </c>
      <c r="AO16" s="117">
        <v>0</v>
      </c>
      <c r="AP16" s="117">
        <v>0</v>
      </c>
      <c r="AQ16" s="117">
        <v>0</v>
      </c>
      <c r="AR16" s="117">
        <v>0</v>
      </c>
      <c r="AS16" s="117">
        <v>0</v>
      </c>
      <c r="AT16" s="117">
        <v>0</v>
      </c>
      <c r="AU16" s="117">
        <v>0</v>
      </c>
      <c r="AV16" s="117">
        <v>0</v>
      </c>
      <c r="AW16" s="117">
        <v>0</v>
      </c>
      <c r="AX16" s="117">
        <v>0</v>
      </c>
      <c r="AY16" s="117">
        <v>0</v>
      </c>
      <c r="AZ16" s="117">
        <v>0</v>
      </c>
      <c r="BA16" s="117">
        <v>0</v>
      </c>
      <c r="BB16" s="117">
        <v>0</v>
      </c>
      <c r="BC16" s="117">
        <v>0</v>
      </c>
      <c r="BD16" s="117">
        <v>0</v>
      </c>
      <c r="BE16" s="117">
        <v>0</v>
      </c>
      <c r="BF16" s="117">
        <v>0</v>
      </c>
      <c r="BG16" s="117">
        <v>0</v>
      </c>
      <c r="BH16" s="117">
        <v>0</v>
      </c>
      <c r="BI16" s="117">
        <v>0</v>
      </c>
      <c r="BJ16" s="117">
        <v>0</v>
      </c>
      <c r="BK16" s="117">
        <v>0</v>
      </c>
      <c r="BL16" s="117">
        <v>0</v>
      </c>
      <c r="BM16" s="117">
        <v>0</v>
      </c>
      <c r="BN16" s="117">
        <v>0</v>
      </c>
      <c r="BO16" s="117">
        <v>0</v>
      </c>
      <c r="BP16" s="117">
        <v>0</v>
      </c>
      <c r="BQ16" s="117">
        <v>0</v>
      </c>
      <c r="BR16" s="117">
        <v>0</v>
      </c>
      <c r="BS16" s="117">
        <v>0</v>
      </c>
      <c r="BT16" s="117">
        <v>0</v>
      </c>
      <c r="BU16" s="117">
        <v>0</v>
      </c>
      <c r="BV16" s="117">
        <v>0</v>
      </c>
      <c r="BW16" s="117">
        <v>0</v>
      </c>
      <c r="BX16" s="117">
        <v>0</v>
      </c>
      <c r="BY16" s="117">
        <v>0</v>
      </c>
      <c r="BZ16" s="117">
        <v>0</v>
      </c>
      <c r="CA16" s="117">
        <v>0</v>
      </c>
      <c r="CB16" s="117">
        <v>0</v>
      </c>
      <c r="CC16" s="117">
        <v>0</v>
      </c>
      <c r="CD16" s="117">
        <v>0</v>
      </c>
      <c r="CE16" s="117">
        <v>0</v>
      </c>
      <c r="CF16" s="117">
        <v>0</v>
      </c>
      <c r="CG16" s="117">
        <v>0</v>
      </c>
      <c r="CH16" s="117">
        <v>0</v>
      </c>
      <c r="CI16" s="117">
        <v>0</v>
      </c>
      <c r="CJ16" s="117">
        <v>0</v>
      </c>
      <c r="CK16" s="117">
        <v>0</v>
      </c>
      <c r="CL16" s="117">
        <v>0</v>
      </c>
      <c r="CM16" s="117">
        <v>0</v>
      </c>
      <c r="CN16" s="117">
        <v>0</v>
      </c>
      <c r="CO16" s="117">
        <v>0</v>
      </c>
      <c r="CP16" s="117">
        <v>0</v>
      </c>
      <c r="CQ16" s="117">
        <v>0</v>
      </c>
      <c r="CR16" s="117">
        <v>0</v>
      </c>
      <c r="CS16" s="117">
        <v>0</v>
      </c>
      <c r="CT16" s="117">
        <v>0</v>
      </c>
      <c r="CU16" s="117">
        <v>0</v>
      </c>
      <c r="CV16" s="117">
        <v>0</v>
      </c>
      <c r="CW16" s="117">
        <v>0</v>
      </c>
      <c r="CX16" s="117">
        <v>0</v>
      </c>
      <c r="CY16" s="117">
        <v>0</v>
      </c>
      <c r="CZ16" s="117">
        <v>0</v>
      </c>
      <c r="DA16" s="117">
        <v>0</v>
      </c>
      <c r="DB16" s="117">
        <v>0</v>
      </c>
      <c r="DC16" s="117">
        <v>0</v>
      </c>
      <c r="DD16" s="117">
        <v>0</v>
      </c>
      <c r="DE16" s="117">
        <v>0</v>
      </c>
      <c r="DF16" s="117">
        <v>0</v>
      </c>
      <c r="DG16" s="117">
        <v>0</v>
      </c>
      <c r="DH16" s="117">
        <v>0</v>
      </c>
      <c r="DI16" s="117">
        <v>0</v>
      </c>
      <c r="DJ16" s="117">
        <v>0</v>
      </c>
      <c r="DK16" s="117">
        <v>0</v>
      </c>
      <c r="DL16" s="117">
        <v>0</v>
      </c>
      <c r="DM16" s="117">
        <v>0</v>
      </c>
      <c r="DN16" s="117">
        <v>0</v>
      </c>
      <c r="DO16" s="117">
        <v>0</v>
      </c>
      <c r="DP16" s="117">
        <v>0</v>
      </c>
      <c r="DQ16" s="117">
        <v>0</v>
      </c>
      <c r="DR16" s="117">
        <v>0</v>
      </c>
      <c r="DS16" s="99"/>
      <c r="DT16" s="8"/>
    </row>
    <row r="17" spans="1:124">
      <c r="A17" s="10"/>
      <c r="C17" s="809"/>
      <c r="E17" s="91"/>
      <c r="F17" s="102"/>
      <c r="G17" s="102"/>
      <c r="H17" s="102"/>
      <c r="I17" s="102"/>
      <c r="J17" s="102"/>
      <c r="K17" s="113">
        <v>151</v>
      </c>
      <c r="L17" s="114" t="s">
        <v>391</v>
      </c>
      <c r="M17" s="119">
        <v>1.0330713566341254</v>
      </c>
      <c r="N17" s="120">
        <v>0.54124989875231821</v>
      </c>
      <c r="O17" s="117">
        <v>2.3866594642976788E-4</v>
      </c>
      <c r="P17" s="117">
        <v>4.6447670306681133E-4</v>
      </c>
      <c r="Q17" s="117">
        <v>0</v>
      </c>
      <c r="R17" s="117">
        <v>0</v>
      </c>
      <c r="S17" s="117">
        <v>0</v>
      </c>
      <c r="T17" s="117">
        <v>0</v>
      </c>
      <c r="U17" s="117">
        <v>1.5929491054609782E-2</v>
      </c>
      <c r="V17" s="117">
        <v>0</v>
      </c>
      <c r="W17" s="117">
        <v>0</v>
      </c>
      <c r="X17" s="117">
        <v>0</v>
      </c>
      <c r="Y17" s="117">
        <v>0</v>
      </c>
      <c r="Z17" s="117">
        <v>0</v>
      </c>
      <c r="AA17" s="117">
        <v>0</v>
      </c>
      <c r="AB17" s="117">
        <v>0</v>
      </c>
      <c r="AC17" s="117">
        <v>0</v>
      </c>
      <c r="AD17" s="117">
        <v>0</v>
      </c>
      <c r="AE17" s="117">
        <v>0</v>
      </c>
      <c r="AF17" s="117">
        <v>0</v>
      </c>
      <c r="AG17" s="117">
        <v>0</v>
      </c>
      <c r="AH17" s="117">
        <v>0</v>
      </c>
      <c r="AI17" s="117">
        <v>0</v>
      </c>
      <c r="AJ17" s="117">
        <v>0</v>
      </c>
      <c r="AK17" s="117">
        <v>0</v>
      </c>
      <c r="AL17" s="117">
        <v>0</v>
      </c>
      <c r="AM17" s="117">
        <v>0</v>
      </c>
      <c r="AN17" s="117">
        <v>0</v>
      </c>
      <c r="AO17" s="117">
        <v>0</v>
      </c>
      <c r="AP17" s="117">
        <v>0</v>
      </c>
      <c r="AQ17" s="117">
        <v>0</v>
      </c>
      <c r="AR17" s="117">
        <v>0</v>
      </c>
      <c r="AS17" s="117">
        <v>0</v>
      </c>
      <c r="AT17" s="117">
        <v>0</v>
      </c>
      <c r="AU17" s="117">
        <v>0</v>
      </c>
      <c r="AV17" s="117">
        <v>0</v>
      </c>
      <c r="AW17" s="117">
        <v>0</v>
      </c>
      <c r="AX17" s="117">
        <v>0</v>
      </c>
      <c r="AY17" s="117">
        <v>0</v>
      </c>
      <c r="AZ17" s="117">
        <v>0</v>
      </c>
      <c r="BA17" s="117">
        <v>0</v>
      </c>
      <c r="BB17" s="117">
        <v>0</v>
      </c>
      <c r="BC17" s="117">
        <v>0</v>
      </c>
      <c r="BD17" s="117">
        <v>0</v>
      </c>
      <c r="BE17" s="117">
        <v>0</v>
      </c>
      <c r="BF17" s="117">
        <v>0</v>
      </c>
      <c r="BG17" s="117">
        <v>0</v>
      </c>
      <c r="BH17" s="117">
        <v>0</v>
      </c>
      <c r="BI17" s="117">
        <v>0</v>
      </c>
      <c r="BJ17" s="117">
        <v>0</v>
      </c>
      <c r="BK17" s="117">
        <v>0</v>
      </c>
      <c r="BL17" s="117">
        <v>0</v>
      </c>
      <c r="BM17" s="117">
        <v>0</v>
      </c>
      <c r="BN17" s="117">
        <v>0</v>
      </c>
      <c r="BO17" s="117">
        <v>0</v>
      </c>
      <c r="BP17" s="117">
        <v>0</v>
      </c>
      <c r="BQ17" s="117">
        <v>0</v>
      </c>
      <c r="BR17" s="117">
        <v>0</v>
      </c>
      <c r="BS17" s="117">
        <v>0</v>
      </c>
      <c r="BT17" s="117">
        <v>0</v>
      </c>
      <c r="BU17" s="117">
        <v>0</v>
      </c>
      <c r="BV17" s="117">
        <v>0</v>
      </c>
      <c r="BW17" s="117">
        <v>0</v>
      </c>
      <c r="BX17" s="117">
        <v>0</v>
      </c>
      <c r="BY17" s="117">
        <v>3.0808938582180885E-4</v>
      </c>
      <c r="BZ17" s="117">
        <v>8.7875135989546482E-5</v>
      </c>
      <c r="CA17" s="117">
        <v>0</v>
      </c>
      <c r="CB17" s="117">
        <v>2.0872287445390398E-4</v>
      </c>
      <c r="CC17" s="117">
        <v>0</v>
      </c>
      <c r="CD17" s="117">
        <v>0</v>
      </c>
      <c r="CE17" s="117">
        <v>0</v>
      </c>
      <c r="CF17" s="117">
        <v>0</v>
      </c>
      <c r="CG17" s="117">
        <v>0</v>
      </c>
      <c r="CH17" s="117">
        <v>0</v>
      </c>
      <c r="CI17" s="117">
        <v>0</v>
      </c>
      <c r="CJ17" s="117">
        <v>0</v>
      </c>
      <c r="CK17" s="117">
        <v>0</v>
      </c>
      <c r="CL17" s="117">
        <v>0</v>
      </c>
      <c r="CM17" s="117">
        <v>0</v>
      </c>
      <c r="CN17" s="117">
        <v>0</v>
      </c>
      <c r="CO17" s="117">
        <v>0</v>
      </c>
      <c r="CP17" s="117">
        <v>0</v>
      </c>
      <c r="CQ17" s="117">
        <v>0</v>
      </c>
      <c r="CR17" s="117">
        <v>0</v>
      </c>
      <c r="CS17" s="117">
        <v>0</v>
      </c>
      <c r="CT17" s="117">
        <v>0</v>
      </c>
      <c r="CU17" s="117">
        <v>0</v>
      </c>
      <c r="CV17" s="117">
        <v>0</v>
      </c>
      <c r="CW17" s="117">
        <v>0</v>
      </c>
      <c r="CX17" s="117">
        <v>0</v>
      </c>
      <c r="CY17" s="117">
        <v>0</v>
      </c>
      <c r="CZ17" s="117">
        <v>0</v>
      </c>
      <c r="DA17" s="117">
        <v>0</v>
      </c>
      <c r="DB17" s="117">
        <v>0</v>
      </c>
      <c r="DC17" s="117">
        <v>0</v>
      </c>
      <c r="DD17" s="117">
        <v>0</v>
      </c>
      <c r="DE17" s="117">
        <v>0</v>
      </c>
      <c r="DF17" s="117">
        <v>0</v>
      </c>
      <c r="DG17" s="117">
        <v>1.9406264901311733E-3</v>
      </c>
      <c r="DH17" s="117">
        <v>0</v>
      </c>
      <c r="DI17" s="117">
        <v>0</v>
      </c>
      <c r="DJ17" s="117">
        <v>0</v>
      </c>
      <c r="DK17" s="117">
        <v>0</v>
      </c>
      <c r="DL17" s="117">
        <v>0</v>
      </c>
      <c r="DM17" s="117">
        <v>0</v>
      </c>
      <c r="DN17" s="117">
        <v>0</v>
      </c>
      <c r="DO17" s="117">
        <v>0</v>
      </c>
      <c r="DP17" s="117">
        <v>0</v>
      </c>
      <c r="DQ17" s="117">
        <v>0</v>
      </c>
      <c r="DR17" s="117">
        <v>0</v>
      </c>
      <c r="DS17" s="99"/>
      <c r="DT17" s="8"/>
    </row>
    <row r="18" spans="1:124">
      <c r="A18" s="10"/>
      <c r="C18" s="809"/>
      <c r="E18" s="91"/>
      <c r="F18" s="102"/>
      <c r="G18" s="102"/>
      <c r="H18" s="102"/>
      <c r="I18" s="102"/>
      <c r="J18" s="102"/>
      <c r="K18" s="113">
        <v>152</v>
      </c>
      <c r="L18" s="114" t="s">
        <v>921</v>
      </c>
      <c r="M18" s="119">
        <v>1.0040377602817452</v>
      </c>
      <c r="N18" s="120">
        <v>0.6738630036013129</v>
      </c>
      <c r="O18" s="117">
        <v>1.4491157551976416E-3</v>
      </c>
      <c r="P18" s="117">
        <v>4.6077714984386394E-3</v>
      </c>
      <c r="Q18" s="117">
        <v>1.631616108022812E-5</v>
      </c>
      <c r="R18" s="117">
        <v>1.195615099104436E-5</v>
      </c>
      <c r="S18" s="117">
        <v>2.404817405449921E-4</v>
      </c>
      <c r="T18" s="117">
        <v>3.4203621775996329E-5</v>
      </c>
      <c r="U18" s="117">
        <v>2.4819777769873638E-4</v>
      </c>
      <c r="V18" s="117">
        <v>6.4485778376075458E-5</v>
      </c>
      <c r="W18" s="117">
        <v>9.7716637305290976E-4</v>
      </c>
      <c r="X18" s="117">
        <v>8.0080191969928794E-4</v>
      </c>
      <c r="Y18" s="117">
        <v>3.8173318245564324E-4</v>
      </c>
      <c r="Z18" s="117">
        <v>6.0624880575690227E-4</v>
      </c>
      <c r="AA18" s="117">
        <v>0</v>
      </c>
      <c r="AB18" s="117">
        <v>2.3386782719307586E-3</v>
      </c>
      <c r="AC18" s="117">
        <v>4.3366083276788602E-3</v>
      </c>
      <c r="AD18" s="117">
        <v>3.8816064851449152E-3</v>
      </c>
      <c r="AE18" s="117">
        <v>5.4997117952505069E-3</v>
      </c>
      <c r="AF18" s="117">
        <v>1.1539703833511504E-4</v>
      </c>
      <c r="AG18" s="117">
        <v>2.0523984236177689E-3</v>
      </c>
      <c r="AH18" s="117">
        <v>1.9676825625019405E-3</v>
      </c>
      <c r="AI18" s="117">
        <v>1.1778353475496734E-4</v>
      </c>
      <c r="AJ18" s="117">
        <v>4.2725853939038481E-5</v>
      </c>
      <c r="AK18" s="117">
        <v>2.4740225049149831E-5</v>
      </c>
      <c r="AL18" s="117">
        <v>2.3582971925203516E-5</v>
      </c>
      <c r="AM18" s="117">
        <v>4.0242128014424567E-6</v>
      </c>
      <c r="AN18" s="117">
        <v>1.3377971873516046E-5</v>
      </c>
      <c r="AO18" s="117">
        <v>2.1439757878043769E-5</v>
      </c>
      <c r="AP18" s="117">
        <v>4.444846696820307E-5</v>
      </c>
      <c r="AQ18" s="117">
        <v>3.9555218073459737E-6</v>
      </c>
      <c r="AR18" s="117">
        <v>5.6826616850451958E-4</v>
      </c>
      <c r="AS18" s="117">
        <v>4.4314312778245975E-4</v>
      </c>
      <c r="AT18" s="117">
        <v>3.4695704407567779E-4</v>
      </c>
      <c r="AU18" s="117">
        <v>3.8397483716758728E-3</v>
      </c>
      <c r="AV18" s="117">
        <v>1.4782152456623877E-4</v>
      </c>
      <c r="AW18" s="117">
        <v>6.2042465754982758E-4</v>
      </c>
      <c r="AX18" s="117">
        <v>1.3584440968652611E-3</v>
      </c>
      <c r="AY18" s="117">
        <v>1.3452822592058755E-3</v>
      </c>
      <c r="AZ18" s="117">
        <v>5.5319747809638625E-5</v>
      </c>
      <c r="BA18" s="117">
        <v>6.6834647876192857E-5</v>
      </c>
      <c r="BB18" s="117">
        <v>4.6732955746519304E-4</v>
      </c>
      <c r="BC18" s="117">
        <v>4.4495586012378532E-4</v>
      </c>
      <c r="BD18" s="117">
        <v>1.0698458645733254E-4</v>
      </c>
      <c r="BE18" s="117">
        <v>3.639375444049946E-4</v>
      </c>
      <c r="BF18" s="117">
        <v>2.3378889067253422E-3</v>
      </c>
      <c r="BG18" s="117">
        <v>1.7502462185714552E-3</v>
      </c>
      <c r="BH18" s="117">
        <v>3.7468840819349553E-4</v>
      </c>
      <c r="BI18" s="117">
        <v>3.1661036201207417E-4</v>
      </c>
      <c r="BJ18" s="117">
        <v>2.5060254090054392E-4</v>
      </c>
      <c r="BK18" s="117">
        <v>6.2980310646963038E-5</v>
      </c>
      <c r="BL18" s="117">
        <v>1.9860013323973552E-4</v>
      </c>
      <c r="BM18" s="117">
        <v>2.0324839438326043E-4</v>
      </c>
      <c r="BN18" s="117">
        <v>5.3486312487677182E-5</v>
      </c>
      <c r="BO18" s="117">
        <v>1.8289792737065418E-4</v>
      </c>
      <c r="BP18" s="117">
        <v>1.3216387717000688E-4</v>
      </c>
      <c r="BQ18" s="117">
        <v>9.6748632491211548E-5</v>
      </c>
      <c r="BR18" s="117">
        <v>2.0668391721707818E-4</v>
      </c>
      <c r="BS18" s="117">
        <v>6.0177135378512942E-5</v>
      </c>
      <c r="BT18" s="117">
        <v>5.0297166231188567E-5</v>
      </c>
      <c r="BU18" s="117">
        <v>2.0381145741335345E-4</v>
      </c>
      <c r="BV18" s="117">
        <v>1.0406937545480106E-4</v>
      </c>
      <c r="BW18" s="117">
        <v>8.43786187685548E-4</v>
      </c>
      <c r="BX18" s="117">
        <v>4.3664134878563051E-4</v>
      </c>
      <c r="BY18" s="117">
        <v>4.8166893079003531E-4</v>
      </c>
      <c r="BZ18" s="117">
        <v>1.3857600082253347E-3</v>
      </c>
      <c r="CA18" s="117">
        <v>0</v>
      </c>
      <c r="CB18" s="117">
        <v>3.2707020111865932E-4</v>
      </c>
      <c r="CC18" s="117">
        <v>2.3823728760787052E-6</v>
      </c>
      <c r="CD18" s="117">
        <v>2.4496024604556332E-5</v>
      </c>
      <c r="CE18" s="117">
        <v>0</v>
      </c>
      <c r="CF18" s="117">
        <v>2.8552867638218665E-4</v>
      </c>
      <c r="CG18" s="117">
        <v>3.4534926164494801E-4</v>
      </c>
      <c r="CH18" s="117">
        <v>4.5425705846750727E-4</v>
      </c>
      <c r="CI18" s="117">
        <v>1.5707106838315811E-3</v>
      </c>
      <c r="CJ18" s="117">
        <v>1.5772109014972973E-3</v>
      </c>
      <c r="CK18" s="117">
        <v>0</v>
      </c>
      <c r="CL18" s="117">
        <v>1.2991042281804009E-5</v>
      </c>
      <c r="CM18" s="117">
        <v>2.1082108114109958E-3</v>
      </c>
      <c r="CN18" s="117">
        <v>0</v>
      </c>
      <c r="CO18" s="117">
        <v>5.5741237200285462E-5</v>
      </c>
      <c r="CP18" s="117">
        <v>0</v>
      </c>
      <c r="CQ18" s="117">
        <v>4.5224480983776318E-4</v>
      </c>
      <c r="CR18" s="117">
        <v>1.2268302759847821E-3</v>
      </c>
      <c r="CS18" s="117">
        <v>0</v>
      </c>
      <c r="CT18" s="117">
        <v>2.8778456233800194E-5</v>
      </c>
      <c r="CU18" s="117">
        <v>3.3689951375542964E-5</v>
      </c>
      <c r="CV18" s="117">
        <v>2.6975836130099237E-4</v>
      </c>
      <c r="CW18" s="117">
        <v>1.4802761620888579E-5</v>
      </c>
      <c r="CX18" s="117">
        <v>8.1782792954706554E-4</v>
      </c>
      <c r="CY18" s="117">
        <v>4.7649158181545694E-6</v>
      </c>
      <c r="CZ18" s="117">
        <v>3.6369321199652895E-4</v>
      </c>
      <c r="DA18" s="117">
        <v>7.3631697789231467E-5</v>
      </c>
      <c r="DB18" s="117">
        <v>2.2624589395803573E-3</v>
      </c>
      <c r="DC18" s="117">
        <v>1.9538704785145326E-3</v>
      </c>
      <c r="DD18" s="117">
        <v>2.8751618415493166E-3</v>
      </c>
      <c r="DE18" s="117">
        <v>8.6621168715101749E-4</v>
      </c>
      <c r="DF18" s="117">
        <v>6.2197137873794652E-4</v>
      </c>
      <c r="DG18" s="117">
        <v>1.8344300373830828E-2</v>
      </c>
      <c r="DH18" s="117">
        <v>1.866139823592074E-3</v>
      </c>
      <c r="DI18" s="117">
        <v>3.236907253912358E-3</v>
      </c>
      <c r="DJ18" s="117">
        <v>2.222573924929036E-3</v>
      </c>
      <c r="DK18" s="117">
        <v>2.3435685134811427E-2</v>
      </c>
      <c r="DL18" s="117">
        <v>2.4863547834212772E-3</v>
      </c>
      <c r="DM18" s="117">
        <v>2.1994467977409339E-3</v>
      </c>
      <c r="DN18" s="117">
        <v>5.3027187525024112E-4</v>
      </c>
      <c r="DO18" s="117">
        <v>1.0971069111619673E-3</v>
      </c>
      <c r="DP18" s="117">
        <v>2.0192598314262276E-3</v>
      </c>
      <c r="DQ18" s="117">
        <v>0</v>
      </c>
      <c r="DR18" s="117">
        <v>3.3408113176560004E-3</v>
      </c>
      <c r="DS18" s="99"/>
      <c r="DT18" s="8"/>
    </row>
    <row r="19" spans="1:124">
      <c r="A19" s="10"/>
      <c r="C19" s="809"/>
      <c r="E19" s="91"/>
      <c r="F19" s="102"/>
      <c r="G19" s="102"/>
      <c r="H19" s="102"/>
      <c r="I19" s="102"/>
      <c r="J19" s="102"/>
      <c r="K19" s="113">
        <v>161</v>
      </c>
      <c r="L19" s="114" t="s">
        <v>922</v>
      </c>
      <c r="M19" s="119">
        <v>1.3462885271538492</v>
      </c>
      <c r="N19" s="120">
        <v>0.60378474163498708</v>
      </c>
      <c r="O19" s="117">
        <v>2.0185878338066679E-3</v>
      </c>
      <c r="P19" s="117">
        <v>2.0533383684310777E-2</v>
      </c>
      <c r="Q19" s="117">
        <v>1.7178600314542909E-4</v>
      </c>
      <c r="R19" s="117">
        <v>1.3077667268040027E-4</v>
      </c>
      <c r="S19" s="117">
        <v>2.6417168177057704E-3</v>
      </c>
      <c r="T19" s="117">
        <v>2.9342749301071745E-4</v>
      </c>
      <c r="U19" s="117">
        <v>0</v>
      </c>
      <c r="V19" s="117">
        <v>2.0745500733436627E-4</v>
      </c>
      <c r="W19" s="117">
        <v>3.8027525189418895E-4</v>
      </c>
      <c r="X19" s="117">
        <v>2.3334394615615573E-3</v>
      </c>
      <c r="Y19" s="117">
        <v>6.3488429138206263E-4</v>
      </c>
      <c r="Z19" s="117">
        <v>1.017569969516498E-3</v>
      </c>
      <c r="AA19" s="117">
        <v>0</v>
      </c>
      <c r="AB19" s="117">
        <v>1.4867156906894744E-4</v>
      </c>
      <c r="AC19" s="117">
        <v>4.5360616148002651E-4</v>
      </c>
      <c r="AD19" s="117">
        <v>7.6953069029361864E-4</v>
      </c>
      <c r="AE19" s="117">
        <v>7.1198937694554976E-4</v>
      </c>
      <c r="AF19" s="117">
        <v>3.7606118983759179E-4</v>
      </c>
      <c r="AG19" s="117">
        <v>9.337153294532712E-4</v>
      </c>
      <c r="AH19" s="117">
        <v>1.4969237733305604E-3</v>
      </c>
      <c r="AI19" s="117">
        <v>2.8418805682965236E-4</v>
      </c>
      <c r="AJ19" s="117">
        <v>1.3745189351050411E-4</v>
      </c>
      <c r="AK19" s="117">
        <v>4.0591378225094169E-4</v>
      </c>
      <c r="AL19" s="117">
        <v>5.3337487547940412E-4</v>
      </c>
      <c r="AM19" s="117">
        <v>5.4373864943556478E-4</v>
      </c>
      <c r="AN19" s="117">
        <v>1.14767517139619E-4</v>
      </c>
      <c r="AO19" s="117">
        <v>0</v>
      </c>
      <c r="AP19" s="117">
        <v>6.89182526114739E-4</v>
      </c>
      <c r="AQ19" s="117">
        <v>1.1198153873189672E-3</v>
      </c>
      <c r="AR19" s="117">
        <v>1.3711123420204576E-3</v>
      </c>
      <c r="AS19" s="117">
        <v>2.7519893354009938E-4</v>
      </c>
      <c r="AT19" s="117">
        <v>2.0294249490783556E-4</v>
      </c>
      <c r="AU19" s="117">
        <v>3.2189508972725584E-4</v>
      </c>
      <c r="AV19" s="117">
        <v>1.6784174325122728E-4</v>
      </c>
      <c r="AW19" s="117">
        <v>3.9314109405392156E-4</v>
      </c>
      <c r="AX19" s="117">
        <v>2.2192444036208986E-4</v>
      </c>
      <c r="AY19" s="117">
        <v>4.1281143925576887E-4</v>
      </c>
      <c r="AZ19" s="117">
        <v>8.1356471646231376E-4</v>
      </c>
      <c r="BA19" s="117">
        <v>1.0590647890196586E-3</v>
      </c>
      <c r="BB19" s="117">
        <v>1.3682902668837392E-3</v>
      </c>
      <c r="BC19" s="117">
        <v>5.935290374928249E-4</v>
      </c>
      <c r="BD19" s="117">
        <v>4.1079128177796503E-4</v>
      </c>
      <c r="BE19" s="117">
        <v>5.2857006551203809E-4</v>
      </c>
      <c r="BF19" s="117">
        <v>0</v>
      </c>
      <c r="BG19" s="117">
        <v>0</v>
      </c>
      <c r="BH19" s="117">
        <v>1.986276734449201E-4</v>
      </c>
      <c r="BI19" s="117">
        <v>2.2583791843768916E-4</v>
      </c>
      <c r="BJ19" s="117">
        <v>1.4214665739498535E-4</v>
      </c>
      <c r="BK19" s="117">
        <v>8.9441253095486097E-5</v>
      </c>
      <c r="BL19" s="117">
        <v>3.1945487156545728E-4</v>
      </c>
      <c r="BM19" s="117">
        <v>1.4246188123390508E-4</v>
      </c>
      <c r="BN19" s="117">
        <v>1.613146867734786E-4</v>
      </c>
      <c r="BO19" s="117">
        <v>2.2064801623490518E-4</v>
      </c>
      <c r="BP19" s="117">
        <v>3.0369994304062264E-4</v>
      </c>
      <c r="BQ19" s="117">
        <v>1.6430621870094214E-4</v>
      </c>
      <c r="BR19" s="117">
        <v>1.7167908208918622E-4</v>
      </c>
      <c r="BS19" s="117">
        <v>2.1940632739679891E-4</v>
      </c>
      <c r="BT19" s="117">
        <v>1.9261155838812619E-4</v>
      </c>
      <c r="BU19" s="117">
        <v>0</v>
      </c>
      <c r="BV19" s="117">
        <v>2.4228806469079399E-4</v>
      </c>
      <c r="BW19" s="117">
        <v>3.1366648290782609E-3</v>
      </c>
      <c r="BX19" s="117">
        <v>2.772442208921995E-4</v>
      </c>
      <c r="BY19" s="117">
        <v>0</v>
      </c>
      <c r="BZ19" s="117">
        <v>0</v>
      </c>
      <c r="CA19" s="117">
        <v>0</v>
      </c>
      <c r="CB19" s="117">
        <v>0</v>
      </c>
      <c r="CC19" s="117">
        <v>0</v>
      </c>
      <c r="CD19" s="117">
        <v>0</v>
      </c>
      <c r="CE19" s="117">
        <v>0</v>
      </c>
      <c r="CF19" s="117">
        <v>2.1275577287994829E-4</v>
      </c>
      <c r="CG19" s="117">
        <v>0</v>
      </c>
      <c r="CH19" s="117">
        <v>0</v>
      </c>
      <c r="CI19" s="117">
        <v>2.1202729335430777E-4</v>
      </c>
      <c r="CJ19" s="117">
        <v>7.4740314060464728E-4</v>
      </c>
      <c r="CK19" s="117">
        <v>0</v>
      </c>
      <c r="CL19" s="117">
        <v>3.048433570073723E-5</v>
      </c>
      <c r="CM19" s="117">
        <v>7.1379231032555441E-4</v>
      </c>
      <c r="CN19" s="117">
        <v>0</v>
      </c>
      <c r="CO19" s="117">
        <v>0</v>
      </c>
      <c r="CP19" s="117">
        <v>1.6208241145807429E-4</v>
      </c>
      <c r="CQ19" s="117">
        <v>2.1162202430471816E-4</v>
      </c>
      <c r="CR19" s="117">
        <v>7.298481101797495E-4</v>
      </c>
      <c r="CS19" s="117">
        <v>0</v>
      </c>
      <c r="CT19" s="117">
        <v>1.5388090705640114E-4</v>
      </c>
      <c r="CU19" s="117">
        <v>1.1970637422046771E-4</v>
      </c>
      <c r="CV19" s="117">
        <v>0</v>
      </c>
      <c r="CW19" s="117">
        <v>0</v>
      </c>
      <c r="CX19" s="117">
        <v>0</v>
      </c>
      <c r="CY19" s="117">
        <v>1.6766147165198642E-5</v>
      </c>
      <c r="CZ19" s="117">
        <v>7.9747233670081558E-4</v>
      </c>
      <c r="DA19" s="117">
        <v>1.1843901701723161E-3</v>
      </c>
      <c r="DB19" s="117">
        <v>5.5476499649865748E-4</v>
      </c>
      <c r="DC19" s="117">
        <v>4.913653726720781E-4</v>
      </c>
      <c r="DD19" s="117">
        <v>1.7513915267445463E-3</v>
      </c>
      <c r="DE19" s="117">
        <v>2.414451919026592E-3</v>
      </c>
      <c r="DF19" s="117">
        <v>1.8921771820294144E-3</v>
      </c>
      <c r="DG19" s="117">
        <v>4.5105987604756624E-5</v>
      </c>
      <c r="DH19" s="117">
        <v>0</v>
      </c>
      <c r="DI19" s="117">
        <v>8.8615518875697274E-4</v>
      </c>
      <c r="DJ19" s="117">
        <v>6.4160148921221284E-4</v>
      </c>
      <c r="DK19" s="117">
        <v>1.4448989471291611E-3</v>
      </c>
      <c r="DL19" s="117">
        <v>1.117385081588463E-3</v>
      </c>
      <c r="DM19" s="117">
        <v>1.0340767030006855E-3</v>
      </c>
      <c r="DN19" s="117">
        <v>1.7249745908963133E-4</v>
      </c>
      <c r="DO19" s="117">
        <v>1.1517202820008959E-2</v>
      </c>
      <c r="DP19" s="117">
        <v>1.1200158998103064E-3</v>
      </c>
      <c r="DQ19" s="117">
        <v>0</v>
      </c>
      <c r="DR19" s="117">
        <v>0</v>
      </c>
      <c r="DS19" s="99"/>
      <c r="DT19" s="8"/>
    </row>
    <row r="20" spans="1:124">
      <c r="A20" s="10"/>
      <c r="C20" s="809"/>
      <c r="E20" s="91"/>
      <c r="F20" s="102"/>
      <c r="G20" s="102"/>
      <c r="H20" s="102"/>
      <c r="I20" s="102"/>
      <c r="J20" s="102"/>
      <c r="K20" s="113">
        <v>162</v>
      </c>
      <c r="L20" s="114" t="s">
        <v>404</v>
      </c>
      <c r="M20" s="119">
        <v>1.0907026309543317</v>
      </c>
      <c r="N20" s="120">
        <v>0.82232031657171278</v>
      </c>
      <c r="O20" s="117">
        <v>8.5368006002347396E-5</v>
      </c>
      <c r="P20" s="117">
        <v>4.1623071733138733E-3</v>
      </c>
      <c r="Q20" s="117">
        <v>1.6653596234939951E-4</v>
      </c>
      <c r="R20" s="117">
        <v>1.2575912174195774E-4</v>
      </c>
      <c r="S20" s="117">
        <v>2.5499133559868047E-3</v>
      </c>
      <c r="T20" s="117">
        <v>4.0967678774686946E-4</v>
      </c>
      <c r="U20" s="117">
        <v>1.9020641586355639E-3</v>
      </c>
      <c r="V20" s="117">
        <v>7.2448985807336012E-4</v>
      </c>
      <c r="W20" s="117">
        <v>7.4865063659424001E-3</v>
      </c>
      <c r="X20" s="117">
        <v>6.2601859553590199E-3</v>
      </c>
      <c r="Y20" s="117">
        <v>3.9580001487640312E-3</v>
      </c>
      <c r="Z20" s="117">
        <v>4.9266027380451697E-3</v>
      </c>
      <c r="AA20" s="117">
        <v>0</v>
      </c>
      <c r="AB20" s="117">
        <v>1.7716207353176468E-2</v>
      </c>
      <c r="AC20" s="117">
        <v>3.2713398898165609E-2</v>
      </c>
      <c r="AD20" s="117">
        <v>2.9334164855950813E-2</v>
      </c>
      <c r="AE20" s="117">
        <v>4.6849089358277959E-2</v>
      </c>
      <c r="AF20" s="117">
        <v>1.3652848679295158E-3</v>
      </c>
      <c r="AG20" s="117">
        <v>1.8228286942302142E-2</v>
      </c>
      <c r="AH20" s="117">
        <v>1.7592021135330503E-2</v>
      </c>
      <c r="AI20" s="117">
        <v>1.6164585048735662E-3</v>
      </c>
      <c r="AJ20" s="117">
        <v>4.1592879586158283E-4</v>
      </c>
      <c r="AK20" s="117">
        <v>6.6584099246450197E-4</v>
      </c>
      <c r="AL20" s="117">
        <v>5.3174069984429835E-4</v>
      </c>
      <c r="AM20" s="117">
        <v>1.261424947257727E-3</v>
      </c>
      <c r="AN20" s="117">
        <v>6.7551589193761135E-4</v>
      </c>
      <c r="AO20" s="117">
        <v>3.9138707293647889E-3</v>
      </c>
      <c r="AP20" s="117">
        <v>1.269653248585562E-3</v>
      </c>
      <c r="AQ20" s="117">
        <v>4.2405015109538206E-4</v>
      </c>
      <c r="AR20" s="117">
        <v>4.2385112109957369E-3</v>
      </c>
      <c r="AS20" s="117">
        <v>4.6119516715253522E-3</v>
      </c>
      <c r="AT20" s="117">
        <v>3.0930117596854809E-3</v>
      </c>
      <c r="AU20" s="117">
        <v>2.8909755239063525E-2</v>
      </c>
      <c r="AV20" s="117">
        <v>1.6191768263433225E-3</v>
      </c>
      <c r="AW20" s="117">
        <v>4.798363869213204E-3</v>
      </c>
      <c r="AX20" s="117">
        <v>1.0892212670122105E-2</v>
      </c>
      <c r="AY20" s="117">
        <v>1.007484468355903E-2</v>
      </c>
      <c r="AZ20" s="117">
        <v>4.8469392122882024E-4</v>
      </c>
      <c r="BA20" s="117">
        <v>6.9232311436930071E-4</v>
      </c>
      <c r="BB20" s="117">
        <v>3.6522318289596485E-3</v>
      </c>
      <c r="BC20" s="117">
        <v>5.1283505898009939E-3</v>
      </c>
      <c r="BD20" s="117">
        <v>2.1229620841014454E-3</v>
      </c>
      <c r="BE20" s="117">
        <v>3.0778139653292636E-3</v>
      </c>
      <c r="BF20" s="117">
        <v>1.9080798529996876E-2</v>
      </c>
      <c r="BG20" s="117">
        <v>1.3859953476372623E-2</v>
      </c>
      <c r="BH20" s="117">
        <v>2.8995482353849958E-3</v>
      </c>
      <c r="BI20" s="117">
        <v>2.6003438294442817E-3</v>
      </c>
      <c r="BJ20" s="117">
        <v>4.1544450342817464E-3</v>
      </c>
      <c r="BK20" s="117">
        <v>6.9282647212269327E-4</v>
      </c>
      <c r="BL20" s="117">
        <v>2.0599265773529728E-3</v>
      </c>
      <c r="BM20" s="117">
        <v>1.9810204947528754E-3</v>
      </c>
      <c r="BN20" s="117">
        <v>1.3871831279072292E-3</v>
      </c>
      <c r="BO20" s="117">
        <v>2.9871358609529705E-3</v>
      </c>
      <c r="BP20" s="117">
        <v>2.501006233531979E-3</v>
      </c>
      <c r="BQ20" s="117">
        <v>1.5428737500362763E-3</v>
      </c>
      <c r="BR20" s="117">
        <v>4.0079927595187579E-3</v>
      </c>
      <c r="BS20" s="117">
        <v>9.8769364452352872E-4</v>
      </c>
      <c r="BT20" s="117">
        <v>8.244259076064577E-4</v>
      </c>
      <c r="BU20" s="117">
        <v>1.757500497090742E-3</v>
      </c>
      <c r="BV20" s="117">
        <v>1.0863948400427642E-3</v>
      </c>
      <c r="BW20" s="117">
        <v>1.845364596604504E-2</v>
      </c>
      <c r="BX20" s="117">
        <v>0.11166950587833517</v>
      </c>
      <c r="BY20" s="117">
        <v>3.7313099588317513E-3</v>
      </c>
      <c r="BZ20" s="117">
        <v>5.6919831759490889E-3</v>
      </c>
      <c r="CA20" s="117">
        <v>0</v>
      </c>
      <c r="CB20" s="117">
        <v>2.5193007100702213E-3</v>
      </c>
      <c r="CC20" s="117">
        <v>5.1469733176812723E-5</v>
      </c>
      <c r="CD20" s="117">
        <v>7.7254899874805926E-4</v>
      </c>
      <c r="CE20" s="117">
        <v>0</v>
      </c>
      <c r="CF20" s="117">
        <v>2.3700687254229014E-3</v>
      </c>
      <c r="CG20" s="117">
        <v>2.5293009753060581E-2</v>
      </c>
      <c r="CH20" s="117">
        <v>8.8011845369308627E-3</v>
      </c>
      <c r="CI20" s="117">
        <v>1.2466373720977543E-2</v>
      </c>
      <c r="CJ20" s="117">
        <v>1.4020931475807803E-2</v>
      </c>
      <c r="CK20" s="117">
        <v>0</v>
      </c>
      <c r="CL20" s="117">
        <v>6.269739223054234E-4</v>
      </c>
      <c r="CM20" s="117">
        <v>1.8182729696236518E-2</v>
      </c>
      <c r="CN20" s="117">
        <v>0</v>
      </c>
      <c r="CO20" s="117">
        <v>7.7207501440733437E-4</v>
      </c>
      <c r="CP20" s="117">
        <v>1.0903242184810086E-3</v>
      </c>
      <c r="CQ20" s="117">
        <v>5.8003294546784051E-3</v>
      </c>
      <c r="CR20" s="117">
        <v>7.3965076694246391E-3</v>
      </c>
      <c r="CS20" s="117">
        <v>0</v>
      </c>
      <c r="CT20" s="117">
        <v>1.671602127938238E-3</v>
      </c>
      <c r="CU20" s="117">
        <v>9.344751928971615E-4</v>
      </c>
      <c r="CV20" s="117">
        <v>2.6805158019580456E-3</v>
      </c>
      <c r="CW20" s="117">
        <v>2.8130621225252452E-4</v>
      </c>
      <c r="CX20" s="117">
        <v>8.0282723694777812E-3</v>
      </c>
      <c r="CY20" s="117">
        <v>7.0020821340633027E-4</v>
      </c>
      <c r="CZ20" s="117">
        <v>1.3796438081343895E-2</v>
      </c>
      <c r="DA20" s="117">
        <v>1.2640691676764682E-3</v>
      </c>
      <c r="DB20" s="117">
        <v>1.6777473465296844E-2</v>
      </c>
      <c r="DC20" s="117">
        <v>1.5467561746070304E-2</v>
      </c>
      <c r="DD20" s="117">
        <v>4.2255394458065622E-2</v>
      </c>
      <c r="DE20" s="117">
        <v>2.1608577634851776E-2</v>
      </c>
      <c r="DF20" s="117">
        <v>9.2150497829206462E-3</v>
      </c>
      <c r="DG20" s="117">
        <v>4.2891513686587569E-3</v>
      </c>
      <c r="DH20" s="117">
        <v>2.4420847854482501E-2</v>
      </c>
      <c r="DI20" s="117">
        <v>2.6544261430340051E-2</v>
      </c>
      <c r="DJ20" s="117">
        <v>2.4385193341438852E-2</v>
      </c>
      <c r="DK20" s="117">
        <v>3.7380370159444121E-2</v>
      </c>
      <c r="DL20" s="117">
        <v>1.9369102010586906E-2</v>
      </c>
      <c r="DM20" s="117">
        <v>1.8526722120125089E-2</v>
      </c>
      <c r="DN20" s="117">
        <v>4.6645457698726066E-3</v>
      </c>
      <c r="DO20" s="117">
        <v>1.1177415373685733E-2</v>
      </c>
      <c r="DP20" s="117">
        <v>1.559754746581422E-2</v>
      </c>
      <c r="DQ20" s="117">
        <v>0</v>
      </c>
      <c r="DR20" s="117">
        <v>2.5396214658838463E-2</v>
      </c>
      <c r="DS20" s="99"/>
      <c r="DT20" s="8"/>
    </row>
    <row r="21" spans="1:124">
      <c r="A21" s="10"/>
      <c r="C21" s="809"/>
      <c r="E21" s="91"/>
      <c r="F21" s="102"/>
      <c r="G21" s="102"/>
      <c r="H21" s="102"/>
      <c r="I21" s="102"/>
      <c r="J21" s="102"/>
      <c r="K21" s="113">
        <v>163</v>
      </c>
      <c r="L21" s="114" t="s">
        <v>405</v>
      </c>
      <c r="M21" s="119">
        <v>1.0218903876367493</v>
      </c>
      <c r="N21" s="120">
        <v>0.86208608917959451</v>
      </c>
      <c r="O21" s="117">
        <v>0</v>
      </c>
      <c r="P21" s="117">
        <v>1.1828074519499761E-3</v>
      </c>
      <c r="Q21" s="117">
        <v>0</v>
      </c>
      <c r="R21" s="117">
        <v>0</v>
      </c>
      <c r="S21" s="117">
        <v>0</v>
      </c>
      <c r="T21" s="117">
        <v>0</v>
      </c>
      <c r="U21" s="117">
        <v>0</v>
      </c>
      <c r="V21" s="117">
        <v>0</v>
      </c>
      <c r="W21" s="117">
        <v>0</v>
      </c>
      <c r="X21" s="117">
        <v>0</v>
      </c>
      <c r="Y21" s="117">
        <v>0</v>
      </c>
      <c r="Z21" s="117">
        <v>0</v>
      </c>
      <c r="AA21" s="117">
        <v>0</v>
      </c>
      <c r="AB21" s="117">
        <v>0</v>
      </c>
      <c r="AC21" s="117">
        <v>0</v>
      </c>
      <c r="AD21" s="117">
        <v>0</v>
      </c>
      <c r="AE21" s="117">
        <v>0</v>
      </c>
      <c r="AF21" s="117">
        <v>0</v>
      </c>
      <c r="AG21" s="117">
        <v>0</v>
      </c>
      <c r="AH21" s="117">
        <v>0</v>
      </c>
      <c r="AI21" s="117">
        <v>0</v>
      </c>
      <c r="AJ21" s="117">
        <v>0</v>
      </c>
      <c r="AK21" s="117">
        <v>0</v>
      </c>
      <c r="AL21" s="117">
        <v>0</v>
      </c>
      <c r="AM21" s="117">
        <v>0</v>
      </c>
      <c r="AN21" s="117">
        <v>0</v>
      </c>
      <c r="AO21" s="117">
        <v>0</v>
      </c>
      <c r="AP21" s="117">
        <v>0</v>
      </c>
      <c r="AQ21" s="117">
        <v>0</v>
      </c>
      <c r="AR21" s="117">
        <v>0</v>
      </c>
      <c r="AS21" s="117">
        <v>0</v>
      </c>
      <c r="AT21" s="117">
        <v>0</v>
      </c>
      <c r="AU21" s="117">
        <v>0</v>
      </c>
      <c r="AV21" s="117">
        <v>0</v>
      </c>
      <c r="AW21" s="117">
        <v>0</v>
      </c>
      <c r="AX21" s="117">
        <v>0</v>
      </c>
      <c r="AY21" s="117">
        <v>0</v>
      </c>
      <c r="AZ21" s="117">
        <v>0</v>
      </c>
      <c r="BA21" s="117">
        <v>0</v>
      </c>
      <c r="BB21" s="117">
        <v>0</v>
      </c>
      <c r="BC21" s="117">
        <v>0</v>
      </c>
      <c r="BD21" s="117">
        <v>0</v>
      </c>
      <c r="BE21" s="117">
        <v>0</v>
      </c>
      <c r="BF21" s="117">
        <v>0</v>
      </c>
      <c r="BG21" s="117">
        <v>0</v>
      </c>
      <c r="BH21" s="117">
        <v>0</v>
      </c>
      <c r="BI21" s="117">
        <v>0</v>
      </c>
      <c r="BJ21" s="117">
        <v>0</v>
      </c>
      <c r="BK21" s="117">
        <v>0</v>
      </c>
      <c r="BL21" s="117">
        <v>0</v>
      </c>
      <c r="BM21" s="117">
        <v>0</v>
      </c>
      <c r="BN21" s="117">
        <v>0</v>
      </c>
      <c r="BO21" s="117">
        <v>0</v>
      </c>
      <c r="BP21" s="117">
        <v>0</v>
      </c>
      <c r="BQ21" s="117">
        <v>0</v>
      </c>
      <c r="BR21" s="117">
        <v>0</v>
      </c>
      <c r="BS21" s="117">
        <v>0</v>
      </c>
      <c r="BT21" s="117">
        <v>0</v>
      </c>
      <c r="BU21" s="117">
        <v>0</v>
      </c>
      <c r="BV21" s="117">
        <v>0</v>
      </c>
      <c r="BW21" s="117">
        <v>0</v>
      </c>
      <c r="BX21" s="117">
        <v>0</v>
      </c>
      <c r="BY21" s="117">
        <v>0</v>
      </c>
      <c r="BZ21" s="117">
        <v>0</v>
      </c>
      <c r="CA21" s="117">
        <v>0</v>
      </c>
      <c r="CB21" s="117">
        <v>0</v>
      </c>
      <c r="CC21" s="117">
        <v>0</v>
      </c>
      <c r="CD21" s="117">
        <v>0</v>
      </c>
      <c r="CE21" s="117">
        <v>0</v>
      </c>
      <c r="CF21" s="117">
        <v>0</v>
      </c>
      <c r="CG21" s="117">
        <v>0</v>
      </c>
      <c r="CH21" s="117">
        <v>0</v>
      </c>
      <c r="CI21" s="117">
        <v>0</v>
      </c>
      <c r="CJ21" s="117">
        <v>0</v>
      </c>
      <c r="CK21" s="117">
        <v>0</v>
      </c>
      <c r="CL21" s="117">
        <v>0</v>
      </c>
      <c r="CM21" s="117">
        <v>0</v>
      </c>
      <c r="CN21" s="117">
        <v>0</v>
      </c>
      <c r="CO21" s="117">
        <v>0</v>
      </c>
      <c r="CP21" s="117">
        <v>0</v>
      </c>
      <c r="CQ21" s="117">
        <v>0</v>
      </c>
      <c r="CR21" s="117">
        <v>0</v>
      </c>
      <c r="CS21" s="117">
        <v>0</v>
      </c>
      <c r="CT21" s="117">
        <v>0</v>
      </c>
      <c r="CU21" s="117">
        <v>0</v>
      </c>
      <c r="CV21" s="117">
        <v>0</v>
      </c>
      <c r="CW21" s="117">
        <v>0</v>
      </c>
      <c r="CX21" s="117">
        <v>0</v>
      </c>
      <c r="CY21" s="117">
        <v>0</v>
      </c>
      <c r="CZ21" s="117">
        <v>0</v>
      </c>
      <c r="DA21" s="117">
        <v>0</v>
      </c>
      <c r="DB21" s="117">
        <v>0</v>
      </c>
      <c r="DC21" s="117">
        <v>0</v>
      </c>
      <c r="DD21" s="117">
        <v>0</v>
      </c>
      <c r="DE21" s="117">
        <v>0</v>
      </c>
      <c r="DF21" s="117">
        <v>0</v>
      </c>
      <c r="DG21" s="117">
        <v>0</v>
      </c>
      <c r="DH21" s="117">
        <v>0</v>
      </c>
      <c r="DI21" s="117">
        <v>0</v>
      </c>
      <c r="DJ21" s="117">
        <v>0</v>
      </c>
      <c r="DK21" s="117">
        <v>0</v>
      </c>
      <c r="DL21" s="117">
        <v>0</v>
      </c>
      <c r="DM21" s="117">
        <v>0</v>
      </c>
      <c r="DN21" s="117">
        <v>0</v>
      </c>
      <c r="DO21" s="117">
        <v>0</v>
      </c>
      <c r="DP21" s="117">
        <v>0</v>
      </c>
      <c r="DQ21" s="117">
        <v>0</v>
      </c>
      <c r="DR21" s="117">
        <v>0</v>
      </c>
      <c r="DS21" s="99"/>
      <c r="DT21" s="8"/>
    </row>
    <row r="22" spans="1:124">
      <c r="A22" s="10"/>
      <c r="C22" s="809"/>
      <c r="E22" s="91"/>
      <c r="F22" s="102"/>
      <c r="G22" s="102"/>
      <c r="H22" s="102"/>
      <c r="I22" s="102"/>
      <c r="J22" s="102"/>
      <c r="K22" s="113">
        <v>164</v>
      </c>
      <c r="L22" s="114" t="s">
        <v>410</v>
      </c>
      <c r="M22" s="119">
        <v>1.0121250222228615</v>
      </c>
      <c r="N22" s="120">
        <v>0.63293712729763085</v>
      </c>
      <c r="O22" s="117">
        <v>0</v>
      </c>
      <c r="P22" s="117">
        <v>2.3588047222455352E-5</v>
      </c>
      <c r="Q22" s="117">
        <v>0</v>
      </c>
      <c r="R22" s="117">
        <v>0</v>
      </c>
      <c r="S22" s="117">
        <v>0</v>
      </c>
      <c r="T22" s="117">
        <v>0</v>
      </c>
      <c r="U22" s="117">
        <v>0</v>
      </c>
      <c r="V22" s="117">
        <v>0</v>
      </c>
      <c r="W22" s="117">
        <v>0</v>
      </c>
      <c r="X22" s="117">
        <v>0</v>
      </c>
      <c r="Y22" s="117">
        <v>0</v>
      </c>
      <c r="Z22" s="117">
        <v>0</v>
      </c>
      <c r="AA22" s="117">
        <v>0</v>
      </c>
      <c r="AB22" s="117">
        <v>0</v>
      </c>
      <c r="AC22" s="117">
        <v>0</v>
      </c>
      <c r="AD22" s="117">
        <v>0</v>
      </c>
      <c r="AE22" s="117">
        <v>0</v>
      </c>
      <c r="AF22" s="117">
        <v>0</v>
      </c>
      <c r="AG22" s="117">
        <v>0</v>
      </c>
      <c r="AH22" s="117">
        <v>0</v>
      </c>
      <c r="AI22" s="117">
        <v>0</v>
      </c>
      <c r="AJ22" s="117">
        <v>0</v>
      </c>
      <c r="AK22" s="117">
        <v>0</v>
      </c>
      <c r="AL22" s="117">
        <v>0</v>
      </c>
      <c r="AM22" s="117">
        <v>0</v>
      </c>
      <c r="AN22" s="117">
        <v>0</v>
      </c>
      <c r="AO22" s="117">
        <v>0</v>
      </c>
      <c r="AP22" s="117">
        <v>0</v>
      </c>
      <c r="AQ22" s="117">
        <v>0</v>
      </c>
      <c r="AR22" s="117">
        <v>0</v>
      </c>
      <c r="AS22" s="117">
        <v>0</v>
      </c>
      <c r="AT22" s="117">
        <v>0</v>
      </c>
      <c r="AU22" s="117">
        <v>0</v>
      </c>
      <c r="AV22" s="117">
        <v>0</v>
      </c>
      <c r="AW22" s="117">
        <v>0</v>
      </c>
      <c r="AX22" s="117">
        <v>0</v>
      </c>
      <c r="AY22" s="117">
        <v>0</v>
      </c>
      <c r="AZ22" s="117">
        <v>0</v>
      </c>
      <c r="BA22" s="117">
        <v>0</v>
      </c>
      <c r="BB22" s="117">
        <v>0</v>
      </c>
      <c r="BC22" s="117">
        <v>0</v>
      </c>
      <c r="BD22" s="117">
        <v>0</v>
      </c>
      <c r="BE22" s="117">
        <v>0</v>
      </c>
      <c r="BF22" s="117">
        <v>0</v>
      </c>
      <c r="BG22" s="117">
        <v>0</v>
      </c>
      <c r="BH22" s="117">
        <v>0</v>
      </c>
      <c r="BI22" s="117">
        <v>0</v>
      </c>
      <c r="BJ22" s="117">
        <v>0</v>
      </c>
      <c r="BK22" s="117">
        <v>0</v>
      </c>
      <c r="BL22" s="117">
        <v>0</v>
      </c>
      <c r="BM22" s="117">
        <v>0</v>
      </c>
      <c r="BN22" s="117">
        <v>0</v>
      </c>
      <c r="BO22" s="117">
        <v>0</v>
      </c>
      <c r="BP22" s="117">
        <v>0</v>
      </c>
      <c r="BQ22" s="117">
        <v>0</v>
      </c>
      <c r="BR22" s="117">
        <v>0</v>
      </c>
      <c r="BS22" s="117">
        <v>0</v>
      </c>
      <c r="BT22" s="117">
        <v>0</v>
      </c>
      <c r="BU22" s="117">
        <v>0</v>
      </c>
      <c r="BV22" s="117">
        <v>0</v>
      </c>
      <c r="BW22" s="117">
        <v>0</v>
      </c>
      <c r="BX22" s="117">
        <v>0</v>
      </c>
      <c r="BY22" s="117">
        <v>0</v>
      </c>
      <c r="BZ22" s="117">
        <v>0</v>
      </c>
      <c r="CA22" s="117">
        <v>0</v>
      </c>
      <c r="CB22" s="117">
        <v>0</v>
      </c>
      <c r="CC22" s="117">
        <v>0</v>
      </c>
      <c r="CD22" s="117">
        <v>0</v>
      </c>
      <c r="CE22" s="117">
        <v>0</v>
      </c>
      <c r="CF22" s="117">
        <v>0</v>
      </c>
      <c r="CG22" s="117">
        <v>0</v>
      </c>
      <c r="CH22" s="117">
        <v>0</v>
      </c>
      <c r="CI22" s="117">
        <v>0</v>
      </c>
      <c r="CJ22" s="117">
        <v>0</v>
      </c>
      <c r="CK22" s="117">
        <v>0</v>
      </c>
      <c r="CL22" s="117">
        <v>0</v>
      </c>
      <c r="CM22" s="117">
        <v>0</v>
      </c>
      <c r="CN22" s="117">
        <v>0</v>
      </c>
      <c r="CO22" s="117">
        <v>0</v>
      </c>
      <c r="CP22" s="117">
        <v>0</v>
      </c>
      <c r="CQ22" s="117">
        <v>0</v>
      </c>
      <c r="CR22" s="117">
        <v>0</v>
      </c>
      <c r="CS22" s="117">
        <v>0</v>
      </c>
      <c r="CT22" s="117">
        <v>0</v>
      </c>
      <c r="CU22" s="117">
        <v>0</v>
      </c>
      <c r="CV22" s="117">
        <v>0</v>
      </c>
      <c r="CW22" s="117">
        <v>0</v>
      </c>
      <c r="CX22" s="117">
        <v>0</v>
      </c>
      <c r="CY22" s="117">
        <v>0</v>
      </c>
      <c r="CZ22" s="117">
        <v>0</v>
      </c>
      <c r="DA22" s="117">
        <v>0</v>
      </c>
      <c r="DB22" s="117">
        <v>0</v>
      </c>
      <c r="DC22" s="117">
        <v>0</v>
      </c>
      <c r="DD22" s="117">
        <v>0</v>
      </c>
      <c r="DE22" s="117">
        <v>0</v>
      </c>
      <c r="DF22" s="117">
        <v>0</v>
      </c>
      <c r="DG22" s="117">
        <v>0</v>
      </c>
      <c r="DH22" s="117">
        <v>0</v>
      </c>
      <c r="DI22" s="117">
        <v>0</v>
      </c>
      <c r="DJ22" s="117">
        <v>0</v>
      </c>
      <c r="DK22" s="117">
        <v>0</v>
      </c>
      <c r="DL22" s="117">
        <v>0</v>
      </c>
      <c r="DM22" s="117">
        <v>0</v>
      </c>
      <c r="DN22" s="117">
        <v>0</v>
      </c>
      <c r="DO22" s="117">
        <v>0</v>
      </c>
      <c r="DP22" s="117">
        <v>0</v>
      </c>
      <c r="DQ22" s="117">
        <v>0</v>
      </c>
      <c r="DR22" s="117">
        <v>0</v>
      </c>
      <c r="DS22" s="99"/>
      <c r="DT22" s="8"/>
    </row>
    <row r="23" spans="1:124">
      <c r="A23" s="10"/>
      <c r="C23" s="809"/>
      <c r="E23" s="91"/>
      <c r="F23" s="102"/>
      <c r="G23" s="102"/>
      <c r="H23" s="102"/>
      <c r="I23" s="102"/>
      <c r="J23" s="102"/>
      <c r="K23" s="113">
        <v>191</v>
      </c>
      <c r="L23" s="114" t="s">
        <v>416</v>
      </c>
      <c r="M23" s="119">
        <v>0.99150367149246599</v>
      </c>
      <c r="N23" s="120">
        <v>0.40996853776429593</v>
      </c>
      <c r="O23" s="117">
        <v>2.1265519064390441E-4</v>
      </c>
      <c r="P23" s="117">
        <v>6.6699127361044509E-4</v>
      </c>
      <c r="Q23" s="117">
        <v>0</v>
      </c>
      <c r="R23" s="117">
        <v>0</v>
      </c>
      <c r="S23" s="117">
        <v>0</v>
      </c>
      <c r="T23" s="117">
        <v>0</v>
      </c>
      <c r="U23" s="117">
        <v>0</v>
      </c>
      <c r="V23" s="117">
        <v>0</v>
      </c>
      <c r="W23" s="117">
        <v>0</v>
      </c>
      <c r="X23" s="117">
        <v>0</v>
      </c>
      <c r="Y23" s="117">
        <v>0</v>
      </c>
      <c r="Z23" s="117">
        <v>0</v>
      </c>
      <c r="AA23" s="117">
        <v>0</v>
      </c>
      <c r="AB23" s="117">
        <v>0</v>
      </c>
      <c r="AC23" s="117">
        <v>0</v>
      </c>
      <c r="AD23" s="117">
        <v>0</v>
      </c>
      <c r="AE23" s="117">
        <v>0</v>
      </c>
      <c r="AF23" s="117">
        <v>0</v>
      </c>
      <c r="AG23" s="117">
        <v>0</v>
      </c>
      <c r="AH23" s="117">
        <v>0</v>
      </c>
      <c r="AI23" s="117">
        <v>0</v>
      </c>
      <c r="AJ23" s="117">
        <v>0</v>
      </c>
      <c r="AK23" s="117">
        <v>0</v>
      </c>
      <c r="AL23" s="117">
        <v>0</v>
      </c>
      <c r="AM23" s="117">
        <v>0</v>
      </c>
      <c r="AN23" s="117">
        <v>0</v>
      </c>
      <c r="AO23" s="117">
        <v>0</v>
      </c>
      <c r="AP23" s="117">
        <v>0</v>
      </c>
      <c r="AQ23" s="117">
        <v>0</v>
      </c>
      <c r="AR23" s="117">
        <v>0</v>
      </c>
      <c r="AS23" s="117">
        <v>0</v>
      </c>
      <c r="AT23" s="117">
        <v>0</v>
      </c>
      <c r="AU23" s="117">
        <v>0</v>
      </c>
      <c r="AV23" s="117">
        <v>0</v>
      </c>
      <c r="AW23" s="117">
        <v>0</v>
      </c>
      <c r="AX23" s="117">
        <v>0</v>
      </c>
      <c r="AY23" s="117">
        <v>0</v>
      </c>
      <c r="AZ23" s="117">
        <v>0</v>
      </c>
      <c r="BA23" s="117">
        <v>0</v>
      </c>
      <c r="BB23" s="117">
        <v>0</v>
      </c>
      <c r="BC23" s="117">
        <v>0</v>
      </c>
      <c r="BD23" s="117">
        <v>0</v>
      </c>
      <c r="BE23" s="117">
        <v>0</v>
      </c>
      <c r="BF23" s="117">
        <v>0</v>
      </c>
      <c r="BG23" s="117">
        <v>0</v>
      </c>
      <c r="BH23" s="117">
        <v>0</v>
      </c>
      <c r="BI23" s="117">
        <v>0</v>
      </c>
      <c r="BJ23" s="117">
        <v>0</v>
      </c>
      <c r="BK23" s="117">
        <v>0</v>
      </c>
      <c r="BL23" s="117">
        <v>0</v>
      </c>
      <c r="BM23" s="117">
        <v>0</v>
      </c>
      <c r="BN23" s="117">
        <v>0</v>
      </c>
      <c r="BO23" s="117">
        <v>0</v>
      </c>
      <c r="BP23" s="117">
        <v>0</v>
      </c>
      <c r="BQ23" s="117">
        <v>0</v>
      </c>
      <c r="BR23" s="117">
        <v>0</v>
      </c>
      <c r="BS23" s="117">
        <v>0</v>
      </c>
      <c r="BT23" s="117">
        <v>0</v>
      </c>
      <c r="BU23" s="117">
        <v>0</v>
      </c>
      <c r="BV23" s="117">
        <v>0</v>
      </c>
      <c r="BW23" s="117">
        <v>0</v>
      </c>
      <c r="BX23" s="117">
        <v>0</v>
      </c>
      <c r="BY23" s="117">
        <v>0</v>
      </c>
      <c r="BZ23" s="117">
        <v>0</v>
      </c>
      <c r="CA23" s="117">
        <v>0</v>
      </c>
      <c r="CB23" s="117">
        <v>0</v>
      </c>
      <c r="CC23" s="117">
        <v>0</v>
      </c>
      <c r="CD23" s="117">
        <v>0</v>
      </c>
      <c r="CE23" s="117">
        <v>0</v>
      </c>
      <c r="CF23" s="117">
        <v>0</v>
      </c>
      <c r="CG23" s="117">
        <v>0</v>
      </c>
      <c r="CH23" s="117">
        <v>0</v>
      </c>
      <c r="CI23" s="117">
        <v>0</v>
      </c>
      <c r="CJ23" s="117">
        <v>0</v>
      </c>
      <c r="CK23" s="117">
        <v>0</v>
      </c>
      <c r="CL23" s="117">
        <v>0</v>
      </c>
      <c r="CM23" s="117">
        <v>0</v>
      </c>
      <c r="CN23" s="117">
        <v>0</v>
      </c>
      <c r="CO23" s="117">
        <v>0</v>
      </c>
      <c r="CP23" s="117">
        <v>0</v>
      </c>
      <c r="CQ23" s="117">
        <v>0</v>
      </c>
      <c r="CR23" s="117">
        <v>0</v>
      </c>
      <c r="CS23" s="117">
        <v>0</v>
      </c>
      <c r="CT23" s="117">
        <v>0</v>
      </c>
      <c r="CU23" s="117">
        <v>0</v>
      </c>
      <c r="CV23" s="117">
        <v>0</v>
      </c>
      <c r="CW23" s="117">
        <v>0</v>
      </c>
      <c r="CX23" s="117">
        <v>0</v>
      </c>
      <c r="CY23" s="117">
        <v>0</v>
      </c>
      <c r="CZ23" s="117">
        <v>0</v>
      </c>
      <c r="DA23" s="117">
        <v>0</v>
      </c>
      <c r="DB23" s="117">
        <v>0</v>
      </c>
      <c r="DC23" s="117">
        <v>0</v>
      </c>
      <c r="DD23" s="117">
        <v>0</v>
      </c>
      <c r="DE23" s="117">
        <v>0</v>
      </c>
      <c r="DF23" s="117">
        <v>0</v>
      </c>
      <c r="DG23" s="117">
        <v>0</v>
      </c>
      <c r="DH23" s="117">
        <v>0</v>
      </c>
      <c r="DI23" s="117">
        <v>0</v>
      </c>
      <c r="DJ23" s="117">
        <v>0</v>
      </c>
      <c r="DK23" s="117">
        <v>0</v>
      </c>
      <c r="DL23" s="117">
        <v>0</v>
      </c>
      <c r="DM23" s="117">
        <v>0</v>
      </c>
      <c r="DN23" s="117">
        <v>0</v>
      </c>
      <c r="DO23" s="117">
        <v>0</v>
      </c>
      <c r="DP23" s="117">
        <v>0</v>
      </c>
      <c r="DQ23" s="117">
        <v>0</v>
      </c>
      <c r="DR23" s="117">
        <v>0</v>
      </c>
      <c r="DS23" s="99"/>
      <c r="DT23" s="8"/>
    </row>
    <row r="24" spans="1:124">
      <c r="A24" s="10"/>
      <c r="C24" s="809"/>
      <c r="E24" s="91"/>
      <c r="F24" s="102"/>
      <c r="G24" s="102"/>
      <c r="H24" s="102"/>
      <c r="I24" s="102"/>
      <c r="J24" s="102"/>
      <c r="K24" s="113">
        <v>201</v>
      </c>
      <c r="L24" s="114" t="s">
        <v>418</v>
      </c>
      <c r="M24" s="119">
        <v>1.2257189051853561</v>
      </c>
      <c r="N24" s="120">
        <v>0.61902519823561963</v>
      </c>
      <c r="O24" s="117">
        <v>3.4794142866791198E-5</v>
      </c>
      <c r="P24" s="117">
        <v>0</v>
      </c>
      <c r="Q24" s="117">
        <v>0</v>
      </c>
      <c r="R24" s="117">
        <v>0</v>
      </c>
      <c r="S24" s="117">
        <v>0</v>
      </c>
      <c r="T24" s="117">
        <v>0</v>
      </c>
      <c r="U24" s="117">
        <v>0</v>
      </c>
      <c r="V24" s="117">
        <v>0</v>
      </c>
      <c r="W24" s="117">
        <v>0</v>
      </c>
      <c r="X24" s="117">
        <v>0</v>
      </c>
      <c r="Y24" s="117">
        <v>0</v>
      </c>
      <c r="Z24" s="117">
        <v>0</v>
      </c>
      <c r="AA24" s="117">
        <v>0</v>
      </c>
      <c r="AB24" s="117">
        <v>0</v>
      </c>
      <c r="AC24" s="117">
        <v>0</v>
      </c>
      <c r="AD24" s="117">
        <v>0</v>
      </c>
      <c r="AE24" s="117">
        <v>0</v>
      </c>
      <c r="AF24" s="117">
        <v>0</v>
      </c>
      <c r="AG24" s="117">
        <v>0</v>
      </c>
      <c r="AH24" s="117">
        <v>0</v>
      </c>
      <c r="AI24" s="117">
        <v>0</v>
      </c>
      <c r="AJ24" s="117">
        <v>0</v>
      </c>
      <c r="AK24" s="117">
        <v>0</v>
      </c>
      <c r="AL24" s="117">
        <v>0</v>
      </c>
      <c r="AM24" s="117">
        <v>0</v>
      </c>
      <c r="AN24" s="117">
        <v>0</v>
      </c>
      <c r="AO24" s="117">
        <v>0</v>
      </c>
      <c r="AP24" s="117">
        <v>0</v>
      </c>
      <c r="AQ24" s="117">
        <v>0</v>
      </c>
      <c r="AR24" s="117">
        <v>0</v>
      </c>
      <c r="AS24" s="117">
        <v>0</v>
      </c>
      <c r="AT24" s="117">
        <v>0</v>
      </c>
      <c r="AU24" s="117">
        <v>0</v>
      </c>
      <c r="AV24" s="117">
        <v>0</v>
      </c>
      <c r="AW24" s="117">
        <v>0</v>
      </c>
      <c r="AX24" s="117">
        <v>0</v>
      </c>
      <c r="AY24" s="117">
        <v>0</v>
      </c>
      <c r="AZ24" s="117">
        <v>0</v>
      </c>
      <c r="BA24" s="117">
        <v>0</v>
      </c>
      <c r="BB24" s="117">
        <v>0</v>
      </c>
      <c r="BC24" s="117">
        <v>0</v>
      </c>
      <c r="BD24" s="117">
        <v>0</v>
      </c>
      <c r="BE24" s="117">
        <v>0</v>
      </c>
      <c r="BF24" s="117">
        <v>0</v>
      </c>
      <c r="BG24" s="117">
        <v>0</v>
      </c>
      <c r="BH24" s="117">
        <v>0</v>
      </c>
      <c r="BI24" s="117">
        <v>0</v>
      </c>
      <c r="BJ24" s="117">
        <v>0</v>
      </c>
      <c r="BK24" s="117">
        <v>0</v>
      </c>
      <c r="BL24" s="117">
        <v>0</v>
      </c>
      <c r="BM24" s="117">
        <v>0</v>
      </c>
      <c r="BN24" s="117">
        <v>0</v>
      </c>
      <c r="BO24" s="117">
        <v>0</v>
      </c>
      <c r="BP24" s="117">
        <v>0</v>
      </c>
      <c r="BQ24" s="117">
        <v>0</v>
      </c>
      <c r="BR24" s="117">
        <v>0</v>
      </c>
      <c r="BS24" s="117">
        <v>0</v>
      </c>
      <c r="BT24" s="117">
        <v>0</v>
      </c>
      <c r="BU24" s="117">
        <v>0</v>
      </c>
      <c r="BV24" s="117">
        <v>0</v>
      </c>
      <c r="BW24" s="117">
        <v>0</v>
      </c>
      <c r="BX24" s="117">
        <v>0</v>
      </c>
      <c r="BY24" s="117">
        <v>0</v>
      </c>
      <c r="BZ24" s="117">
        <v>0</v>
      </c>
      <c r="CA24" s="117">
        <v>0</v>
      </c>
      <c r="CB24" s="117">
        <v>0</v>
      </c>
      <c r="CC24" s="117">
        <v>0</v>
      </c>
      <c r="CD24" s="117">
        <v>0</v>
      </c>
      <c r="CE24" s="117">
        <v>0</v>
      </c>
      <c r="CF24" s="117">
        <v>0</v>
      </c>
      <c r="CG24" s="117">
        <v>0</v>
      </c>
      <c r="CH24" s="117">
        <v>0</v>
      </c>
      <c r="CI24" s="117">
        <v>0</v>
      </c>
      <c r="CJ24" s="117">
        <v>0</v>
      </c>
      <c r="CK24" s="117">
        <v>0</v>
      </c>
      <c r="CL24" s="117">
        <v>0</v>
      </c>
      <c r="CM24" s="117">
        <v>0</v>
      </c>
      <c r="CN24" s="117">
        <v>0</v>
      </c>
      <c r="CO24" s="117">
        <v>0</v>
      </c>
      <c r="CP24" s="117">
        <v>0</v>
      </c>
      <c r="CQ24" s="117">
        <v>0</v>
      </c>
      <c r="CR24" s="117">
        <v>0</v>
      </c>
      <c r="CS24" s="117">
        <v>0</v>
      </c>
      <c r="CT24" s="117">
        <v>0</v>
      </c>
      <c r="CU24" s="117">
        <v>0</v>
      </c>
      <c r="CV24" s="117">
        <v>0</v>
      </c>
      <c r="CW24" s="117">
        <v>0</v>
      </c>
      <c r="CX24" s="117">
        <v>0</v>
      </c>
      <c r="CY24" s="117">
        <v>0</v>
      </c>
      <c r="CZ24" s="117">
        <v>0</v>
      </c>
      <c r="DA24" s="117">
        <v>0</v>
      </c>
      <c r="DB24" s="117">
        <v>0</v>
      </c>
      <c r="DC24" s="117">
        <v>0</v>
      </c>
      <c r="DD24" s="117">
        <v>0</v>
      </c>
      <c r="DE24" s="117">
        <v>0</v>
      </c>
      <c r="DF24" s="117">
        <v>0</v>
      </c>
      <c r="DG24" s="117">
        <v>0</v>
      </c>
      <c r="DH24" s="117">
        <v>0</v>
      </c>
      <c r="DI24" s="117">
        <v>0</v>
      </c>
      <c r="DJ24" s="117">
        <v>0</v>
      </c>
      <c r="DK24" s="117">
        <v>0</v>
      </c>
      <c r="DL24" s="117">
        <v>0</v>
      </c>
      <c r="DM24" s="117">
        <v>0</v>
      </c>
      <c r="DN24" s="117">
        <v>0</v>
      </c>
      <c r="DO24" s="117">
        <v>0</v>
      </c>
      <c r="DP24" s="117">
        <v>0</v>
      </c>
      <c r="DQ24" s="117">
        <v>0</v>
      </c>
      <c r="DR24" s="117">
        <v>0</v>
      </c>
      <c r="DS24" s="99"/>
      <c r="DT24" s="8"/>
    </row>
    <row r="25" spans="1:124">
      <c r="A25" s="10"/>
      <c r="C25" s="809"/>
      <c r="E25" s="91"/>
      <c r="F25" s="102"/>
      <c r="G25" s="102"/>
      <c r="H25" s="102"/>
      <c r="I25" s="102"/>
      <c r="J25" s="102"/>
      <c r="K25" s="113">
        <v>202</v>
      </c>
      <c r="L25" s="114" t="s">
        <v>420</v>
      </c>
      <c r="M25" s="119">
        <v>1.1428234885768203</v>
      </c>
      <c r="N25" s="120">
        <v>0.67951343579013801</v>
      </c>
      <c r="O25" s="117">
        <v>1.4539384055841138E-4</v>
      </c>
      <c r="P25" s="117">
        <v>1.6538081159161641E-4</v>
      </c>
      <c r="Q25" s="117">
        <v>0</v>
      </c>
      <c r="R25" s="117">
        <v>0</v>
      </c>
      <c r="S25" s="117">
        <v>0</v>
      </c>
      <c r="T25" s="117">
        <v>0</v>
      </c>
      <c r="U25" s="117">
        <v>0</v>
      </c>
      <c r="V25" s="117">
        <v>0</v>
      </c>
      <c r="W25" s="117">
        <v>0</v>
      </c>
      <c r="X25" s="117">
        <v>0</v>
      </c>
      <c r="Y25" s="117">
        <v>0</v>
      </c>
      <c r="Z25" s="117">
        <v>0</v>
      </c>
      <c r="AA25" s="117">
        <v>0</v>
      </c>
      <c r="AB25" s="117">
        <v>0</v>
      </c>
      <c r="AC25" s="117">
        <v>0</v>
      </c>
      <c r="AD25" s="117">
        <v>0</v>
      </c>
      <c r="AE25" s="117">
        <v>0</v>
      </c>
      <c r="AF25" s="117">
        <v>0</v>
      </c>
      <c r="AG25" s="117">
        <v>0</v>
      </c>
      <c r="AH25" s="117">
        <v>0</v>
      </c>
      <c r="AI25" s="117">
        <v>0</v>
      </c>
      <c r="AJ25" s="117">
        <v>0</v>
      </c>
      <c r="AK25" s="117">
        <v>0</v>
      </c>
      <c r="AL25" s="117">
        <v>0</v>
      </c>
      <c r="AM25" s="117">
        <v>0</v>
      </c>
      <c r="AN25" s="117">
        <v>0</v>
      </c>
      <c r="AO25" s="117">
        <v>0</v>
      </c>
      <c r="AP25" s="117">
        <v>0</v>
      </c>
      <c r="AQ25" s="117">
        <v>0</v>
      </c>
      <c r="AR25" s="117">
        <v>0</v>
      </c>
      <c r="AS25" s="117">
        <v>0</v>
      </c>
      <c r="AT25" s="117">
        <v>0</v>
      </c>
      <c r="AU25" s="117">
        <v>0</v>
      </c>
      <c r="AV25" s="117">
        <v>0</v>
      </c>
      <c r="AW25" s="117">
        <v>0</v>
      </c>
      <c r="AX25" s="117">
        <v>0</v>
      </c>
      <c r="AY25" s="117">
        <v>0</v>
      </c>
      <c r="AZ25" s="117">
        <v>0</v>
      </c>
      <c r="BA25" s="117">
        <v>0</v>
      </c>
      <c r="BB25" s="117">
        <v>0</v>
      </c>
      <c r="BC25" s="117">
        <v>0</v>
      </c>
      <c r="BD25" s="117">
        <v>0</v>
      </c>
      <c r="BE25" s="117">
        <v>0</v>
      </c>
      <c r="BF25" s="117">
        <v>0</v>
      </c>
      <c r="BG25" s="117">
        <v>0</v>
      </c>
      <c r="BH25" s="117">
        <v>0</v>
      </c>
      <c r="BI25" s="117">
        <v>0</v>
      </c>
      <c r="BJ25" s="117">
        <v>0</v>
      </c>
      <c r="BK25" s="117">
        <v>0</v>
      </c>
      <c r="BL25" s="117">
        <v>0</v>
      </c>
      <c r="BM25" s="117">
        <v>0</v>
      </c>
      <c r="BN25" s="117">
        <v>0</v>
      </c>
      <c r="BO25" s="117">
        <v>0</v>
      </c>
      <c r="BP25" s="117">
        <v>0</v>
      </c>
      <c r="BQ25" s="117">
        <v>0</v>
      </c>
      <c r="BR25" s="117">
        <v>0</v>
      </c>
      <c r="BS25" s="117">
        <v>0</v>
      </c>
      <c r="BT25" s="117">
        <v>0</v>
      </c>
      <c r="BU25" s="117">
        <v>0</v>
      </c>
      <c r="BV25" s="117">
        <v>0</v>
      </c>
      <c r="BW25" s="117">
        <v>0</v>
      </c>
      <c r="BX25" s="117">
        <v>0</v>
      </c>
      <c r="BY25" s="117">
        <v>0</v>
      </c>
      <c r="BZ25" s="117">
        <v>0</v>
      </c>
      <c r="CA25" s="117">
        <v>0</v>
      </c>
      <c r="CB25" s="117">
        <v>0</v>
      </c>
      <c r="CC25" s="117">
        <v>0</v>
      </c>
      <c r="CD25" s="117">
        <v>0</v>
      </c>
      <c r="CE25" s="117">
        <v>0</v>
      </c>
      <c r="CF25" s="117">
        <v>0</v>
      </c>
      <c r="CG25" s="117">
        <v>0</v>
      </c>
      <c r="CH25" s="117">
        <v>0</v>
      </c>
      <c r="CI25" s="117">
        <v>0</v>
      </c>
      <c r="CJ25" s="117">
        <v>0</v>
      </c>
      <c r="CK25" s="117">
        <v>0</v>
      </c>
      <c r="CL25" s="117">
        <v>0</v>
      </c>
      <c r="CM25" s="117">
        <v>0</v>
      </c>
      <c r="CN25" s="117">
        <v>0</v>
      </c>
      <c r="CO25" s="117">
        <v>0</v>
      </c>
      <c r="CP25" s="117">
        <v>0</v>
      </c>
      <c r="CQ25" s="117">
        <v>0</v>
      </c>
      <c r="CR25" s="117">
        <v>0</v>
      </c>
      <c r="CS25" s="117">
        <v>0</v>
      </c>
      <c r="CT25" s="117">
        <v>0</v>
      </c>
      <c r="CU25" s="117">
        <v>0</v>
      </c>
      <c r="CV25" s="117">
        <v>0</v>
      </c>
      <c r="CW25" s="117">
        <v>0</v>
      </c>
      <c r="CX25" s="117">
        <v>0</v>
      </c>
      <c r="CY25" s="117">
        <v>0</v>
      </c>
      <c r="CZ25" s="117">
        <v>0</v>
      </c>
      <c r="DA25" s="117">
        <v>0</v>
      </c>
      <c r="DB25" s="117">
        <v>0</v>
      </c>
      <c r="DC25" s="117">
        <v>0</v>
      </c>
      <c r="DD25" s="117">
        <v>0</v>
      </c>
      <c r="DE25" s="117">
        <v>0</v>
      </c>
      <c r="DF25" s="117">
        <v>0</v>
      </c>
      <c r="DG25" s="117">
        <v>0</v>
      </c>
      <c r="DH25" s="117">
        <v>0</v>
      </c>
      <c r="DI25" s="117">
        <v>0</v>
      </c>
      <c r="DJ25" s="117">
        <v>0</v>
      </c>
      <c r="DK25" s="117">
        <v>0</v>
      </c>
      <c r="DL25" s="117">
        <v>0</v>
      </c>
      <c r="DM25" s="117">
        <v>0</v>
      </c>
      <c r="DN25" s="117">
        <v>0</v>
      </c>
      <c r="DO25" s="117">
        <v>0</v>
      </c>
      <c r="DP25" s="117">
        <v>0</v>
      </c>
      <c r="DQ25" s="117">
        <v>0</v>
      </c>
      <c r="DR25" s="117">
        <v>0</v>
      </c>
      <c r="DS25" s="99"/>
      <c r="DT25" s="8"/>
    </row>
    <row r="26" spans="1:124">
      <c r="A26" s="10"/>
      <c r="C26" s="809"/>
      <c r="E26" s="91"/>
      <c r="F26" s="102"/>
      <c r="G26" s="102"/>
      <c r="H26" s="102"/>
      <c r="I26" s="102"/>
      <c r="J26" s="102"/>
      <c r="K26" s="113">
        <v>203</v>
      </c>
      <c r="L26" s="114" t="s">
        <v>923</v>
      </c>
      <c r="M26" s="119">
        <v>1.4289057904437679</v>
      </c>
      <c r="N26" s="120">
        <v>0</v>
      </c>
      <c r="O26" s="117">
        <v>0</v>
      </c>
      <c r="P26" s="117">
        <v>0</v>
      </c>
      <c r="Q26" s="117">
        <v>0</v>
      </c>
      <c r="R26" s="117">
        <v>0</v>
      </c>
      <c r="S26" s="117">
        <v>0</v>
      </c>
      <c r="T26" s="117">
        <v>0</v>
      </c>
      <c r="U26" s="117">
        <v>0</v>
      </c>
      <c r="V26" s="117">
        <v>0</v>
      </c>
      <c r="W26" s="117">
        <v>0</v>
      </c>
      <c r="X26" s="117">
        <v>0</v>
      </c>
      <c r="Y26" s="117">
        <v>0</v>
      </c>
      <c r="Z26" s="117">
        <v>0</v>
      </c>
      <c r="AA26" s="117">
        <v>0</v>
      </c>
      <c r="AB26" s="117">
        <v>0</v>
      </c>
      <c r="AC26" s="117">
        <v>0</v>
      </c>
      <c r="AD26" s="117">
        <v>0</v>
      </c>
      <c r="AE26" s="117">
        <v>0</v>
      </c>
      <c r="AF26" s="117">
        <v>0</v>
      </c>
      <c r="AG26" s="117">
        <v>0</v>
      </c>
      <c r="AH26" s="117">
        <v>0</v>
      </c>
      <c r="AI26" s="117">
        <v>0</v>
      </c>
      <c r="AJ26" s="117">
        <v>0</v>
      </c>
      <c r="AK26" s="117">
        <v>0</v>
      </c>
      <c r="AL26" s="117">
        <v>0</v>
      </c>
      <c r="AM26" s="117">
        <v>0</v>
      </c>
      <c r="AN26" s="117">
        <v>0</v>
      </c>
      <c r="AO26" s="117">
        <v>0</v>
      </c>
      <c r="AP26" s="117">
        <v>0</v>
      </c>
      <c r="AQ26" s="117">
        <v>0</v>
      </c>
      <c r="AR26" s="117">
        <v>0</v>
      </c>
      <c r="AS26" s="117">
        <v>0</v>
      </c>
      <c r="AT26" s="117">
        <v>0</v>
      </c>
      <c r="AU26" s="117">
        <v>0</v>
      </c>
      <c r="AV26" s="117">
        <v>0</v>
      </c>
      <c r="AW26" s="117">
        <v>0</v>
      </c>
      <c r="AX26" s="117">
        <v>0</v>
      </c>
      <c r="AY26" s="117">
        <v>0</v>
      </c>
      <c r="AZ26" s="117">
        <v>0</v>
      </c>
      <c r="BA26" s="117">
        <v>0</v>
      </c>
      <c r="BB26" s="117">
        <v>0</v>
      </c>
      <c r="BC26" s="117">
        <v>0</v>
      </c>
      <c r="BD26" s="117">
        <v>0</v>
      </c>
      <c r="BE26" s="117">
        <v>0</v>
      </c>
      <c r="BF26" s="117">
        <v>0</v>
      </c>
      <c r="BG26" s="117">
        <v>0</v>
      </c>
      <c r="BH26" s="117">
        <v>0</v>
      </c>
      <c r="BI26" s="117">
        <v>0</v>
      </c>
      <c r="BJ26" s="117">
        <v>0</v>
      </c>
      <c r="BK26" s="117">
        <v>0</v>
      </c>
      <c r="BL26" s="117">
        <v>0</v>
      </c>
      <c r="BM26" s="117">
        <v>0</v>
      </c>
      <c r="BN26" s="117">
        <v>0</v>
      </c>
      <c r="BO26" s="117">
        <v>0</v>
      </c>
      <c r="BP26" s="117">
        <v>0</v>
      </c>
      <c r="BQ26" s="117">
        <v>0</v>
      </c>
      <c r="BR26" s="117">
        <v>0</v>
      </c>
      <c r="BS26" s="117">
        <v>0</v>
      </c>
      <c r="BT26" s="117">
        <v>0</v>
      </c>
      <c r="BU26" s="117">
        <v>0</v>
      </c>
      <c r="BV26" s="117">
        <v>0</v>
      </c>
      <c r="BW26" s="117">
        <v>0</v>
      </c>
      <c r="BX26" s="117">
        <v>0</v>
      </c>
      <c r="BY26" s="117">
        <v>0</v>
      </c>
      <c r="BZ26" s="117">
        <v>0</v>
      </c>
      <c r="CA26" s="117">
        <v>0</v>
      </c>
      <c r="CB26" s="117">
        <v>0</v>
      </c>
      <c r="CC26" s="117">
        <v>0</v>
      </c>
      <c r="CD26" s="117">
        <v>0</v>
      </c>
      <c r="CE26" s="117">
        <v>0</v>
      </c>
      <c r="CF26" s="117">
        <v>0</v>
      </c>
      <c r="CG26" s="117">
        <v>0</v>
      </c>
      <c r="CH26" s="117">
        <v>0</v>
      </c>
      <c r="CI26" s="117">
        <v>0</v>
      </c>
      <c r="CJ26" s="117">
        <v>0</v>
      </c>
      <c r="CK26" s="117">
        <v>0</v>
      </c>
      <c r="CL26" s="117">
        <v>0</v>
      </c>
      <c r="CM26" s="117">
        <v>0</v>
      </c>
      <c r="CN26" s="117">
        <v>0</v>
      </c>
      <c r="CO26" s="117">
        <v>0</v>
      </c>
      <c r="CP26" s="117">
        <v>0</v>
      </c>
      <c r="CQ26" s="117">
        <v>0</v>
      </c>
      <c r="CR26" s="117">
        <v>0</v>
      </c>
      <c r="CS26" s="117">
        <v>0</v>
      </c>
      <c r="CT26" s="117">
        <v>0</v>
      </c>
      <c r="CU26" s="117">
        <v>0</v>
      </c>
      <c r="CV26" s="117">
        <v>0</v>
      </c>
      <c r="CW26" s="117">
        <v>0</v>
      </c>
      <c r="CX26" s="117">
        <v>0</v>
      </c>
      <c r="CY26" s="117">
        <v>0</v>
      </c>
      <c r="CZ26" s="117">
        <v>0</v>
      </c>
      <c r="DA26" s="117">
        <v>0</v>
      </c>
      <c r="DB26" s="117">
        <v>0</v>
      </c>
      <c r="DC26" s="117">
        <v>0</v>
      </c>
      <c r="DD26" s="117">
        <v>0</v>
      </c>
      <c r="DE26" s="117">
        <v>0</v>
      </c>
      <c r="DF26" s="117">
        <v>0</v>
      </c>
      <c r="DG26" s="117">
        <v>0</v>
      </c>
      <c r="DH26" s="117">
        <v>0</v>
      </c>
      <c r="DI26" s="117">
        <v>0</v>
      </c>
      <c r="DJ26" s="117">
        <v>0</v>
      </c>
      <c r="DK26" s="117">
        <v>0</v>
      </c>
      <c r="DL26" s="117">
        <v>0</v>
      </c>
      <c r="DM26" s="117">
        <v>0</v>
      </c>
      <c r="DN26" s="117">
        <v>0</v>
      </c>
      <c r="DO26" s="117">
        <v>0</v>
      </c>
      <c r="DP26" s="117">
        <v>0</v>
      </c>
      <c r="DQ26" s="117">
        <v>0</v>
      </c>
      <c r="DR26" s="117">
        <v>0</v>
      </c>
      <c r="DS26" s="99"/>
      <c r="DT26" s="8"/>
    </row>
    <row r="27" spans="1:124">
      <c r="A27" s="10"/>
      <c r="C27" s="809"/>
      <c r="E27" s="91"/>
      <c r="F27" s="102"/>
      <c r="G27" s="102"/>
      <c r="H27" s="102"/>
      <c r="I27" s="102"/>
      <c r="J27" s="102"/>
      <c r="K27" s="113">
        <v>204</v>
      </c>
      <c r="L27" s="114" t="s">
        <v>924</v>
      </c>
      <c r="M27" s="119">
        <v>1.248888669486423</v>
      </c>
      <c r="N27" s="120">
        <v>0.55787904855838344</v>
      </c>
      <c r="O27" s="117">
        <v>0</v>
      </c>
      <c r="P27" s="117">
        <v>1.5775036091466476E-5</v>
      </c>
      <c r="Q27" s="117">
        <v>0</v>
      </c>
      <c r="R27" s="117">
        <v>0</v>
      </c>
      <c r="S27" s="117">
        <v>0</v>
      </c>
      <c r="T27" s="117">
        <v>0</v>
      </c>
      <c r="U27" s="117">
        <v>0</v>
      </c>
      <c r="V27" s="117">
        <v>0</v>
      </c>
      <c r="W27" s="117">
        <v>0</v>
      </c>
      <c r="X27" s="117">
        <v>0</v>
      </c>
      <c r="Y27" s="117">
        <v>0</v>
      </c>
      <c r="Z27" s="117">
        <v>0</v>
      </c>
      <c r="AA27" s="117">
        <v>0</v>
      </c>
      <c r="AB27" s="117">
        <v>0</v>
      </c>
      <c r="AC27" s="117">
        <v>0</v>
      </c>
      <c r="AD27" s="117">
        <v>0</v>
      </c>
      <c r="AE27" s="117">
        <v>0</v>
      </c>
      <c r="AF27" s="117">
        <v>0</v>
      </c>
      <c r="AG27" s="117">
        <v>0</v>
      </c>
      <c r="AH27" s="117">
        <v>0</v>
      </c>
      <c r="AI27" s="117">
        <v>0</v>
      </c>
      <c r="AJ27" s="117">
        <v>0</v>
      </c>
      <c r="AK27" s="117">
        <v>0</v>
      </c>
      <c r="AL27" s="117">
        <v>0</v>
      </c>
      <c r="AM27" s="117">
        <v>0</v>
      </c>
      <c r="AN27" s="117">
        <v>0</v>
      </c>
      <c r="AO27" s="117">
        <v>0</v>
      </c>
      <c r="AP27" s="117">
        <v>0</v>
      </c>
      <c r="AQ27" s="117">
        <v>0</v>
      </c>
      <c r="AR27" s="117">
        <v>0</v>
      </c>
      <c r="AS27" s="117">
        <v>0</v>
      </c>
      <c r="AT27" s="117">
        <v>0</v>
      </c>
      <c r="AU27" s="117">
        <v>0</v>
      </c>
      <c r="AV27" s="117">
        <v>0</v>
      </c>
      <c r="AW27" s="117">
        <v>0</v>
      </c>
      <c r="AX27" s="117">
        <v>0</v>
      </c>
      <c r="AY27" s="117">
        <v>0</v>
      </c>
      <c r="AZ27" s="117">
        <v>0</v>
      </c>
      <c r="BA27" s="117">
        <v>0</v>
      </c>
      <c r="BB27" s="117">
        <v>0</v>
      </c>
      <c r="BC27" s="117">
        <v>0</v>
      </c>
      <c r="BD27" s="117">
        <v>0</v>
      </c>
      <c r="BE27" s="117">
        <v>0</v>
      </c>
      <c r="BF27" s="117">
        <v>0</v>
      </c>
      <c r="BG27" s="117">
        <v>0</v>
      </c>
      <c r="BH27" s="117">
        <v>0</v>
      </c>
      <c r="BI27" s="117">
        <v>0</v>
      </c>
      <c r="BJ27" s="117">
        <v>0</v>
      </c>
      <c r="BK27" s="117">
        <v>0</v>
      </c>
      <c r="BL27" s="117">
        <v>0</v>
      </c>
      <c r="BM27" s="117">
        <v>0</v>
      </c>
      <c r="BN27" s="117">
        <v>0</v>
      </c>
      <c r="BO27" s="117">
        <v>0</v>
      </c>
      <c r="BP27" s="117">
        <v>0</v>
      </c>
      <c r="BQ27" s="117">
        <v>0</v>
      </c>
      <c r="BR27" s="117">
        <v>0</v>
      </c>
      <c r="BS27" s="117">
        <v>0</v>
      </c>
      <c r="BT27" s="117">
        <v>0</v>
      </c>
      <c r="BU27" s="117">
        <v>0</v>
      </c>
      <c r="BV27" s="117">
        <v>0</v>
      </c>
      <c r="BW27" s="117">
        <v>0</v>
      </c>
      <c r="BX27" s="117">
        <v>0</v>
      </c>
      <c r="BY27" s="117">
        <v>0</v>
      </c>
      <c r="BZ27" s="117">
        <v>0</v>
      </c>
      <c r="CA27" s="117">
        <v>0</v>
      </c>
      <c r="CB27" s="117">
        <v>0</v>
      </c>
      <c r="CC27" s="117">
        <v>0</v>
      </c>
      <c r="CD27" s="117">
        <v>0</v>
      </c>
      <c r="CE27" s="117">
        <v>0</v>
      </c>
      <c r="CF27" s="117">
        <v>0</v>
      </c>
      <c r="CG27" s="117">
        <v>0</v>
      </c>
      <c r="CH27" s="117">
        <v>0</v>
      </c>
      <c r="CI27" s="117">
        <v>0</v>
      </c>
      <c r="CJ27" s="117">
        <v>0</v>
      </c>
      <c r="CK27" s="117">
        <v>0</v>
      </c>
      <c r="CL27" s="117">
        <v>0</v>
      </c>
      <c r="CM27" s="117">
        <v>0</v>
      </c>
      <c r="CN27" s="117">
        <v>0</v>
      </c>
      <c r="CO27" s="117">
        <v>0</v>
      </c>
      <c r="CP27" s="117">
        <v>0</v>
      </c>
      <c r="CQ27" s="117">
        <v>0</v>
      </c>
      <c r="CR27" s="117">
        <v>0</v>
      </c>
      <c r="CS27" s="117">
        <v>0</v>
      </c>
      <c r="CT27" s="117">
        <v>0</v>
      </c>
      <c r="CU27" s="117">
        <v>0</v>
      </c>
      <c r="CV27" s="117">
        <v>0</v>
      </c>
      <c r="CW27" s="117">
        <v>0</v>
      </c>
      <c r="CX27" s="117">
        <v>0</v>
      </c>
      <c r="CY27" s="117">
        <v>0</v>
      </c>
      <c r="CZ27" s="117">
        <v>0</v>
      </c>
      <c r="DA27" s="117">
        <v>0</v>
      </c>
      <c r="DB27" s="117">
        <v>0</v>
      </c>
      <c r="DC27" s="117">
        <v>0</v>
      </c>
      <c r="DD27" s="117">
        <v>0</v>
      </c>
      <c r="DE27" s="117">
        <v>0</v>
      </c>
      <c r="DF27" s="117">
        <v>0</v>
      </c>
      <c r="DG27" s="117">
        <v>0</v>
      </c>
      <c r="DH27" s="117">
        <v>0</v>
      </c>
      <c r="DI27" s="117">
        <v>0</v>
      </c>
      <c r="DJ27" s="117">
        <v>0</v>
      </c>
      <c r="DK27" s="117">
        <v>0</v>
      </c>
      <c r="DL27" s="117">
        <v>0</v>
      </c>
      <c r="DM27" s="117">
        <v>0</v>
      </c>
      <c r="DN27" s="117">
        <v>0</v>
      </c>
      <c r="DO27" s="117">
        <v>0</v>
      </c>
      <c r="DP27" s="117">
        <v>0</v>
      </c>
      <c r="DQ27" s="117">
        <v>0</v>
      </c>
      <c r="DR27" s="117">
        <v>0</v>
      </c>
      <c r="DS27" s="99"/>
      <c r="DT27" s="8"/>
    </row>
    <row r="28" spans="1:124">
      <c r="A28" s="10"/>
      <c r="C28" s="809"/>
      <c r="E28" s="91"/>
      <c r="F28" s="102"/>
      <c r="G28" s="102"/>
      <c r="H28" s="102"/>
      <c r="I28" s="102"/>
      <c r="J28" s="102"/>
      <c r="K28" s="113">
        <v>205</v>
      </c>
      <c r="L28" s="114" t="s">
        <v>428</v>
      </c>
      <c r="M28" s="119">
        <v>1.1980512622733401</v>
      </c>
      <c r="N28" s="120">
        <v>1.5621052289034327</v>
      </c>
      <c r="O28" s="117">
        <v>0</v>
      </c>
      <c r="P28" s="117">
        <v>0</v>
      </c>
      <c r="Q28" s="117">
        <v>0</v>
      </c>
      <c r="R28" s="117">
        <v>0</v>
      </c>
      <c r="S28" s="117">
        <v>0</v>
      </c>
      <c r="T28" s="117">
        <v>0</v>
      </c>
      <c r="U28" s="117">
        <v>0</v>
      </c>
      <c r="V28" s="117">
        <v>0</v>
      </c>
      <c r="W28" s="117">
        <v>0</v>
      </c>
      <c r="X28" s="117">
        <v>0</v>
      </c>
      <c r="Y28" s="117">
        <v>0</v>
      </c>
      <c r="Z28" s="117">
        <v>0</v>
      </c>
      <c r="AA28" s="117">
        <v>0</v>
      </c>
      <c r="AB28" s="117">
        <v>0</v>
      </c>
      <c r="AC28" s="117">
        <v>0</v>
      </c>
      <c r="AD28" s="117">
        <v>0</v>
      </c>
      <c r="AE28" s="117">
        <v>0</v>
      </c>
      <c r="AF28" s="117">
        <v>0</v>
      </c>
      <c r="AG28" s="117">
        <v>0</v>
      </c>
      <c r="AH28" s="117">
        <v>0</v>
      </c>
      <c r="AI28" s="117">
        <v>0</v>
      </c>
      <c r="AJ28" s="117">
        <v>0</v>
      </c>
      <c r="AK28" s="117">
        <v>0</v>
      </c>
      <c r="AL28" s="117">
        <v>0</v>
      </c>
      <c r="AM28" s="117">
        <v>0</v>
      </c>
      <c r="AN28" s="117">
        <v>0</v>
      </c>
      <c r="AO28" s="117">
        <v>0</v>
      </c>
      <c r="AP28" s="117">
        <v>0</v>
      </c>
      <c r="AQ28" s="117">
        <v>0</v>
      </c>
      <c r="AR28" s="117">
        <v>0</v>
      </c>
      <c r="AS28" s="117">
        <v>0</v>
      </c>
      <c r="AT28" s="117">
        <v>0</v>
      </c>
      <c r="AU28" s="117">
        <v>0</v>
      </c>
      <c r="AV28" s="117">
        <v>0</v>
      </c>
      <c r="AW28" s="117">
        <v>0</v>
      </c>
      <c r="AX28" s="117">
        <v>0</v>
      </c>
      <c r="AY28" s="117">
        <v>0</v>
      </c>
      <c r="AZ28" s="117">
        <v>0</v>
      </c>
      <c r="BA28" s="117">
        <v>0</v>
      </c>
      <c r="BB28" s="117">
        <v>0</v>
      </c>
      <c r="BC28" s="117">
        <v>0</v>
      </c>
      <c r="BD28" s="117">
        <v>0</v>
      </c>
      <c r="BE28" s="117">
        <v>0</v>
      </c>
      <c r="BF28" s="117">
        <v>0</v>
      </c>
      <c r="BG28" s="117">
        <v>0</v>
      </c>
      <c r="BH28" s="117">
        <v>0</v>
      </c>
      <c r="BI28" s="117">
        <v>0</v>
      </c>
      <c r="BJ28" s="117">
        <v>0</v>
      </c>
      <c r="BK28" s="117">
        <v>0</v>
      </c>
      <c r="BL28" s="117">
        <v>0</v>
      </c>
      <c r="BM28" s="117">
        <v>0</v>
      </c>
      <c r="BN28" s="117">
        <v>0</v>
      </c>
      <c r="BO28" s="117">
        <v>0</v>
      </c>
      <c r="BP28" s="117">
        <v>0</v>
      </c>
      <c r="BQ28" s="117">
        <v>0</v>
      </c>
      <c r="BR28" s="117">
        <v>0</v>
      </c>
      <c r="BS28" s="117">
        <v>0</v>
      </c>
      <c r="BT28" s="117">
        <v>0</v>
      </c>
      <c r="BU28" s="117">
        <v>0</v>
      </c>
      <c r="BV28" s="117">
        <v>0</v>
      </c>
      <c r="BW28" s="117">
        <v>0</v>
      </c>
      <c r="BX28" s="117">
        <v>0</v>
      </c>
      <c r="BY28" s="117">
        <v>0</v>
      </c>
      <c r="BZ28" s="117">
        <v>0</v>
      </c>
      <c r="CA28" s="117">
        <v>0</v>
      </c>
      <c r="CB28" s="117">
        <v>0</v>
      </c>
      <c r="CC28" s="117">
        <v>0</v>
      </c>
      <c r="CD28" s="117">
        <v>0</v>
      </c>
      <c r="CE28" s="117">
        <v>0</v>
      </c>
      <c r="CF28" s="117">
        <v>0</v>
      </c>
      <c r="CG28" s="117">
        <v>0</v>
      </c>
      <c r="CH28" s="117">
        <v>0</v>
      </c>
      <c r="CI28" s="117">
        <v>0</v>
      </c>
      <c r="CJ28" s="117">
        <v>0</v>
      </c>
      <c r="CK28" s="117">
        <v>0</v>
      </c>
      <c r="CL28" s="117">
        <v>0</v>
      </c>
      <c r="CM28" s="117">
        <v>0</v>
      </c>
      <c r="CN28" s="117">
        <v>0</v>
      </c>
      <c r="CO28" s="117">
        <v>0</v>
      </c>
      <c r="CP28" s="117">
        <v>0</v>
      </c>
      <c r="CQ28" s="117">
        <v>0</v>
      </c>
      <c r="CR28" s="117">
        <v>0</v>
      </c>
      <c r="CS28" s="117">
        <v>0</v>
      </c>
      <c r="CT28" s="117">
        <v>0</v>
      </c>
      <c r="CU28" s="117">
        <v>0</v>
      </c>
      <c r="CV28" s="117">
        <v>0</v>
      </c>
      <c r="CW28" s="117">
        <v>0</v>
      </c>
      <c r="CX28" s="117">
        <v>0</v>
      </c>
      <c r="CY28" s="117">
        <v>0</v>
      </c>
      <c r="CZ28" s="117">
        <v>0</v>
      </c>
      <c r="DA28" s="117">
        <v>0</v>
      </c>
      <c r="DB28" s="117">
        <v>0</v>
      </c>
      <c r="DC28" s="117">
        <v>0</v>
      </c>
      <c r="DD28" s="117">
        <v>0</v>
      </c>
      <c r="DE28" s="117">
        <v>0</v>
      </c>
      <c r="DF28" s="117">
        <v>0</v>
      </c>
      <c r="DG28" s="117">
        <v>0</v>
      </c>
      <c r="DH28" s="117">
        <v>0</v>
      </c>
      <c r="DI28" s="117">
        <v>0</v>
      </c>
      <c r="DJ28" s="117">
        <v>0</v>
      </c>
      <c r="DK28" s="117">
        <v>0</v>
      </c>
      <c r="DL28" s="117">
        <v>0</v>
      </c>
      <c r="DM28" s="117">
        <v>0</v>
      </c>
      <c r="DN28" s="117">
        <v>0</v>
      </c>
      <c r="DO28" s="117">
        <v>0</v>
      </c>
      <c r="DP28" s="117">
        <v>0</v>
      </c>
      <c r="DQ28" s="117">
        <v>0</v>
      </c>
      <c r="DR28" s="117">
        <v>0</v>
      </c>
      <c r="DS28" s="99"/>
      <c r="DT28" s="8"/>
    </row>
    <row r="29" spans="1:124" ht="17" thickBot="1">
      <c r="A29" s="10"/>
      <c r="C29" s="810"/>
      <c r="E29" s="91"/>
      <c r="F29" s="102"/>
      <c r="G29" s="102"/>
      <c r="H29" s="102"/>
      <c r="I29" s="102"/>
      <c r="J29" s="102"/>
      <c r="K29" s="113">
        <v>206</v>
      </c>
      <c r="L29" s="114" t="s">
        <v>430</v>
      </c>
      <c r="M29" s="119">
        <v>1.1207479329286967</v>
      </c>
      <c r="N29" s="120">
        <v>1.0784733714560999</v>
      </c>
      <c r="O29" s="117">
        <v>0</v>
      </c>
      <c r="P29" s="117">
        <v>0</v>
      </c>
      <c r="Q29" s="117">
        <v>0</v>
      </c>
      <c r="R29" s="117">
        <v>0</v>
      </c>
      <c r="S29" s="117">
        <v>0</v>
      </c>
      <c r="T29" s="117">
        <v>0</v>
      </c>
      <c r="U29" s="117">
        <v>0</v>
      </c>
      <c r="V29" s="117">
        <v>0</v>
      </c>
      <c r="W29" s="117">
        <v>0</v>
      </c>
      <c r="X29" s="117">
        <v>0</v>
      </c>
      <c r="Y29" s="117">
        <v>0</v>
      </c>
      <c r="Z29" s="117">
        <v>0</v>
      </c>
      <c r="AA29" s="117">
        <v>0</v>
      </c>
      <c r="AB29" s="117">
        <v>0</v>
      </c>
      <c r="AC29" s="117">
        <v>0</v>
      </c>
      <c r="AD29" s="117">
        <v>0</v>
      </c>
      <c r="AE29" s="117">
        <v>0</v>
      </c>
      <c r="AF29" s="117">
        <v>0</v>
      </c>
      <c r="AG29" s="117">
        <v>0</v>
      </c>
      <c r="AH29" s="117">
        <v>0</v>
      </c>
      <c r="AI29" s="117">
        <v>0</v>
      </c>
      <c r="AJ29" s="117">
        <v>0</v>
      </c>
      <c r="AK29" s="117">
        <v>0</v>
      </c>
      <c r="AL29" s="117">
        <v>0</v>
      </c>
      <c r="AM29" s="117">
        <v>0</v>
      </c>
      <c r="AN29" s="117">
        <v>0</v>
      </c>
      <c r="AO29" s="117">
        <v>0</v>
      </c>
      <c r="AP29" s="117">
        <v>0</v>
      </c>
      <c r="AQ29" s="117">
        <v>0</v>
      </c>
      <c r="AR29" s="117">
        <v>0</v>
      </c>
      <c r="AS29" s="117">
        <v>0</v>
      </c>
      <c r="AT29" s="117">
        <v>0</v>
      </c>
      <c r="AU29" s="117">
        <v>0</v>
      </c>
      <c r="AV29" s="117">
        <v>0</v>
      </c>
      <c r="AW29" s="117">
        <v>0</v>
      </c>
      <c r="AX29" s="117">
        <v>0</v>
      </c>
      <c r="AY29" s="117">
        <v>0</v>
      </c>
      <c r="AZ29" s="117">
        <v>0</v>
      </c>
      <c r="BA29" s="117">
        <v>0</v>
      </c>
      <c r="BB29" s="117">
        <v>0</v>
      </c>
      <c r="BC29" s="117">
        <v>0</v>
      </c>
      <c r="BD29" s="117">
        <v>0</v>
      </c>
      <c r="BE29" s="117">
        <v>0</v>
      </c>
      <c r="BF29" s="117">
        <v>0</v>
      </c>
      <c r="BG29" s="117">
        <v>0</v>
      </c>
      <c r="BH29" s="117">
        <v>0</v>
      </c>
      <c r="BI29" s="117">
        <v>0</v>
      </c>
      <c r="BJ29" s="117">
        <v>0</v>
      </c>
      <c r="BK29" s="117">
        <v>0</v>
      </c>
      <c r="BL29" s="117">
        <v>0</v>
      </c>
      <c r="BM29" s="117">
        <v>0</v>
      </c>
      <c r="BN29" s="117">
        <v>0</v>
      </c>
      <c r="BO29" s="117">
        <v>0</v>
      </c>
      <c r="BP29" s="117">
        <v>0</v>
      </c>
      <c r="BQ29" s="117">
        <v>0</v>
      </c>
      <c r="BR29" s="117">
        <v>0</v>
      </c>
      <c r="BS29" s="117">
        <v>0</v>
      </c>
      <c r="BT29" s="117">
        <v>0</v>
      </c>
      <c r="BU29" s="117">
        <v>0</v>
      </c>
      <c r="BV29" s="117">
        <v>0</v>
      </c>
      <c r="BW29" s="117">
        <v>0</v>
      </c>
      <c r="BX29" s="117">
        <v>0</v>
      </c>
      <c r="BY29" s="117">
        <v>0</v>
      </c>
      <c r="BZ29" s="117">
        <v>0</v>
      </c>
      <c r="CA29" s="117">
        <v>0</v>
      </c>
      <c r="CB29" s="117">
        <v>0</v>
      </c>
      <c r="CC29" s="117">
        <v>0</v>
      </c>
      <c r="CD29" s="117">
        <v>0</v>
      </c>
      <c r="CE29" s="117">
        <v>0</v>
      </c>
      <c r="CF29" s="117">
        <v>0</v>
      </c>
      <c r="CG29" s="117">
        <v>0</v>
      </c>
      <c r="CH29" s="117">
        <v>0</v>
      </c>
      <c r="CI29" s="117">
        <v>0</v>
      </c>
      <c r="CJ29" s="117">
        <v>0</v>
      </c>
      <c r="CK29" s="117">
        <v>0</v>
      </c>
      <c r="CL29" s="117">
        <v>0</v>
      </c>
      <c r="CM29" s="117">
        <v>0</v>
      </c>
      <c r="CN29" s="117">
        <v>0</v>
      </c>
      <c r="CO29" s="117">
        <v>0</v>
      </c>
      <c r="CP29" s="117">
        <v>0</v>
      </c>
      <c r="CQ29" s="117">
        <v>0</v>
      </c>
      <c r="CR29" s="117">
        <v>0</v>
      </c>
      <c r="CS29" s="117">
        <v>0</v>
      </c>
      <c r="CT29" s="117">
        <v>0</v>
      </c>
      <c r="CU29" s="117">
        <v>0</v>
      </c>
      <c r="CV29" s="117">
        <v>0</v>
      </c>
      <c r="CW29" s="117">
        <v>0</v>
      </c>
      <c r="CX29" s="117">
        <v>0</v>
      </c>
      <c r="CY29" s="117">
        <v>0</v>
      </c>
      <c r="CZ29" s="117">
        <v>0</v>
      </c>
      <c r="DA29" s="117">
        <v>0</v>
      </c>
      <c r="DB29" s="117">
        <v>0</v>
      </c>
      <c r="DC29" s="117">
        <v>0</v>
      </c>
      <c r="DD29" s="117">
        <v>0</v>
      </c>
      <c r="DE29" s="117">
        <v>0</v>
      </c>
      <c r="DF29" s="117">
        <v>0</v>
      </c>
      <c r="DG29" s="117">
        <v>0</v>
      </c>
      <c r="DH29" s="117">
        <v>0</v>
      </c>
      <c r="DI29" s="117">
        <v>0</v>
      </c>
      <c r="DJ29" s="117">
        <v>0</v>
      </c>
      <c r="DK29" s="117">
        <v>0</v>
      </c>
      <c r="DL29" s="117">
        <v>0</v>
      </c>
      <c r="DM29" s="117">
        <v>0</v>
      </c>
      <c r="DN29" s="117">
        <v>0</v>
      </c>
      <c r="DO29" s="117">
        <v>0</v>
      </c>
      <c r="DP29" s="117">
        <v>0</v>
      </c>
      <c r="DQ29" s="117">
        <v>0</v>
      </c>
      <c r="DR29" s="117">
        <v>0</v>
      </c>
      <c r="DS29" s="99"/>
      <c r="DT29" s="8"/>
    </row>
    <row r="30" spans="1:124">
      <c r="A30" s="10"/>
      <c r="B30" s="9"/>
      <c r="E30" s="91"/>
      <c r="F30" s="102"/>
      <c r="G30" s="102"/>
      <c r="H30" s="102"/>
      <c r="I30" s="102"/>
      <c r="J30" s="102"/>
      <c r="K30" s="113">
        <v>207</v>
      </c>
      <c r="L30" s="114" t="s">
        <v>432</v>
      </c>
      <c r="M30" s="119">
        <v>1.1033006034924715</v>
      </c>
      <c r="N30" s="120">
        <v>0.73417936635570369</v>
      </c>
      <c r="O30" s="117">
        <v>0</v>
      </c>
      <c r="P30" s="117">
        <v>0</v>
      </c>
      <c r="Q30" s="117">
        <v>0</v>
      </c>
      <c r="R30" s="117">
        <v>0</v>
      </c>
      <c r="S30" s="117">
        <v>0</v>
      </c>
      <c r="T30" s="117">
        <v>0</v>
      </c>
      <c r="U30" s="117">
        <v>0</v>
      </c>
      <c r="V30" s="117">
        <v>0</v>
      </c>
      <c r="W30" s="117">
        <v>0</v>
      </c>
      <c r="X30" s="117">
        <v>0</v>
      </c>
      <c r="Y30" s="117">
        <v>0</v>
      </c>
      <c r="Z30" s="117">
        <v>0</v>
      </c>
      <c r="AA30" s="117">
        <v>0</v>
      </c>
      <c r="AB30" s="117">
        <v>0</v>
      </c>
      <c r="AC30" s="117">
        <v>0</v>
      </c>
      <c r="AD30" s="117">
        <v>0</v>
      </c>
      <c r="AE30" s="117">
        <v>0</v>
      </c>
      <c r="AF30" s="117">
        <v>0</v>
      </c>
      <c r="AG30" s="117">
        <v>0</v>
      </c>
      <c r="AH30" s="117">
        <v>0</v>
      </c>
      <c r="AI30" s="117">
        <v>0</v>
      </c>
      <c r="AJ30" s="117">
        <v>0</v>
      </c>
      <c r="AK30" s="117">
        <v>0</v>
      </c>
      <c r="AL30" s="117">
        <v>0</v>
      </c>
      <c r="AM30" s="117">
        <v>0</v>
      </c>
      <c r="AN30" s="117">
        <v>0</v>
      </c>
      <c r="AO30" s="117">
        <v>0</v>
      </c>
      <c r="AP30" s="117">
        <v>0</v>
      </c>
      <c r="AQ30" s="117">
        <v>0</v>
      </c>
      <c r="AR30" s="117">
        <v>0</v>
      </c>
      <c r="AS30" s="117">
        <v>0</v>
      </c>
      <c r="AT30" s="117">
        <v>0</v>
      </c>
      <c r="AU30" s="117">
        <v>0</v>
      </c>
      <c r="AV30" s="117">
        <v>0</v>
      </c>
      <c r="AW30" s="117">
        <v>0</v>
      </c>
      <c r="AX30" s="117">
        <v>0</v>
      </c>
      <c r="AY30" s="117">
        <v>0</v>
      </c>
      <c r="AZ30" s="117">
        <v>0</v>
      </c>
      <c r="BA30" s="117">
        <v>0</v>
      </c>
      <c r="BB30" s="117">
        <v>0</v>
      </c>
      <c r="BC30" s="117">
        <v>0</v>
      </c>
      <c r="BD30" s="117">
        <v>0</v>
      </c>
      <c r="BE30" s="117">
        <v>0</v>
      </c>
      <c r="BF30" s="117">
        <v>0</v>
      </c>
      <c r="BG30" s="117">
        <v>0</v>
      </c>
      <c r="BH30" s="117">
        <v>0</v>
      </c>
      <c r="BI30" s="117">
        <v>0</v>
      </c>
      <c r="BJ30" s="117">
        <v>0</v>
      </c>
      <c r="BK30" s="117">
        <v>0</v>
      </c>
      <c r="BL30" s="117">
        <v>0</v>
      </c>
      <c r="BM30" s="117">
        <v>0</v>
      </c>
      <c r="BN30" s="117">
        <v>0</v>
      </c>
      <c r="BO30" s="117">
        <v>0</v>
      </c>
      <c r="BP30" s="117">
        <v>0</v>
      </c>
      <c r="BQ30" s="117">
        <v>0</v>
      </c>
      <c r="BR30" s="117">
        <v>0</v>
      </c>
      <c r="BS30" s="117">
        <v>0</v>
      </c>
      <c r="BT30" s="117">
        <v>0</v>
      </c>
      <c r="BU30" s="117">
        <v>0</v>
      </c>
      <c r="BV30" s="117">
        <v>0</v>
      </c>
      <c r="BW30" s="117">
        <v>0</v>
      </c>
      <c r="BX30" s="117">
        <v>0</v>
      </c>
      <c r="BY30" s="117">
        <v>0</v>
      </c>
      <c r="BZ30" s="117">
        <v>0</v>
      </c>
      <c r="CA30" s="117">
        <v>0</v>
      </c>
      <c r="CB30" s="117">
        <v>0</v>
      </c>
      <c r="CC30" s="117">
        <v>0</v>
      </c>
      <c r="CD30" s="117">
        <v>0</v>
      </c>
      <c r="CE30" s="117">
        <v>0</v>
      </c>
      <c r="CF30" s="117">
        <v>0</v>
      </c>
      <c r="CG30" s="117">
        <v>0</v>
      </c>
      <c r="CH30" s="117">
        <v>0</v>
      </c>
      <c r="CI30" s="117">
        <v>0</v>
      </c>
      <c r="CJ30" s="117">
        <v>0</v>
      </c>
      <c r="CK30" s="117">
        <v>0</v>
      </c>
      <c r="CL30" s="117">
        <v>0</v>
      </c>
      <c r="CM30" s="117">
        <v>0</v>
      </c>
      <c r="CN30" s="117">
        <v>0</v>
      </c>
      <c r="CO30" s="117">
        <v>0</v>
      </c>
      <c r="CP30" s="117">
        <v>0</v>
      </c>
      <c r="CQ30" s="117">
        <v>0</v>
      </c>
      <c r="CR30" s="117">
        <v>0</v>
      </c>
      <c r="CS30" s="117">
        <v>0</v>
      </c>
      <c r="CT30" s="117">
        <v>0</v>
      </c>
      <c r="CU30" s="117">
        <v>0</v>
      </c>
      <c r="CV30" s="117">
        <v>0</v>
      </c>
      <c r="CW30" s="117">
        <v>0</v>
      </c>
      <c r="CX30" s="117">
        <v>0</v>
      </c>
      <c r="CY30" s="117">
        <v>0</v>
      </c>
      <c r="CZ30" s="117">
        <v>0</v>
      </c>
      <c r="DA30" s="117">
        <v>0</v>
      </c>
      <c r="DB30" s="117">
        <v>0</v>
      </c>
      <c r="DC30" s="117">
        <v>0</v>
      </c>
      <c r="DD30" s="117">
        <v>0</v>
      </c>
      <c r="DE30" s="117">
        <v>0</v>
      </c>
      <c r="DF30" s="117">
        <v>0</v>
      </c>
      <c r="DG30" s="117">
        <v>0</v>
      </c>
      <c r="DH30" s="117">
        <v>0</v>
      </c>
      <c r="DI30" s="117">
        <v>0</v>
      </c>
      <c r="DJ30" s="117">
        <v>0</v>
      </c>
      <c r="DK30" s="117">
        <v>0</v>
      </c>
      <c r="DL30" s="117">
        <v>0</v>
      </c>
      <c r="DM30" s="117">
        <v>0</v>
      </c>
      <c r="DN30" s="117">
        <v>0</v>
      </c>
      <c r="DO30" s="117">
        <v>0</v>
      </c>
      <c r="DP30" s="117">
        <v>0</v>
      </c>
      <c r="DQ30" s="117">
        <v>0</v>
      </c>
      <c r="DR30" s="117">
        <v>0</v>
      </c>
      <c r="DS30" s="99"/>
      <c r="DT30" s="8"/>
    </row>
    <row r="31" spans="1:124">
      <c r="A31" s="10"/>
      <c r="B31" s="111" t="s">
        <v>5</v>
      </c>
      <c r="C31" s="111" t="s">
        <v>887</v>
      </c>
      <c r="E31" s="91"/>
      <c r="F31" s="102"/>
      <c r="G31" s="102"/>
      <c r="H31" s="102"/>
      <c r="I31" s="102"/>
      <c r="J31" s="102"/>
      <c r="K31" s="113">
        <v>208</v>
      </c>
      <c r="L31" s="114" t="s">
        <v>925</v>
      </c>
      <c r="M31" s="119">
        <v>1.0970426602504773</v>
      </c>
      <c r="N31" s="120">
        <v>0.70865412491653912</v>
      </c>
      <c r="O31" s="117">
        <v>3.3580804282452108E-3</v>
      </c>
      <c r="P31" s="117">
        <v>4.2711410527069161E-3</v>
      </c>
      <c r="Q31" s="117">
        <v>0</v>
      </c>
      <c r="R31" s="117">
        <v>0</v>
      </c>
      <c r="S31" s="117">
        <v>0</v>
      </c>
      <c r="T31" s="117">
        <v>0</v>
      </c>
      <c r="U31" s="117">
        <v>0</v>
      </c>
      <c r="V31" s="117">
        <v>0</v>
      </c>
      <c r="W31" s="117">
        <v>0</v>
      </c>
      <c r="X31" s="117">
        <v>0</v>
      </c>
      <c r="Y31" s="117">
        <v>0</v>
      </c>
      <c r="Z31" s="117">
        <v>0</v>
      </c>
      <c r="AA31" s="117">
        <v>0</v>
      </c>
      <c r="AB31" s="117">
        <v>0</v>
      </c>
      <c r="AC31" s="117">
        <v>0</v>
      </c>
      <c r="AD31" s="117">
        <v>0</v>
      </c>
      <c r="AE31" s="117">
        <v>0</v>
      </c>
      <c r="AF31" s="117">
        <v>0</v>
      </c>
      <c r="AG31" s="117">
        <v>0</v>
      </c>
      <c r="AH31" s="117">
        <v>0</v>
      </c>
      <c r="AI31" s="117">
        <v>0</v>
      </c>
      <c r="AJ31" s="117">
        <v>0</v>
      </c>
      <c r="AK31" s="117">
        <v>0</v>
      </c>
      <c r="AL31" s="117">
        <v>0</v>
      </c>
      <c r="AM31" s="117">
        <v>0</v>
      </c>
      <c r="AN31" s="117">
        <v>0</v>
      </c>
      <c r="AO31" s="117">
        <v>0</v>
      </c>
      <c r="AP31" s="117">
        <v>0</v>
      </c>
      <c r="AQ31" s="117">
        <v>0</v>
      </c>
      <c r="AR31" s="117">
        <v>0</v>
      </c>
      <c r="AS31" s="117">
        <v>0</v>
      </c>
      <c r="AT31" s="117">
        <v>0</v>
      </c>
      <c r="AU31" s="117">
        <v>0</v>
      </c>
      <c r="AV31" s="117">
        <v>0</v>
      </c>
      <c r="AW31" s="117">
        <v>0</v>
      </c>
      <c r="AX31" s="117">
        <v>0</v>
      </c>
      <c r="AY31" s="117">
        <v>0</v>
      </c>
      <c r="AZ31" s="117">
        <v>0</v>
      </c>
      <c r="BA31" s="117">
        <v>0</v>
      </c>
      <c r="BB31" s="117">
        <v>0</v>
      </c>
      <c r="BC31" s="117">
        <v>0</v>
      </c>
      <c r="BD31" s="117">
        <v>0</v>
      </c>
      <c r="BE31" s="117">
        <v>0</v>
      </c>
      <c r="BF31" s="117">
        <v>0</v>
      </c>
      <c r="BG31" s="117">
        <v>0</v>
      </c>
      <c r="BH31" s="117">
        <v>0</v>
      </c>
      <c r="BI31" s="117">
        <v>0</v>
      </c>
      <c r="BJ31" s="117">
        <v>0</v>
      </c>
      <c r="BK31" s="117">
        <v>0</v>
      </c>
      <c r="BL31" s="117">
        <v>0</v>
      </c>
      <c r="BM31" s="117">
        <v>0</v>
      </c>
      <c r="BN31" s="117">
        <v>0</v>
      </c>
      <c r="BO31" s="117">
        <v>0</v>
      </c>
      <c r="BP31" s="117">
        <v>0</v>
      </c>
      <c r="BQ31" s="117">
        <v>0</v>
      </c>
      <c r="BR31" s="117">
        <v>0</v>
      </c>
      <c r="BS31" s="117">
        <v>0</v>
      </c>
      <c r="BT31" s="117">
        <v>0</v>
      </c>
      <c r="BU31" s="117">
        <v>0</v>
      </c>
      <c r="BV31" s="117">
        <v>0</v>
      </c>
      <c r="BW31" s="117">
        <v>0</v>
      </c>
      <c r="BX31" s="117">
        <v>0</v>
      </c>
      <c r="BY31" s="117">
        <v>0</v>
      </c>
      <c r="BZ31" s="117">
        <v>0</v>
      </c>
      <c r="CA31" s="117">
        <v>0</v>
      </c>
      <c r="CB31" s="117">
        <v>0</v>
      </c>
      <c r="CC31" s="117">
        <v>0</v>
      </c>
      <c r="CD31" s="117">
        <v>0</v>
      </c>
      <c r="CE31" s="117">
        <v>0</v>
      </c>
      <c r="CF31" s="117">
        <v>0</v>
      </c>
      <c r="CG31" s="117">
        <v>0</v>
      </c>
      <c r="CH31" s="117">
        <v>0</v>
      </c>
      <c r="CI31" s="117">
        <v>0</v>
      </c>
      <c r="CJ31" s="117">
        <v>0</v>
      </c>
      <c r="CK31" s="117">
        <v>0</v>
      </c>
      <c r="CL31" s="117">
        <v>0</v>
      </c>
      <c r="CM31" s="117">
        <v>0</v>
      </c>
      <c r="CN31" s="117">
        <v>0</v>
      </c>
      <c r="CO31" s="117">
        <v>0</v>
      </c>
      <c r="CP31" s="117">
        <v>0</v>
      </c>
      <c r="CQ31" s="117">
        <v>0</v>
      </c>
      <c r="CR31" s="117">
        <v>0</v>
      </c>
      <c r="CS31" s="117">
        <v>0</v>
      </c>
      <c r="CT31" s="117">
        <v>0</v>
      </c>
      <c r="CU31" s="117">
        <v>0</v>
      </c>
      <c r="CV31" s="117">
        <v>0</v>
      </c>
      <c r="CW31" s="117">
        <v>0</v>
      </c>
      <c r="CX31" s="117">
        <v>0</v>
      </c>
      <c r="CY31" s="117">
        <v>0</v>
      </c>
      <c r="CZ31" s="117">
        <v>0</v>
      </c>
      <c r="DA31" s="117">
        <v>0</v>
      </c>
      <c r="DB31" s="117">
        <v>0</v>
      </c>
      <c r="DC31" s="117">
        <v>0</v>
      </c>
      <c r="DD31" s="117">
        <v>0</v>
      </c>
      <c r="DE31" s="117">
        <v>0</v>
      </c>
      <c r="DF31" s="117">
        <v>0</v>
      </c>
      <c r="DG31" s="117">
        <v>0</v>
      </c>
      <c r="DH31" s="117">
        <v>0</v>
      </c>
      <c r="DI31" s="117">
        <v>0</v>
      </c>
      <c r="DJ31" s="117">
        <v>0</v>
      </c>
      <c r="DK31" s="117">
        <v>0</v>
      </c>
      <c r="DL31" s="117">
        <v>0</v>
      </c>
      <c r="DM31" s="117">
        <v>0</v>
      </c>
      <c r="DN31" s="117">
        <v>0</v>
      </c>
      <c r="DO31" s="117">
        <v>0</v>
      </c>
      <c r="DP31" s="117">
        <v>0</v>
      </c>
      <c r="DQ31" s="117">
        <v>0</v>
      </c>
      <c r="DR31" s="117">
        <v>0</v>
      </c>
      <c r="DS31" s="99"/>
      <c r="DT31" s="8"/>
    </row>
    <row r="32" spans="1:124">
      <c r="A32" s="10"/>
      <c r="B32" s="111" t="s">
        <v>6</v>
      </c>
      <c r="C32" s="111" t="s">
        <v>996</v>
      </c>
      <c r="E32" s="91"/>
      <c r="F32" s="102"/>
      <c r="G32" s="102"/>
      <c r="H32" s="102"/>
      <c r="I32" s="102"/>
      <c r="J32" s="102"/>
      <c r="K32" s="113">
        <v>211</v>
      </c>
      <c r="L32" s="114" t="s">
        <v>438</v>
      </c>
      <c r="M32" s="119">
        <v>1.305196302425625</v>
      </c>
      <c r="N32" s="120">
        <v>0.54960913085593766</v>
      </c>
      <c r="O32" s="117">
        <v>1.9252716346667361E-2</v>
      </c>
      <c r="P32" s="117">
        <v>3.1632541522322024E-3</v>
      </c>
      <c r="Q32" s="117">
        <v>0</v>
      </c>
      <c r="R32" s="117">
        <v>0</v>
      </c>
      <c r="S32" s="117">
        <v>0</v>
      </c>
      <c r="T32" s="117">
        <v>0</v>
      </c>
      <c r="U32" s="117">
        <v>0</v>
      </c>
      <c r="V32" s="117">
        <v>0</v>
      </c>
      <c r="W32" s="117">
        <v>0</v>
      </c>
      <c r="X32" s="117">
        <v>0</v>
      </c>
      <c r="Y32" s="117">
        <v>0</v>
      </c>
      <c r="Z32" s="117">
        <v>0</v>
      </c>
      <c r="AA32" s="117">
        <v>0</v>
      </c>
      <c r="AB32" s="117">
        <v>0</v>
      </c>
      <c r="AC32" s="117">
        <v>0</v>
      </c>
      <c r="AD32" s="117">
        <v>0</v>
      </c>
      <c r="AE32" s="117">
        <v>0</v>
      </c>
      <c r="AF32" s="117">
        <v>0</v>
      </c>
      <c r="AG32" s="117">
        <v>0</v>
      </c>
      <c r="AH32" s="117">
        <v>0</v>
      </c>
      <c r="AI32" s="117">
        <v>0</v>
      </c>
      <c r="AJ32" s="117">
        <v>0</v>
      </c>
      <c r="AK32" s="117">
        <v>0</v>
      </c>
      <c r="AL32" s="117">
        <v>0</v>
      </c>
      <c r="AM32" s="117">
        <v>0</v>
      </c>
      <c r="AN32" s="117">
        <v>0</v>
      </c>
      <c r="AO32" s="117">
        <v>0</v>
      </c>
      <c r="AP32" s="117">
        <v>0</v>
      </c>
      <c r="AQ32" s="117">
        <v>0</v>
      </c>
      <c r="AR32" s="117">
        <v>0</v>
      </c>
      <c r="AS32" s="117">
        <v>0</v>
      </c>
      <c r="AT32" s="117">
        <v>0</v>
      </c>
      <c r="AU32" s="117">
        <v>0</v>
      </c>
      <c r="AV32" s="117">
        <v>0</v>
      </c>
      <c r="AW32" s="117">
        <v>0</v>
      </c>
      <c r="AX32" s="117">
        <v>0</v>
      </c>
      <c r="AY32" s="117">
        <v>0</v>
      </c>
      <c r="AZ32" s="117">
        <v>0</v>
      </c>
      <c r="BA32" s="117">
        <v>0</v>
      </c>
      <c r="BB32" s="117">
        <v>0</v>
      </c>
      <c r="BC32" s="117">
        <v>0</v>
      </c>
      <c r="BD32" s="117">
        <v>0</v>
      </c>
      <c r="BE32" s="117">
        <v>0</v>
      </c>
      <c r="BF32" s="117">
        <v>0</v>
      </c>
      <c r="BG32" s="117">
        <v>0</v>
      </c>
      <c r="BH32" s="117">
        <v>0</v>
      </c>
      <c r="BI32" s="117">
        <v>0</v>
      </c>
      <c r="BJ32" s="117">
        <v>0</v>
      </c>
      <c r="BK32" s="117">
        <v>0</v>
      </c>
      <c r="BL32" s="117">
        <v>0</v>
      </c>
      <c r="BM32" s="117">
        <v>0</v>
      </c>
      <c r="BN32" s="117">
        <v>0</v>
      </c>
      <c r="BO32" s="117">
        <v>0</v>
      </c>
      <c r="BP32" s="117">
        <v>0</v>
      </c>
      <c r="BQ32" s="117">
        <v>0</v>
      </c>
      <c r="BR32" s="117">
        <v>0</v>
      </c>
      <c r="BS32" s="117">
        <v>0</v>
      </c>
      <c r="BT32" s="117">
        <v>0</v>
      </c>
      <c r="BU32" s="117">
        <v>0</v>
      </c>
      <c r="BV32" s="117">
        <v>0</v>
      </c>
      <c r="BW32" s="117">
        <v>0</v>
      </c>
      <c r="BX32" s="117">
        <v>0</v>
      </c>
      <c r="BY32" s="117">
        <v>0</v>
      </c>
      <c r="BZ32" s="117">
        <v>0</v>
      </c>
      <c r="CA32" s="117">
        <v>0</v>
      </c>
      <c r="CB32" s="117">
        <v>0</v>
      </c>
      <c r="CC32" s="117">
        <v>0</v>
      </c>
      <c r="CD32" s="117">
        <v>0</v>
      </c>
      <c r="CE32" s="117">
        <v>0</v>
      </c>
      <c r="CF32" s="117">
        <v>0</v>
      </c>
      <c r="CG32" s="117">
        <v>0</v>
      </c>
      <c r="CH32" s="117">
        <v>0</v>
      </c>
      <c r="CI32" s="117">
        <v>0</v>
      </c>
      <c r="CJ32" s="117">
        <v>0</v>
      </c>
      <c r="CK32" s="117">
        <v>0</v>
      </c>
      <c r="CL32" s="117">
        <v>0</v>
      </c>
      <c r="CM32" s="117">
        <v>0</v>
      </c>
      <c r="CN32" s="117">
        <v>0</v>
      </c>
      <c r="CO32" s="117">
        <v>0</v>
      </c>
      <c r="CP32" s="117">
        <v>0</v>
      </c>
      <c r="CQ32" s="117">
        <v>0</v>
      </c>
      <c r="CR32" s="117">
        <v>0</v>
      </c>
      <c r="CS32" s="117">
        <v>0</v>
      </c>
      <c r="CT32" s="117">
        <v>0</v>
      </c>
      <c r="CU32" s="117">
        <v>0</v>
      </c>
      <c r="CV32" s="117">
        <v>0</v>
      </c>
      <c r="CW32" s="117">
        <v>0</v>
      </c>
      <c r="CX32" s="117">
        <v>0</v>
      </c>
      <c r="CY32" s="117">
        <v>0</v>
      </c>
      <c r="CZ32" s="117">
        <v>0</v>
      </c>
      <c r="DA32" s="117">
        <v>0</v>
      </c>
      <c r="DB32" s="117">
        <v>0</v>
      </c>
      <c r="DC32" s="117">
        <v>0</v>
      </c>
      <c r="DD32" s="117">
        <v>0</v>
      </c>
      <c r="DE32" s="117">
        <v>0</v>
      </c>
      <c r="DF32" s="117">
        <v>0</v>
      </c>
      <c r="DG32" s="117">
        <v>0</v>
      </c>
      <c r="DH32" s="117">
        <v>0</v>
      </c>
      <c r="DI32" s="117">
        <v>0</v>
      </c>
      <c r="DJ32" s="117">
        <v>0</v>
      </c>
      <c r="DK32" s="117">
        <v>0</v>
      </c>
      <c r="DL32" s="117">
        <v>0</v>
      </c>
      <c r="DM32" s="117">
        <v>0</v>
      </c>
      <c r="DN32" s="117">
        <v>0</v>
      </c>
      <c r="DO32" s="117">
        <v>0</v>
      </c>
      <c r="DP32" s="117">
        <v>0</v>
      </c>
      <c r="DQ32" s="117">
        <v>0</v>
      </c>
      <c r="DR32" s="117">
        <v>0</v>
      </c>
      <c r="DS32" s="99"/>
      <c r="DT32" s="8"/>
    </row>
    <row r="33" spans="1:124">
      <c r="A33" s="10"/>
      <c r="B33" s="11"/>
      <c r="E33" s="91"/>
      <c r="F33" s="102"/>
      <c r="G33" s="102"/>
      <c r="H33" s="102"/>
      <c r="I33" s="102"/>
      <c r="J33" s="102"/>
      <c r="K33" s="113">
        <v>212</v>
      </c>
      <c r="L33" s="114" t="s">
        <v>440</v>
      </c>
      <c r="M33" s="119">
        <v>1.0690352508533294</v>
      </c>
      <c r="N33" s="120">
        <v>0.77661982084594416</v>
      </c>
      <c r="O33" s="117">
        <v>1.0519858091156751E-2</v>
      </c>
      <c r="P33" s="117">
        <v>1.4211600070838839E-3</v>
      </c>
      <c r="Q33" s="117">
        <v>0</v>
      </c>
      <c r="R33" s="117">
        <v>0</v>
      </c>
      <c r="S33" s="117">
        <v>0</v>
      </c>
      <c r="T33" s="117">
        <v>0</v>
      </c>
      <c r="U33" s="117">
        <v>0</v>
      </c>
      <c r="V33" s="117">
        <v>0</v>
      </c>
      <c r="W33" s="117">
        <v>0</v>
      </c>
      <c r="X33" s="117">
        <v>0</v>
      </c>
      <c r="Y33" s="117">
        <v>0</v>
      </c>
      <c r="Z33" s="117">
        <v>0</v>
      </c>
      <c r="AA33" s="117">
        <v>0</v>
      </c>
      <c r="AB33" s="117">
        <v>0</v>
      </c>
      <c r="AC33" s="117">
        <v>0</v>
      </c>
      <c r="AD33" s="117">
        <v>0</v>
      </c>
      <c r="AE33" s="117">
        <v>0</v>
      </c>
      <c r="AF33" s="117">
        <v>0</v>
      </c>
      <c r="AG33" s="117">
        <v>0</v>
      </c>
      <c r="AH33" s="117">
        <v>0</v>
      </c>
      <c r="AI33" s="117">
        <v>0</v>
      </c>
      <c r="AJ33" s="117">
        <v>0</v>
      </c>
      <c r="AK33" s="117">
        <v>0</v>
      </c>
      <c r="AL33" s="117">
        <v>0</v>
      </c>
      <c r="AM33" s="117">
        <v>0</v>
      </c>
      <c r="AN33" s="117">
        <v>0</v>
      </c>
      <c r="AO33" s="117">
        <v>0</v>
      </c>
      <c r="AP33" s="117">
        <v>0</v>
      </c>
      <c r="AQ33" s="117">
        <v>0</v>
      </c>
      <c r="AR33" s="117">
        <v>0</v>
      </c>
      <c r="AS33" s="117">
        <v>0</v>
      </c>
      <c r="AT33" s="117">
        <v>0</v>
      </c>
      <c r="AU33" s="117">
        <v>0</v>
      </c>
      <c r="AV33" s="117">
        <v>0</v>
      </c>
      <c r="AW33" s="117">
        <v>0</v>
      </c>
      <c r="AX33" s="117">
        <v>0</v>
      </c>
      <c r="AY33" s="117">
        <v>0</v>
      </c>
      <c r="AZ33" s="117">
        <v>0</v>
      </c>
      <c r="BA33" s="117">
        <v>0</v>
      </c>
      <c r="BB33" s="117">
        <v>0</v>
      </c>
      <c r="BC33" s="117">
        <v>0</v>
      </c>
      <c r="BD33" s="117">
        <v>0</v>
      </c>
      <c r="BE33" s="117">
        <v>0</v>
      </c>
      <c r="BF33" s="117">
        <v>0</v>
      </c>
      <c r="BG33" s="117">
        <v>0</v>
      </c>
      <c r="BH33" s="117">
        <v>0</v>
      </c>
      <c r="BI33" s="117">
        <v>0</v>
      </c>
      <c r="BJ33" s="117">
        <v>0</v>
      </c>
      <c r="BK33" s="117">
        <v>0</v>
      </c>
      <c r="BL33" s="117">
        <v>0</v>
      </c>
      <c r="BM33" s="117">
        <v>0</v>
      </c>
      <c r="BN33" s="117">
        <v>0</v>
      </c>
      <c r="BO33" s="117">
        <v>0</v>
      </c>
      <c r="BP33" s="117">
        <v>0</v>
      </c>
      <c r="BQ33" s="117">
        <v>0</v>
      </c>
      <c r="BR33" s="117">
        <v>0</v>
      </c>
      <c r="BS33" s="117">
        <v>0</v>
      </c>
      <c r="BT33" s="117">
        <v>0</v>
      </c>
      <c r="BU33" s="117">
        <v>0</v>
      </c>
      <c r="BV33" s="117">
        <v>0</v>
      </c>
      <c r="BW33" s="117">
        <v>0</v>
      </c>
      <c r="BX33" s="117">
        <v>0</v>
      </c>
      <c r="BY33" s="117">
        <v>0</v>
      </c>
      <c r="BZ33" s="117">
        <v>0</v>
      </c>
      <c r="CA33" s="117">
        <v>0</v>
      </c>
      <c r="CB33" s="117">
        <v>0</v>
      </c>
      <c r="CC33" s="117">
        <v>0</v>
      </c>
      <c r="CD33" s="117">
        <v>0</v>
      </c>
      <c r="CE33" s="117">
        <v>0</v>
      </c>
      <c r="CF33" s="117">
        <v>0</v>
      </c>
      <c r="CG33" s="117">
        <v>0</v>
      </c>
      <c r="CH33" s="117">
        <v>0</v>
      </c>
      <c r="CI33" s="117">
        <v>0</v>
      </c>
      <c r="CJ33" s="117">
        <v>0</v>
      </c>
      <c r="CK33" s="117">
        <v>0</v>
      </c>
      <c r="CL33" s="117">
        <v>0</v>
      </c>
      <c r="CM33" s="117">
        <v>0</v>
      </c>
      <c r="CN33" s="117">
        <v>0</v>
      </c>
      <c r="CO33" s="117">
        <v>0</v>
      </c>
      <c r="CP33" s="117">
        <v>0</v>
      </c>
      <c r="CQ33" s="117">
        <v>0</v>
      </c>
      <c r="CR33" s="117">
        <v>0</v>
      </c>
      <c r="CS33" s="117">
        <v>0</v>
      </c>
      <c r="CT33" s="117">
        <v>0</v>
      </c>
      <c r="CU33" s="117">
        <v>0</v>
      </c>
      <c r="CV33" s="117">
        <v>0</v>
      </c>
      <c r="CW33" s="117">
        <v>0</v>
      </c>
      <c r="CX33" s="117">
        <v>0</v>
      </c>
      <c r="CY33" s="117">
        <v>0</v>
      </c>
      <c r="CZ33" s="117">
        <v>0</v>
      </c>
      <c r="DA33" s="117">
        <v>0</v>
      </c>
      <c r="DB33" s="117">
        <v>0</v>
      </c>
      <c r="DC33" s="117">
        <v>0</v>
      </c>
      <c r="DD33" s="117">
        <v>0</v>
      </c>
      <c r="DE33" s="117">
        <v>0</v>
      </c>
      <c r="DF33" s="117">
        <v>0</v>
      </c>
      <c r="DG33" s="117">
        <v>0</v>
      </c>
      <c r="DH33" s="117">
        <v>0</v>
      </c>
      <c r="DI33" s="117">
        <v>0</v>
      </c>
      <c r="DJ33" s="117">
        <v>0</v>
      </c>
      <c r="DK33" s="117">
        <v>0</v>
      </c>
      <c r="DL33" s="117">
        <v>0</v>
      </c>
      <c r="DM33" s="117">
        <v>0</v>
      </c>
      <c r="DN33" s="117">
        <v>0</v>
      </c>
      <c r="DO33" s="117">
        <v>0</v>
      </c>
      <c r="DP33" s="117">
        <v>0</v>
      </c>
      <c r="DQ33" s="117">
        <v>0</v>
      </c>
      <c r="DR33" s="117">
        <v>0</v>
      </c>
      <c r="DS33" s="99"/>
      <c r="DT33" s="8"/>
    </row>
    <row r="34" spans="1:124">
      <c r="A34" s="10"/>
      <c r="E34" s="91"/>
      <c r="F34" s="102"/>
      <c r="G34" s="102"/>
      <c r="H34" s="102"/>
      <c r="I34" s="102"/>
      <c r="J34" s="102"/>
      <c r="K34" s="113">
        <v>221</v>
      </c>
      <c r="L34" s="114" t="s">
        <v>442</v>
      </c>
      <c r="M34" s="119">
        <v>1.03666240027391</v>
      </c>
      <c r="N34" s="120">
        <v>0.7536244116331916</v>
      </c>
      <c r="O34" s="117">
        <v>1.0469076715427668E-2</v>
      </c>
      <c r="P34" s="117">
        <v>1.038053321619758E-2</v>
      </c>
      <c r="Q34" s="117">
        <v>0</v>
      </c>
      <c r="R34" s="117">
        <v>0</v>
      </c>
      <c r="S34" s="117">
        <v>0</v>
      </c>
      <c r="T34" s="117">
        <v>0</v>
      </c>
      <c r="U34" s="117">
        <v>0</v>
      </c>
      <c r="V34" s="117">
        <v>0</v>
      </c>
      <c r="W34" s="117">
        <v>0</v>
      </c>
      <c r="X34" s="117">
        <v>0</v>
      </c>
      <c r="Y34" s="117">
        <v>0</v>
      </c>
      <c r="Z34" s="117">
        <v>0</v>
      </c>
      <c r="AA34" s="117">
        <v>0</v>
      </c>
      <c r="AB34" s="117">
        <v>0</v>
      </c>
      <c r="AC34" s="117">
        <v>0</v>
      </c>
      <c r="AD34" s="117">
        <v>0</v>
      </c>
      <c r="AE34" s="117">
        <v>0</v>
      </c>
      <c r="AF34" s="117">
        <v>0</v>
      </c>
      <c r="AG34" s="117">
        <v>0</v>
      </c>
      <c r="AH34" s="117">
        <v>0</v>
      </c>
      <c r="AI34" s="117">
        <v>0</v>
      </c>
      <c r="AJ34" s="117">
        <v>0</v>
      </c>
      <c r="AK34" s="117">
        <v>0</v>
      </c>
      <c r="AL34" s="117">
        <v>0</v>
      </c>
      <c r="AM34" s="117">
        <v>0</v>
      </c>
      <c r="AN34" s="117">
        <v>0</v>
      </c>
      <c r="AO34" s="117">
        <v>0</v>
      </c>
      <c r="AP34" s="117">
        <v>0</v>
      </c>
      <c r="AQ34" s="117">
        <v>0</v>
      </c>
      <c r="AR34" s="117">
        <v>0</v>
      </c>
      <c r="AS34" s="117">
        <v>0</v>
      </c>
      <c r="AT34" s="117">
        <v>0</v>
      </c>
      <c r="AU34" s="117">
        <v>0</v>
      </c>
      <c r="AV34" s="117">
        <v>0</v>
      </c>
      <c r="AW34" s="117">
        <v>0</v>
      </c>
      <c r="AX34" s="117">
        <v>0</v>
      </c>
      <c r="AY34" s="117">
        <v>0</v>
      </c>
      <c r="AZ34" s="117">
        <v>0</v>
      </c>
      <c r="BA34" s="117">
        <v>0</v>
      </c>
      <c r="BB34" s="117">
        <v>0</v>
      </c>
      <c r="BC34" s="117">
        <v>0</v>
      </c>
      <c r="BD34" s="117">
        <v>0</v>
      </c>
      <c r="BE34" s="117">
        <v>0</v>
      </c>
      <c r="BF34" s="117">
        <v>0</v>
      </c>
      <c r="BG34" s="117">
        <v>0</v>
      </c>
      <c r="BH34" s="117">
        <v>0</v>
      </c>
      <c r="BI34" s="117">
        <v>0</v>
      </c>
      <c r="BJ34" s="117">
        <v>0</v>
      </c>
      <c r="BK34" s="117">
        <v>0</v>
      </c>
      <c r="BL34" s="117">
        <v>0</v>
      </c>
      <c r="BM34" s="117">
        <v>0</v>
      </c>
      <c r="BN34" s="117">
        <v>0</v>
      </c>
      <c r="BO34" s="117">
        <v>0</v>
      </c>
      <c r="BP34" s="117">
        <v>0</v>
      </c>
      <c r="BQ34" s="117">
        <v>0</v>
      </c>
      <c r="BR34" s="117">
        <v>0</v>
      </c>
      <c r="BS34" s="117">
        <v>0</v>
      </c>
      <c r="BT34" s="117">
        <v>0</v>
      </c>
      <c r="BU34" s="117">
        <v>0</v>
      </c>
      <c r="BV34" s="117">
        <v>0</v>
      </c>
      <c r="BW34" s="117">
        <v>0</v>
      </c>
      <c r="BX34" s="117">
        <v>0</v>
      </c>
      <c r="BY34" s="117">
        <v>0</v>
      </c>
      <c r="BZ34" s="117">
        <v>0</v>
      </c>
      <c r="CA34" s="117">
        <v>0</v>
      </c>
      <c r="CB34" s="117">
        <v>0</v>
      </c>
      <c r="CC34" s="117">
        <v>0</v>
      </c>
      <c r="CD34" s="117">
        <v>0</v>
      </c>
      <c r="CE34" s="117">
        <v>0</v>
      </c>
      <c r="CF34" s="117">
        <v>0</v>
      </c>
      <c r="CG34" s="117">
        <v>0</v>
      </c>
      <c r="CH34" s="117">
        <v>0</v>
      </c>
      <c r="CI34" s="117">
        <v>0</v>
      </c>
      <c r="CJ34" s="117">
        <v>0</v>
      </c>
      <c r="CK34" s="117">
        <v>0</v>
      </c>
      <c r="CL34" s="117">
        <v>0</v>
      </c>
      <c r="CM34" s="117">
        <v>0</v>
      </c>
      <c r="CN34" s="117">
        <v>0</v>
      </c>
      <c r="CO34" s="117">
        <v>0</v>
      </c>
      <c r="CP34" s="117">
        <v>0</v>
      </c>
      <c r="CQ34" s="117">
        <v>0</v>
      </c>
      <c r="CR34" s="117">
        <v>0</v>
      </c>
      <c r="CS34" s="117">
        <v>0</v>
      </c>
      <c r="CT34" s="117">
        <v>0</v>
      </c>
      <c r="CU34" s="117">
        <v>0</v>
      </c>
      <c r="CV34" s="117">
        <v>0</v>
      </c>
      <c r="CW34" s="117">
        <v>0</v>
      </c>
      <c r="CX34" s="117">
        <v>0</v>
      </c>
      <c r="CY34" s="117">
        <v>0</v>
      </c>
      <c r="CZ34" s="117">
        <v>0</v>
      </c>
      <c r="DA34" s="117">
        <v>0</v>
      </c>
      <c r="DB34" s="117">
        <v>0</v>
      </c>
      <c r="DC34" s="117">
        <v>0</v>
      </c>
      <c r="DD34" s="117">
        <v>0</v>
      </c>
      <c r="DE34" s="117">
        <v>0</v>
      </c>
      <c r="DF34" s="117">
        <v>0</v>
      </c>
      <c r="DG34" s="117">
        <v>0</v>
      </c>
      <c r="DH34" s="117">
        <v>0</v>
      </c>
      <c r="DI34" s="117">
        <v>0</v>
      </c>
      <c r="DJ34" s="117">
        <v>0</v>
      </c>
      <c r="DK34" s="117">
        <v>0</v>
      </c>
      <c r="DL34" s="117">
        <v>0</v>
      </c>
      <c r="DM34" s="117">
        <v>0</v>
      </c>
      <c r="DN34" s="117">
        <v>0</v>
      </c>
      <c r="DO34" s="117">
        <v>0</v>
      </c>
      <c r="DP34" s="117">
        <v>0</v>
      </c>
      <c r="DQ34" s="117">
        <v>0</v>
      </c>
      <c r="DR34" s="117">
        <v>0</v>
      </c>
      <c r="DS34" s="99"/>
      <c r="DT34" s="8"/>
    </row>
    <row r="35" spans="1:124">
      <c r="A35" s="10"/>
      <c r="E35" s="91"/>
      <c r="F35" s="102"/>
      <c r="G35" s="102"/>
      <c r="H35" s="102"/>
      <c r="I35" s="102"/>
      <c r="J35" s="102"/>
      <c r="K35" s="113">
        <v>222</v>
      </c>
      <c r="L35" s="114" t="s">
        <v>443</v>
      </c>
      <c r="M35" s="119">
        <v>1.0596460314209959</v>
      </c>
      <c r="N35" s="120">
        <v>0.61807529891756363</v>
      </c>
      <c r="O35" s="117">
        <v>1.9112268717452066E-3</v>
      </c>
      <c r="P35" s="117">
        <v>3.2384543323354974E-4</v>
      </c>
      <c r="Q35" s="117">
        <v>0</v>
      </c>
      <c r="R35" s="117">
        <v>0</v>
      </c>
      <c r="S35" s="117">
        <v>0</v>
      </c>
      <c r="T35" s="117">
        <v>0</v>
      </c>
      <c r="U35" s="117">
        <v>0</v>
      </c>
      <c r="V35" s="117">
        <v>0</v>
      </c>
      <c r="W35" s="117">
        <v>0</v>
      </c>
      <c r="X35" s="117">
        <v>0</v>
      </c>
      <c r="Y35" s="117">
        <v>0</v>
      </c>
      <c r="Z35" s="117">
        <v>0</v>
      </c>
      <c r="AA35" s="117">
        <v>0</v>
      </c>
      <c r="AB35" s="117">
        <v>0</v>
      </c>
      <c r="AC35" s="117">
        <v>0</v>
      </c>
      <c r="AD35" s="117">
        <v>0</v>
      </c>
      <c r="AE35" s="117">
        <v>0</v>
      </c>
      <c r="AF35" s="117">
        <v>0</v>
      </c>
      <c r="AG35" s="117">
        <v>0</v>
      </c>
      <c r="AH35" s="117">
        <v>0</v>
      </c>
      <c r="AI35" s="117">
        <v>0</v>
      </c>
      <c r="AJ35" s="117">
        <v>0</v>
      </c>
      <c r="AK35" s="117">
        <v>0</v>
      </c>
      <c r="AL35" s="117">
        <v>0</v>
      </c>
      <c r="AM35" s="117">
        <v>0</v>
      </c>
      <c r="AN35" s="117">
        <v>0</v>
      </c>
      <c r="AO35" s="117">
        <v>0</v>
      </c>
      <c r="AP35" s="117">
        <v>0</v>
      </c>
      <c r="AQ35" s="117">
        <v>0</v>
      </c>
      <c r="AR35" s="117">
        <v>0</v>
      </c>
      <c r="AS35" s="117">
        <v>0</v>
      </c>
      <c r="AT35" s="117">
        <v>0</v>
      </c>
      <c r="AU35" s="117">
        <v>0</v>
      </c>
      <c r="AV35" s="117">
        <v>0</v>
      </c>
      <c r="AW35" s="117">
        <v>0</v>
      </c>
      <c r="AX35" s="117">
        <v>0</v>
      </c>
      <c r="AY35" s="117">
        <v>0</v>
      </c>
      <c r="AZ35" s="117">
        <v>0</v>
      </c>
      <c r="BA35" s="117">
        <v>0</v>
      </c>
      <c r="BB35" s="117">
        <v>0</v>
      </c>
      <c r="BC35" s="117">
        <v>0</v>
      </c>
      <c r="BD35" s="117">
        <v>0</v>
      </c>
      <c r="BE35" s="117">
        <v>0</v>
      </c>
      <c r="BF35" s="117">
        <v>0</v>
      </c>
      <c r="BG35" s="117">
        <v>0</v>
      </c>
      <c r="BH35" s="117">
        <v>0</v>
      </c>
      <c r="BI35" s="117">
        <v>0</v>
      </c>
      <c r="BJ35" s="117">
        <v>0</v>
      </c>
      <c r="BK35" s="117">
        <v>0</v>
      </c>
      <c r="BL35" s="117">
        <v>0</v>
      </c>
      <c r="BM35" s="117">
        <v>0</v>
      </c>
      <c r="BN35" s="117">
        <v>0</v>
      </c>
      <c r="BO35" s="117">
        <v>0</v>
      </c>
      <c r="BP35" s="117">
        <v>0</v>
      </c>
      <c r="BQ35" s="117">
        <v>0</v>
      </c>
      <c r="BR35" s="117">
        <v>0</v>
      </c>
      <c r="BS35" s="117">
        <v>0</v>
      </c>
      <c r="BT35" s="117">
        <v>0</v>
      </c>
      <c r="BU35" s="117">
        <v>0</v>
      </c>
      <c r="BV35" s="117">
        <v>0</v>
      </c>
      <c r="BW35" s="117">
        <v>0</v>
      </c>
      <c r="BX35" s="117">
        <v>0</v>
      </c>
      <c r="BY35" s="117">
        <v>0</v>
      </c>
      <c r="BZ35" s="117">
        <v>0</v>
      </c>
      <c r="CA35" s="117">
        <v>0</v>
      </c>
      <c r="CB35" s="117">
        <v>0</v>
      </c>
      <c r="CC35" s="117">
        <v>0</v>
      </c>
      <c r="CD35" s="117">
        <v>0</v>
      </c>
      <c r="CE35" s="117">
        <v>0</v>
      </c>
      <c r="CF35" s="117">
        <v>0</v>
      </c>
      <c r="CG35" s="117">
        <v>0</v>
      </c>
      <c r="CH35" s="117">
        <v>0</v>
      </c>
      <c r="CI35" s="117">
        <v>0</v>
      </c>
      <c r="CJ35" s="117">
        <v>0</v>
      </c>
      <c r="CK35" s="117">
        <v>0</v>
      </c>
      <c r="CL35" s="117">
        <v>0</v>
      </c>
      <c r="CM35" s="117">
        <v>0</v>
      </c>
      <c r="CN35" s="117">
        <v>0</v>
      </c>
      <c r="CO35" s="117">
        <v>0</v>
      </c>
      <c r="CP35" s="117">
        <v>0</v>
      </c>
      <c r="CQ35" s="117">
        <v>0</v>
      </c>
      <c r="CR35" s="117">
        <v>0</v>
      </c>
      <c r="CS35" s="117">
        <v>0</v>
      </c>
      <c r="CT35" s="117">
        <v>0</v>
      </c>
      <c r="CU35" s="117">
        <v>0</v>
      </c>
      <c r="CV35" s="117">
        <v>0</v>
      </c>
      <c r="CW35" s="117">
        <v>0</v>
      </c>
      <c r="CX35" s="117">
        <v>0</v>
      </c>
      <c r="CY35" s="117">
        <v>0</v>
      </c>
      <c r="CZ35" s="117">
        <v>0</v>
      </c>
      <c r="DA35" s="117">
        <v>0</v>
      </c>
      <c r="DB35" s="117">
        <v>0</v>
      </c>
      <c r="DC35" s="117">
        <v>0</v>
      </c>
      <c r="DD35" s="117">
        <v>0</v>
      </c>
      <c r="DE35" s="117">
        <v>0</v>
      </c>
      <c r="DF35" s="117">
        <v>0</v>
      </c>
      <c r="DG35" s="117">
        <v>0</v>
      </c>
      <c r="DH35" s="117">
        <v>0</v>
      </c>
      <c r="DI35" s="117">
        <v>0</v>
      </c>
      <c r="DJ35" s="117">
        <v>0</v>
      </c>
      <c r="DK35" s="117">
        <v>0</v>
      </c>
      <c r="DL35" s="117">
        <v>0</v>
      </c>
      <c r="DM35" s="117">
        <v>0</v>
      </c>
      <c r="DN35" s="117">
        <v>0</v>
      </c>
      <c r="DO35" s="117">
        <v>0</v>
      </c>
      <c r="DP35" s="117">
        <v>0</v>
      </c>
      <c r="DQ35" s="117">
        <v>0</v>
      </c>
      <c r="DR35" s="117">
        <v>0</v>
      </c>
      <c r="DS35" s="99"/>
      <c r="DT35" s="8"/>
    </row>
    <row r="36" spans="1:124">
      <c r="A36" s="10"/>
      <c r="E36" s="91"/>
      <c r="F36" s="102"/>
      <c r="G36" s="102"/>
      <c r="H36" s="102"/>
      <c r="I36" s="102"/>
      <c r="J36" s="102"/>
      <c r="K36" s="113">
        <v>231</v>
      </c>
      <c r="L36" s="114" t="s">
        <v>926</v>
      </c>
      <c r="M36" s="119">
        <v>1.1949521069570328</v>
      </c>
      <c r="N36" s="120">
        <v>0.68817801154085534</v>
      </c>
      <c r="O36" s="117">
        <v>6.7660334082952057E-5</v>
      </c>
      <c r="P36" s="117">
        <v>3.2632377032436359E-6</v>
      </c>
      <c r="Q36" s="117">
        <v>0</v>
      </c>
      <c r="R36" s="117">
        <v>0</v>
      </c>
      <c r="S36" s="117">
        <v>0</v>
      </c>
      <c r="T36" s="117">
        <v>0</v>
      </c>
      <c r="U36" s="117">
        <v>0</v>
      </c>
      <c r="V36" s="117">
        <v>0</v>
      </c>
      <c r="W36" s="117">
        <v>0</v>
      </c>
      <c r="X36" s="117">
        <v>0</v>
      </c>
      <c r="Y36" s="117">
        <v>0</v>
      </c>
      <c r="Z36" s="117">
        <v>0</v>
      </c>
      <c r="AA36" s="117">
        <v>0</v>
      </c>
      <c r="AB36" s="117">
        <v>0</v>
      </c>
      <c r="AC36" s="117">
        <v>0</v>
      </c>
      <c r="AD36" s="117">
        <v>0</v>
      </c>
      <c r="AE36" s="117">
        <v>0</v>
      </c>
      <c r="AF36" s="117">
        <v>0</v>
      </c>
      <c r="AG36" s="117">
        <v>0</v>
      </c>
      <c r="AH36" s="117">
        <v>0</v>
      </c>
      <c r="AI36" s="117">
        <v>0</v>
      </c>
      <c r="AJ36" s="117">
        <v>0</v>
      </c>
      <c r="AK36" s="117">
        <v>0</v>
      </c>
      <c r="AL36" s="117">
        <v>0</v>
      </c>
      <c r="AM36" s="117">
        <v>0</v>
      </c>
      <c r="AN36" s="117">
        <v>0</v>
      </c>
      <c r="AO36" s="117">
        <v>0</v>
      </c>
      <c r="AP36" s="117">
        <v>0</v>
      </c>
      <c r="AQ36" s="117">
        <v>0</v>
      </c>
      <c r="AR36" s="117">
        <v>0</v>
      </c>
      <c r="AS36" s="117">
        <v>0</v>
      </c>
      <c r="AT36" s="117">
        <v>0</v>
      </c>
      <c r="AU36" s="117">
        <v>0</v>
      </c>
      <c r="AV36" s="117">
        <v>0</v>
      </c>
      <c r="AW36" s="117">
        <v>0</v>
      </c>
      <c r="AX36" s="117">
        <v>0</v>
      </c>
      <c r="AY36" s="117">
        <v>0</v>
      </c>
      <c r="AZ36" s="117">
        <v>0</v>
      </c>
      <c r="BA36" s="117">
        <v>0</v>
      </c>
      <c r="BB36" s="117">
        <v>0</v>
      </c>
      <c r="BC36" s="117">
        <v>0</v>
      </c>
      <c r="BD36" s="117">
        <v>0</v>
      </c>
      <c r="BE36" s="117">
        <v>0</v>
      </c>
      <c r="BF36" s="117">
        <v>0</v>
      </c>
      <c r="BG36" s="117">
        <v>0</v>
      </c>
      <c r="BH36" s="117">
        <v>0</v>
      </c>
      <c r="BI36" s="117">
        <v>0</v>
      </c>
      <c r="BJ36" s="117">
        <v>0</v>
      </c>
      <c r="BK36" s="117">
        <v>0</v>
      </c>
      <c r="BL36" s="117">
        <v>0</v>
      </c>
      <c r="BM36" s="117">
        <v>0</v>
      </c>
      <c r="BN36" s="117">
        <v>0</v>
      </c>
      <c r="BO36" s="117">
        <v>0</v>
      </c>
      <c r="BP36" s="117">
        <v>0</v>
      </c>
      <c r="BQ36" s="117">
        <v>0</v>
      </c>
      <c r="BR36" s="117">
        <v>0</v>
      </c>
      <c r="BS36" s="117">
        <v>0</v>
      </c>
      <c r="BT36" s="117">
        <v>0</v>
      </c>
      <c r="BU36" s="117">
        <v>0</v>
      </c>
      <c r="BV36" s="117">
        <v>0</v>
      </c>
      <c r="BW36" s="117">
        <v>0</v>
      </c>
      <c r="BX36" s="117">
        <v>0</v>
      </c>
      <c r="BY36" s="117">
        <v>0</v>
      </c>
      <c r="BZ36" s="117">
        <v>0</v>
      </c>
      <c r="CA36" s="117">
        <v>0</v>
      </c>
      <c r="CB36" s="117">
        <v>0</v>
      </c>
      <c r="CC36" s="117">
        <v>0</v>
      </c>
      <c r="CD36" s="117">
        <v>0</v>
      </c>
      <c r="CE36" s="117">
        <v>0</v>
      </c>
      <c r="CF36" s="117">
        <v>0</v>
      </c>
      <c r="CG36" s="117">
        <v>0</v>
      </c>
      <c r="CH36" s="117">
        <v>0</v>
      </c>
      <c r="CI36" s="117">
        <v>0</v>
      </c>
      <c r="CJ36" s="117">
        <v>0</v>
      </c>
      <c r="CK36" s="117">
        <v>0</v>
      </c>
      <c r="CL36" s="117">
        <v>0</v>
      </c>
      <c r="CM36" s="117">
        <v>0</v>
      </c>
      <c r="CN36" s="117">
        <v>0</v>
      </c>
      <c r="CO36" s="117">
        <v>0</v>
      </c>
      <c r="CP36" s="117">
        <v>0</v>
      </c>
      <c r="CQ36" s="117">
        <v>0</v>
      </c>
      <c r="CR36" s="117">
        <v>0</v>
      </c>
      <c r="CS36" s="117">
        <v>0</v>
      </c>
      <c r="CT36" s="117">
        <v>0</v>
      </c>
      <c r="CU36" s="117">
        <v>0</v>
      </c>
      <c r="CV36" s="117">
        <v>0</v>
      </c>
      <c r="CW36" s="117">
        <v>0</v>
      </c>
      <c r="CX36" s="117">
        <v>0</v>
      </c>
      <c r="CY36" s="117">
        <v>0</v>
      </c>
      <c r="CZ36" s="117">
        <v>0</v>
      </c>
      <c r="DA36" s="117">
        <v>0</v>
      </c>
      <c r="DB36" s="117">
        <v>0</v>
      </c>
      <c r="DC36" s="117">
        <v>0</v>
      </c>
      <c r="DD36" s="117">
        <v>0</v>
      </c>
      <c r="DE36" s="117">
        <v>0</v>
      </c>
      <c r="DF36" s="117">
        <v>0</v>
      </c>
      <c r="DG36" s="117">
        <v>0</v>
      </c>
      <c r="DH36" s="117">
        <v>0</v>
      </c>
      <c r="DI36" s="117">
        <v>0</v>
      </c>
      <c r="DJ36" s="117">
        <v>0</v>
      </c>
      <c r="DK36" s="117">
        <v>0</v>
      </c>
      <c r="DL36" s="117">
        <v>0</v>
      </c>
      <c r="DM36" s="117">
        <v>0</v>
      </c>
      <c r="DN36" s="117">
        <v>0</v>
      </c>
      <c r="DO36" s="117">
        <v>0</v>
      </c>
      <c r="DP36" s="117">
        <v>0</v>
      </c>
      <c r="DQ36" s="117">
        <v>0</v>
      </c>
      <c r="DR36" s="117">
        <v>0</v>
      </c>
      <c r="DS36" s="99"/>
      <c r="DT36" s="8"/>
    </row>
    <row r="37" spans="1:124">
      <c r="A37" s="10"/>
      <c r="E37" s="91"/>
      <c r="F37" s="102"/>
      <c r="G37" s="102"/>
      <c r="H37" s="102"/>
      <c r="I37" s="102"/>
      <c r="J37" s="102"/>
      <c r="K37" s="113">
        <v>251</v>
      </c>
      <c r="L37" s="114" t="s">
        <v>448</v>
      </c>
      <c r="M37" s="119">
        <v>1.0245250309012146</v>
      </c>
      <c r="N37" s="120">
        <v>0.49747220394058544</v>
      </c>
      <c r="O37" s="117">
        <v>7.2089420699538771E-5</v>
      </c>
      <c r="P37" s="117">
        <v>3.4511799499814897E-3</v>
      </c>
      <c r="Q37" s="117">
        <v>0</v>
      </c>
      <c r="R37" s="117">
        <v>0</v>
      </c>
      <c r="S37" s="117">
        <v>0</v>
      </c>
      <c r="T37" s="117">
        <v>0</v>
      </c>
      <c r="U37" s="117">
        <v>0</v>
      </c>
      <c r="V37" s="117">
        <v>0</v>
      </c>
      <c r="W37" s="117">
        <v>0</v>
      </c>
      <c r="X37" s="117">
        <v>0</v>
      </c>
      <c r="Y37" s="117">
        <v>0</v>
      </c>
      <c r="Z37" s="117">
        <v>0</v>
      </c>
      <c r="AA37" s="117">
        <v>0</v>
      </c>
      <c r="AB37" s="117">
        <v>0</v>
      </c>
      <c r="AC37" s="117">
        <v>0</v>
      </c>
      <c r="AD37" s="117">
        <v>0</v>
      </c>
      <c r="AE37" s="117">
        <v>0</v>
      </c>
      <c r="AF37" s="117">
        <v>0</v>
      </c>
      <c r="AG37" s="117">
        <v>0</v>
      </c>
      <c r="AH37" s="117">
        <v>0</v>
      </c>
      <c r="AI37" s="117">
        <v>0</v>
      </c>
      <c r="AJ37" s="117">
        <v>0</v>
      </c>
      <c r="AK37" s="117">
        <v>0</v>
      </c>
      <c r="AL37" s="117">
        <v>0</v>
      </c>
      <c r="AM37" s="117">
        <v>0</v>
      </c>
      <c r="AN37" s="117">
        <v>0</v>
      </c>
      <c r="AO37" s="117">
        <v>0</v>
      </c>
      <c r="AP37" s="117">
        <v>0</v>
      </c>
      <c r="AQ37" s="117">
        <v>0</v>
      </c>
      <c r="AR37" s="117">
        <v>0</v>
      </c>
      <c r="AS37" s="117">
        <v>0</v>
      </c>
      <c r="AT37" s="117">
        <v>0</v>
      </c>
      <c r="AU37" s="117">
        <v>0</v>
      </c>
      <c r="AV37" s="117">
        <v>0</v>
      </c>
      <c r="AW37" s="117">
        <v>0</v>
      </c>
      <c r="AX37" s="117">
        <v>0</v>
      </c>
      <c r="AY37" s="117">
        <v>0</v>
      </c>
      <c r="AZ37" s="117">
        <v>0</v>
      </c>
      <c r="BA37" s="117">
        <v>0</v>
      </c>
      <c r="BB37" s="117">
        <v>0</v>
      </c>
      <c r="BC37" s="117">
        <v>0</v>
      </c>
      <c r="BD37" s="117">
        <v>0</v>
      </c>
      <c r="BE37" s="117">
        <v>0</v>
      </c>
      <c r="BF37" s="117">
        <v>0</v>
      </c>
      <c r="BG37" s="117">
        <v>0</v>
      </c>
      <c r="BH37" s="117">
        <v>0</v>
      </c>
      <c r="BI37" s="117">
        <v>0</v>
      </c>
      <c r="BJ37" s="117">
        <v>0</v>
      </c>
      <c r="BK37" s="117">
        <v>0</v>
      </c>
      <c r="BL37" s="117">
        <v>0</v>
      </c>
      <c r="BM37" s="117">
        <v>0</v>
      </c>
      <c r="BN37" s="117">
        <v>0</v>
      </c>
      <c r="BO37" s="117">
        <v>0</v>
      </c>
      <c r="BP37" s="117">
        <v>0</v>
      </c>
      <c r="BQ37" s="117">
        <v>0</v>
      </c>
      <c r="BR37" s="117">
        <v>0</v>
      </c>
      <c r="BS37" s="117">
        <v>0</v>
      </c>
      <c r="BT37" s="117">
        <v>0</v>
      </c>
      <c r="BU37" s="117">
        <v>0</v>
      </c>
      <c r="BV37" s="117">
        <v>0</v>
      </c>
      <c r="BW37" s="117">
        <v>0</v>
      </c>
      <c r="BX37" s="117">
        <v>0</v>
      </c>
      <c r="BY37" s="117">
        <v>0</v>
      </c>
      <c r="BZ37" s="117">
        <v>0</v>
      </c>
      <c r="CA37" s="117">
        <v>0</v>
      </c>
      <c r="CB37" s="117">
        <v>0</v>
      </c>
      <c r="CC37" s="117">
        <v>0</v>
      </c>
      <c r="CD37" s="117">
        <v>0</v>
      </c>
      <c r="CE37" s="117">
        <v>0</v>
      </c>
      <c r="CF37" s="117">
        <v>0</v>
      </c>
      <c r="CG37" s="117">
        <v>0</v>
      </c>
      <c r="CH37" s="117">
        <v>0</v>
      </c>
      <c r="CI37" s="117">
        <v>0</v>
      </c>
      <c r="CJ37" s="117">
        <v>0</v>
      </c>
      <c r="CK37" s="117">
        <v>0</v>
      </c>
      <c r="CL37" s="117">
        <v>0</v>
      </c>
      <c r="CM37" s="117">
        <v>0</v>
      </c>
      <c r="CN37" s="117">
        <v>0</v>
      </c>
      <c r="CO37" s="117">
        <v>0</v>
      </c>
      <c r="CP37" s="117">
        <v>0</v>
      </c>
      <c r="CQ37" s="117">
        <v>0</v>
      </c>
      <c r="CR37" s="117">
        <v>0</v>
      </c>
      <c r="CS37" s="117">
        <v>0</v>
      </c>
      <c r="CT37" s="117">
        <v>0</v>
      </c>
      <c r="CU37" s="117">
        <v>0</v>
      </c>
      <c r="CV37" s="117">
        <v>0</v>
      </c>
      <c r="CW37" s="117">
        <v>0</v>
      </c>
      <c r="CX37" s="117">
        <v>0</v>
      </c>
      <c r="CY37" s="117">
        <v>0</v>
      </c>
      <c r="CZ37" s="117">
        <v>0</v>
      </c>
      <c r="DA37" s="117">
        <v>0</v>
      </c>
      <c r="DB37" s="117">
        <v>0</v>
      </c>
      <c r="DC37" s="117">
        <v>0</v>
      </c>
      <c r="DD37" s="117">
        <v>0</v>
      </c>
      <c r="DE37" s="117">
        <v>0</v>
      </c>
      <c r="DF37" s="117">
        <v>0</v>
      </c>
      <c r="DG37" s="117">
        <v>0</v>
      </c>
      <c r="DH37" s="117">
        <v>0</v>
      </c>
      <c r="DI37" s="117">
        <v>0</v>
      </c>
      <c r="DJ37" s="117">
        <v>0</v>
      </c>
      <c r="DK37" s="117">
        <v>0</v>
      </c>
      <c r="DL37" s="117">
        <v>0</v>
      </c>
      <c r="DM37" s="117">
        <v>0</v>
      </c>
      <c r="DN37" s="117">
        <v>0</v>
      </c>
      <c r="DO37" s="117">
        <v>0</v>
      </c>
      <c r="DP37" s="117">
        <v>0</v>
      </c>
      <c r="DQ37" s="117">
        <v>0</v>
      </c>
      <c r="DR37" s="117">
        <v>0</v>
      </c>
      <c r="DS37" s="99"/>
      <c r="DT37" s="8"/>
    </row>
    <row r="38" spans="1:124">
      <c r="A38" s="10"/>
      <c r="E38" s="91"/>
      <c r="F38" s="102"/>
      <c r="G38" s="102"/>
      <c r="H38" s="102"/>
      <c r="I38" s="102"/>
      <c r="J38" s="102"/>
      <c r="K38" s="113">
        <v>252</v>
      </c>
      <c r="L38" s="114" t="s">
        <v>450</v>
      </c>
      <c r="M38" s="119">
        <v>1.0507812722235861</v>
      </c>
      <c r="N38" s="120">
        <v>0.637919708263602</v>
      </c>
      <c r="O38" s="117">
        <v>7.4865847632522214E-2</v>
      </c>
      <c r="P38" s="117">
        <v>3.229387741418354E-2</v>
      </c>
      <c r="Q38" s="117">
        <v>0</v>
      </c>
      <c r="R38" s="117">
        <v>0</v>
      </c>
      <c r="S38" s="117">
        <v>0</v>
      </c>
      <c r="T38" s="117">
        <v>0</v>
      </c>
      <c r="U38" s="117">
        <v>0</v>
      </c>
      <c r="V38" s="117">
        <v>0</v>
      </c>
      <c r="W38" s="117">
        <v>0</v>
      </c>
      <c r="X38" s="117">
        <v>0</v>
      </c>
      <c r="Y38" s="117">
        <v>0</v>
      </c>
      <c r="Z38" s="117">
        <v>0</v>
      </c>
      <c r="AA38" s="117">
        <v>0</v>
      </c>
      <c r="AB38" s="117">
        <v>0</v>
      </c>
      <c r="AC38" s="117">
        <v>0</v>
      </c>
      <c r="AD38" s="117">
        <v>0</v>
      </c>
      <c r="AE38" s="117">
        <v>0</v>
      </c>
      <c r="AF38" s="117">
        <v>0</v>
      </c>
      <c r="AG38" s="117">
        <v>0</v>
      </c>
      <c r="AH38" s="117">
        <v>0</v>
      </c>
      <c r="AI38" s="117">
        <v>0</v>
      </c>
      <c r="AJ38" s="117">
        <v>0</v>
      </c>
      <c r="AK38" s="117">
        <v>0</v>
      </c>
      <c r="AL38" s="117">
        <v>0</v>
      </c>
      <c r="AM38" s="117">
        <v>0</v>
      </c>
      <c r="AN38" s="117">
        <v>0</v>
      </c>
      <c r="AO38" s="117">
        <v>0</v>
      </c>
      <c r="AP38" s="117">
        <v>0</v>
      </c>
      <c r="AQ38" s="117">
        <v>0</v>
      </c>
      <c r="AR38" s="117">
        <v>0</v>
      </c>
      <c r="AS38" s="117">
        <v>0</v>
      </c>
      <c r="AT38" s="117">
        <v>0</v>
      </c>
      <c r="AU38" s="117">
        <v>0</v>
      </c>
      <c r="AV38" s="117">
        <v>0</v>
      </c>
      <c r="AW38" s="117">
        <v>0</v>
      </c>
      <c r="AX38" s="117">
        <v>0</v>
      </c>
      <c r="AY38" s="117">
        <v>0</v>
      </c>
      <c r="AZ38" s="117">
        <v>0</v>
      </c>
      <c r="BA38" s="117">
        <v>0</v>
      </c>
      <c r="BB38" s="117">
        <v>0</v>
      </c>
      <c r="BC38" s="117">
        <v>0</v>
      </c>
      <c r="BD38" s="117">
        <v>0</v>
      </c>
      <c r="BE38" s="117">
        <v>0</v>
      </c>
      <c r="BF38" s="117">
        <v>0</v>
      </c>
      <c r="BG38" s="117">
        <v>0</v>
      </c>
      <c r="BH38" s="117">
        <v>0</v>
      </c>
      <c r="BI38" s="117">
        <v>0</v>
      </c>
      <c r="BJ38" s="117">
        <v>0</v>
      </c>
      <c r="BK38" s="117">
        <v>0</v>
      </c>
      <c r="BL38" s="117">
        <v>0</v>
      </c>
      <c r="BM38" s="117">
        <v>0</v>
      </c>
      <c r="BN38" s="117">
        <v>0</v>
      </c>
      <c r="BO38" s="117">
        <v>0</v>
      </c>
      <c r="BP38" s="117">
        <v>0</v>
      </c>
      <c r="BQ38" s="117">
        <v>0</v>
      </c>
      <c r="BR38" s="117">
        <v>0</v>
      </c>
      <c r="BS38" s="117">
        <v>0</v>
      </c>
      <c r="BT38" s="117">
        <v>0</v>
      </c>
      <c r="BU38" s="117">
        <v>0</v>
      </c>
      <c r="BV38" s="117">
        <v>0</v>
      </c>
      <c r="BW38" s="117">
        <v>0</v>
      </c>
      <c r="BX38" s="117">
        <v>0</v>
      </c>
      <c r="BY38" s="117">
        <v>0</v>
      </c>
      <c r="BZ38" s="117">
        <v>0</v>
      </c>
      <c r="CA38" s="117">
        <v>0</v>
      </c>
      <c r="CB38" s="117">
        <v>0</v>
      </c>
      <c r="CC38" s="117">
        <v>0</v>
      </c>
      <c r="CD38" s="117">
        <v>0</v>
      </c>
      <c r="CE38" s="117">
        <v>0</v>
      </c>
      <c r="CF38" s="117">
        <v>0</v>
      </c>
      <c r="CG38" s="117">
        <v>0</v>
      </c>
      <c r="CH38" s="117">
        <v>0</v>
      </c>
      <c r="CI38" s="117">
        <v>0</v>
      </c>
      <c r="CJ38" s="117">
        <v>0</v>
      </c>
      <c r="CK38" s="117">
        <v>0</v>
      </c>
      <c r="CL38" s="117">
        <v>0</v>
      </c>
      <c r="CM38" s="117">
        <v>0</v>
      </c>
      <c r="CN38" s="117">
        <v>0</v>
      </c>
      <c r="CO38" s="117">
        <v>0</v>
      </c>
      <c r="CP38" s="117">
        <v>0</v>
      </c>
      <c r="CQ38" s="117">
        <v>0</v>
      </c>
      <c r="CR38" s="117">
        <v>0</v>
      </c>
      <c r="CS38" s="117">
        <v>0</v>
      </c>
      <c r="CT38" s="117">
        <v>0</v>
      </c>
      <c r="CU38" s="117">
        <v>0</v>
      </c>
      <c r="CV38" s="117">
        <v>0</v>
      </c>
      <c r="CW38" s="117">
        <v>0</v>
      </c>
      <c r="CX38" s="117">
        <v>0</v>
      </c>
      <c r="CY38" s="117">
        <v>0</v>
      </c>
      <c r="CZ38" s="117">
        <v>0</v>
      </c>
      <c r="DA38" s="117">
        <v>0</v>
      </c>
      <c r="DB38" s="117">
        <v>0</v>
      </c>
      <c r="DC38" s="117">
        <v>0</v>
      </c>
      <c r="DD38" s="117">
        <v>0</v>
      </c>
      <c r="DE38" s="117">
        <v>0</v>
      </c>
      <c r="DF38" s="117">
        <v>0</v>
      </c>
      <c r="DG38" s="117">
        <v>0</v>
      </c>
      <c r="DH38" s="117">
        <v>0</v>
      </c>
      <c r="DI38" s="117">
        <v>0</v>
      </c>
      <c r="DJ38" s="117">
        <v>0</v>
      </c>
      <c r="DK38" s="117">
        <v>0</v>
      </c>
      <c r="DL38" s="117">
        <v>0</v>
      </c>
      <c r="DM38" s="117">
        <v>0</v>
      </c>
      <c r="DN38" s="117">
        <v>0</v>
      </c>
      <c r="DO38" s="117">
        <v>0</v>
      </c>
      <c r="DP38" s="117">
        <v>0</v>
      </c>
      <c r="DQ38" s="117">
        <v>0</v>
      </c>
      <c r="DR38" s="117">
        <v>0</v>
      </c>
      <c r="DS38" s="99"/>
      <c r="DT38" s="8"/>
    </row>
    <row r="39" spans="1:124">
      <c r="A39" s="10"/>
      <c r="E39" s="91"/>
      <c r="F39" s="102"/>
      <c r="G39" s="102"/>
      <c r="H39" s="102"/>
      <c r="I39" s="102"/>
      <c r="J39" s="102"/>
      <c r="K39" s="113">
        <v>253</v>
      </c>
      <c r="L39" s="114" t="s">
        <v>452</v>
      </c>
      <c r="M39" s="119">
        <v>1.0716809179594708</v>
      </c>
      <c r="N39" s="120">
        <v>0.54264204084609347</v>
      </c>
      <c r="O39" s="117">
        <v>2.9097071664200712E-4</v>
      </c>
      <c r="P39" s="117">
        <v>3.9359105010458393E-3</v>
      </c>
      <c r="Q39" s="117">
        <v>0</v>
      </c>
      <c r="R39" s="117">
        <v>0</v>
      </c>
      <c r="S39" s="117">
        <v>0</v>
      </c>
      <c r="T39" s="117">
        <v>0</v>
      </c>
      <c r="U39" s="117">
        <v>0</v>
      </c>
      <c r="V39" s="117">
        <v>0</v>
      </c>
      <c r="W39" s="117">
        <v>0</v>
      </c>
      <c r="X39" s="117">
        <v>0</v>
      </c>
      <c r="Y39" s="117">
        <v>0</v>
      </c>
      <c r="Z39" s="117">
        <v>0</v>
      </c>
      <c r="AA39" s="117">
        <v>0</v>
      </c>
      <c r="AB39" s="117">
        <v>0</v>
      </c>
      <c r="AC39" s="117">
        <v>0</v>
      </c>
      <c r="AD39" s="117">
        <v>0</v>
      </c>
      <c r="AE39" s="117">
        <v>0</v>
      </c>
      <c r="AF39" s="117">
        <v>0</v>
      </c>
      <c r="AG39" s="117">
        <v>0</v>
      </c>
      <c r="AH39" s="117">
        <v>0</v>
      </c>
      <c r="AI39" s="117">
        <v>0</v>
      </c>
      <c r="AJ39" s="117">
        <v>0</v>
      </c>
      <c r="AK39" s="117">
        <v>0</v>
      </c>
      <c r="AL39" s="117">
        <v>0</v>
      </c>
      <c r="AM39" s="117">
        <v>0</v>
      </c>
      <c r="AN39" s="117">
        <v>0</v>
      </c>
      <c r="AO39" s="117">
        <v>0</v>
      </c>
      <c r="AP39" s="117">
        <v>0</v>
      </c>
      <c r="AQ39" s="117">
        <v>0</v>
      </c>
      <c r="AR39" s="117">
        <v>0</v>
      </c>
      <c r="AS39" s="117">
        <v>0</v>
      </c>
      <c r="AT39" s="117">
        <v>0</v>
      </c>
      <c r="AU39" s="117">
        <v>0</v>
      </c>
      <c r="AV39" s="117">
        <v>0</v>
      </c>
      <c r="AW39" s="117">
        <v>0</v>
      </c>
      <c r="AX39" s="117">
        <v>0</v>
      </c>
      <c r="AY39" s="117">
        <v>0</v>
      </c>
      <c r="AZ39" s="117">
        <v>0</v>
      </c>
      <c r="BA39" s="117">
        <v>0</v>
      </c>
      <c r="BB39" s="117">
        <v>0</v>
      </c>
      <c r="BC39" s="117">
        <v>0</v>
      </c>
      <c r="BD39" s="117">
        <v>0</v>
      </c>
      <c r="BE39" s="117">
        <v>0</v>
      </c>
      <c r="BF39" s="117">
        <v>0</v>
      </c>
      <c r="BG39" s="117">
        <v>0</v>
      </c>
      <c r="BH39" s="117">
        <v>0</v>
      </c>
      <c r="BI39" s="117">
        <v>0</v>
      </c>
      <c r="BJ39" s="117">
        <v>0</v>
      </c>
      <c r="BK39" s="117">
        <v>0</v>
      </c>
      <c r="BL39" s="117">
        <v>0</v>
      </c>
      <c r="BM39" s="117">
        <v>0</v>
      </c>
      <c r="BN39" s="117">
        <v>0</v>
      </c>
      <c r="BO39" s="117">
        <v>0</v>
      </c>
      <c r="BP39" s="117">
        <v>0</v>
      </c>
      <c r="BQ39" s="117">
        <v>0</v>
      </c>
      <c r="BR39" s="117">
        <v>0</v>
      </c>
      <c r="BS39" s="117">
        <v>0</v>
      </c>
      <c r="BT39" s="117">
        <v>0</v>
      </c>
      <c r="BU39" s="117">
        <v>0</v>
      </c>
      <c r="BV39" s="117">
        <v>0</v>
      </c>
      <c r="BW39" s="117">
        <v>0</v>
      </c>
      <c r="BX39" s="117">
        <v>0</v>
      </c>
      <c r="BY39" s="117">
        <v>0</v>
      </c>
      <c r="BZ39" s="117">
        <v>0</v>
      </c>
      <c r="CA39" s="117">
        <v>0</v>
      </c>
      <c r="CB39" s="117">
        <v>0</v>
      </c>
      <c r="CC39" s="117">
        <v>0</v>
      </c>
      <c r="CD39" s="117">
        <v>0</v>
      </c>
      <c r="CE39" s="117">
        <v>0</v>
      </c>
      <c r="CF39" s="117">
        <v>0</v>
      </c>
      <c r="CG39" s="117">
        <v>0</v>
      </c>
      <c r="CH39" s="117">
        <v>0</v>
      </c>
      <c r="CI39" s="117">
        <v>0</v>
      </c>
      <c r="CJ39" s="117">
        <v>0</v>
      </c>
      <c r="CK39" s="117">
        <v>0</v>
      </c>
      <c r="CL39" s="117">
        <v>0</v>
      </c>
      <c r="CM39" s="117">
        <v>0</v>
      </c>
      <c r="CN39" s="117">
        <v>0</v>
      </c>
      <c r="CO39" s="117">
        <v>0</v>
      </c>
      <c r="CP39" s="117">
        <v>0</v>
      </c>
      <c r="CQ39" s="117">
        <v>0</v>
      </c>
      <c r="CR39" s="117">
        <v>0</v>
      </c>
      <c r="CS39" s="117">
        <v>0</v>
      </c>
      <c r="CT39" s="117">
        <v>0</v>
      </c>
      <c r="CU39" s="117">
        <v>0</v>
      </c>
      <c r="CV39" s="117">
        <v>0</v>
      </c>
      <c r="CW39" s="117">
        <v>0</v>
      </c>
      <c r="CX39" s="117">
        <v>0</v>
      </c>
      <c r="CY39" s="117">
        <v>0</v>
      </c>
      <c r="CZ39" s="117">
        <v>0</v>
      </c>
      <c r="DA39" s="117">
        <v>0</v>
      </c>
      <c r="DB39" s="117">
        <v>0</v>
      </c>
      <c r="DC39" s="117">
        <v>0</v>
      </c>
      <c r="DD39" s="117">
        <v>0</v>
      </c>
      <c r="DE39" s="117">
        <v>0</v>
      </c>
      <c r="DF39" s="117">
        <v>0</v>
      </c>
      <c r="DG39" s="117">
        <v>0</v>
      </c>
      <c r="DH39" s="117">
        <v>0</v>
      </c>
      <c r="DI39" s="117">
        <v>0</v>
      </c>
      <c r="DJ39" s="117">
        <v>0</v>
      </c>
      <c r="DK39" s="117">
        <v>0</v>
      </c>
      <c r="DL39" s="117">
        <v>0</v>
      </c>
      <c r="DM39" s="117">
        <v>0</v>
      </c>
      <c r="DN39" s="117">
        <v>0</v>
      </c>
      <c r="DO39" s="117">
        <v>0</v>
      </c>
      <c r="DP39" s="117">
        <v>0</v>
      </c>
      <c r="DQ39" s="117">
        <v>0</v>
      </c>
      <c r="DR39" s="117">
        <v>0</v>
      </c>
      <c r="DS39" s="99"/>
      <c r="DT39" s="8"/>
    </row>
    <row r="40" spans="1:124">
      <c r="A40" s="10"/>
      <c r="E40" s="91"/>
      <c r="F40" s="102"/>
      <c r="G40" s="102"/>
      <c r="H40" s="102"/>
      <c r="I40" s="102"/>
      <c r="J40" s="102"/>
      <c r="K40" s="113">
        <v>259</v>
      </c>
      <c r="L40" s="114" t="s">
        <v>453</v>
      </c>
      <c r="M40" s="119">
        <v>1.0265501896652487</v>
      </c>
      <c r="N40" s="120">
        <v>0.61319332471514165</v>
      </c>
      <c r="O40" s="117">
        <v>3.5151399132799757E-2</v>
      </c>
      <c r="P40" s="117">
        <v>9.2826172678785058E-3</v>
      </c>
      <c r="Q40" s="117">
        <v>0</v>
      </c>
      <c r="R40" s="117">
        <v>0</v>
      </c>
      <c r="S40" s="117">
        <v>0</v>
      </c>
      <c r="T40" s="117">
        <v>0</v>
      </c>
      <c r="U40" s="117">
        <v>0</v>
      </c>
      <c r="V40" s="117">
        <v>0</v>
      </c>
      <c r="W40" s="117">
        <v>0</v>
      </c>
      <c r="X40" s="117">
        <v>0</v>
      </c>
      <c r="Y40" s="117">
        <v>0</v>
      </c>
      <c r="Z40" s="117">
        <v>0</v>
      </c>
      <c r="AA40" s="117">
        <v>0</v>
      </c>
      <c r="AB40" s="117">
        <v>0</v>
      </c>
      <c r="AC40" s="117">
        <v>0</v>
      </c>
      <c r="AD40" s="117">
        <v>0</v>
      </c>
      <c r="AE40" s="117">
        <v>0</v>
      </c>
      <c r="AF40" s="117">
        <v>0</v>
      </c>
      <c r="AG40" s="117">
        <v>0</v>
      </c>
      <c r="AH40" s="117">
        <v>0</v>
      </c>
      <c r="AI40" s="117">
        <v>0</v>
      </c>
      <c r="AJ40" s="117">
        <v>0</v>
      </c>
      <c r="AK40" s="117">
        <v>0</v>
      </c>
      <c r="AL40" s="117">
        <v>0</v>
      </c>
      <c r="AM40" s="117">
        <v>0</v>
      </c>
      <c r="AN40" s="117">
        <v>0</v>
      </c>
      <c r="AO40" s="117">
        <v>0</v>
      </c>
      <c r="AP40" s="117">
        <v>0</v>
      </c>
      <c r="AQ40" s="117">
        <v>0</v>
      </c>
      <c r="AR40" s="117">
        <v>0</v>
      </c>
      <c r="AS40" s="117">
        <v>0</v>
      </c>
      <c r="AT40" s="117">
        <v>0</v>
      </c>
      <c r="AU40" s="117">
        <v>0</v>
      </c>
      <c r="AV40" s="117">
        <v>0</v>
      </c>
      <c r="AW40" s="117">
        <v>0</v>
      </c>
      <c r="AX40" s="117">
        <v>0</v>
      </c>
      <c r="AY40" s="117">
        <v>0</v>
      </c>
      <c r="AZ40" s="117">
        <v>0</v>
      </c>
      <c r="BA40" s="117">
        <v>0</v>
      </c>
      <c r="BB40" s="117">
        <v>0</v>
      </c>
      <c r="BC40" s="117">
        <v>0</v>
      </c>
      <c r="BD40" s="117">
        <v>0</v>
      </c>
      <c r="BE40" s="117">
        <v>0</v>
      </c>
      <c r="BF40" s="117">
        <v>0</v>
      </c>
      <c r="BG40" s="117">
        <v>0</v>
      </c>
      <c r="BH40" s="117">
        <v>0</v>
      </c>
      <c r="BI40" s="117">
        <v>0</v>
      </c>
      <c r="BJ40" s="117">
        <v>0</v>
      </c>
      <c r="BK40" s="117">
        <v>0</v>
      </c>
      <c r="BL40" s="117">
        <v>0</v>
      </c>
      <c r="BM40" s="117">
        <v>0</v>
      </c>
      <c r="BN40" s="117">
        <v>0</v>
      </c>
      <c r="BO40" s="117">
        <v>0</v>
      </c>
      <c r="BP40" s="117">
        <v>0</v>
      </c>
      <c r="BQ40" s="117">
        <v>0</v>
      </c>
      <c r="BR40" s="117">
        <v>0</v>
      </c>
      <c r="BS40" s="117">
        <v>0</v>
      </c>
      <c r="BT40" s="117">
        <v>0</v>
      </c>
      <c r="BU40" s="117">
        <v>0</v>
      </c>
      <c r="BV40" s="117">
        <v>0</v>
      </c>
      <c r="BW40" s="117">
        <v>0</v>
      </c>
      <c r="BX40" s="117">
        <v>0</v>
      </c>
      <c r="BY40" s="117">
        <v>0</v>
      </c>
      <c r="BZ40" s="117">
        <v>0</v>
      </c>
      <c r="CA40" s="117">
        <v>0</v>
      </c>
      <c r="CB40" s="117">
        <v>0</v>
      </c>
      <c r="CC40" s="117">
        <v>0</v>
      </c>
      <c r="CD40" s="117">
        <v>0</v>
      </c>
      <c r="CE40" s="117">
        <v>0</v>
      </c>
      <c r="CF40" s="117">
        <v>0</v>
      </c>
      <c r="CG40" s="117">
        <v>0</v>
      </c>
      <c r="CH40" s="117">
        <v>0</v>
      </c>
      <c r="CI40" s="117">
        <v>0</v>
      </c>
      <c r="CJ40" s="117">
        <v>0</v>
      </c>
      <c r="CK40" s="117">
        <v>0</v>
      </c>
      <c r="CL40" s="117">
        <v>0</v>
      </c>
      <c r="CM40" s="117">
        <v>0</v>
      </c>
      <c r="CN40" s="117">
        <v>0</v>
      </c>
      <c r="CO40" s="117">
        <v>0</v>
      </c>
      <c r="CP40" s="117">
        <v>0</v>
      </c>
      <c r="CQ40" s="117">
        <v>0</v>
      </c>
      <c r="CR40" s="117">
        <v>0</v>
      </c>
      <c r="CS40" s="117">
        <v>0</v>
      </c>
      <c r="CT40" s="117">
        <v>0</v>
      </c>
      <c r="CU40" s="117">
        <v>0</v>
      </c>
      <c r="CV40" s="117">
        <v>0</v>
      </c>
      <c r="CW40" s="117">
        <v>0</v>
      </c>
      <c r="CX40" s="117">
        <v>0</v>
      </c>
      <c r="CY40" s="117">
        <v>0</v>
      </c>
      <c r="CZ40" s="117">
        <v>0</v>
      </c>
      <c r="DA40" s="117">
        <v>0</v>
      </c>
      <c r="DB40" s="117">
        <v>0</v>
      </c>
      <c r="DC40" s="117">
        <v>0</v>
      </c>
      <c r="DD40" s="117">
        <v>0</v>
      </c>
      <c r="DE40" s="117">
        <v>0</v>
      </c>
      <c r="DF40" s="117">
        <v>0</v>
      </c>
      <c r="DG40" s="117">
        <v>0</v>
      </c>
      <c r="DH40" s="117">
        <v>0</v>
      </c>
      <c r="DI40" s="117">
        <v>0</v>
      </c>
      <c r="DJ40" s="117">
        <v>0</v>
      </c>
      <c r="DK40" s="117">
        <v>0</v>
      </c>
      <c r="DL40" s="117">
        <v>0</v>
      </c>
      <c r="DM40" s="117">
        <v>0</v>
      </c>
      <c r="DN40" s="117">
        <v>0</v>
      </c>
      <c r="DO40" s="117">
        <v>0</v>
      </c>
      <c r="DP40" s="117">
        <v>0</v>
      </c>
      <c r="DQ40" s="117">
        <v>0</v>
      </c>
      <c r="DR40" s="117">
        <v>0</v>
      </c>
      <c r="DS40" s="99"/>
      <c r="DT40" s="8"/>
    </row>
    <row r="41" spans="1:124">
      <c r="A41" s="10"/>
      <c r="E41" s="91"/>
      <c r="F41" s="102"/>
      <c r="G41" s="102"/>
      <c r="H41" s="102"/>
      <c r="I41" s="102"/>
      <c r="J41" s="102"/>
      <c r="K41" s="113">
        <v>261</v>
      </c>
      <c r="L41" s="114" t="s">
        <v>458</v>
      </c>
      <c r="M41" s="119">
        <v>1.2671988298239529</v>
      </c>
      <c r="N41" s="120">
        <v>0.83339613786652467</v>
      </c>
      <c r="O41" s="117">
        <v>-2.6924068674662875E-5</v>
      </c>
      <c r="P41" s="117">
        <v>0</v>
      </c>
      <c r="Q41" s="117">
        <v>0</v>
      </c>
      <c r="R41" s="117">
        <v>0</v>
      </c>
      <c r="S41" s="117">
        <v>0</v>
      </c>
      <c r="T41" s="117">
        <v>0</v>
      </c>
      <c r="U41" s="117">
        <v>0</v>
      </c>
      <c r="V41" s="117">
        <v>0</v>
      </c>
      <c r="W41" s="117">
        <v>0</v>
      </c>
      <c r="X41" s="117">
        <v>0</v>
      </c>
      <c r="Y41" s="117">
        <v>0</v>
      </c>
      <c r="Z41" s="117">
        <v>0</v>
      </c>
      <c r="AA41" s="117">
        <v>0</v>
      </c>
      <c r="AB41" s="117">
        <v>0</v>
      </c>
      <c r="AC41" s="117">
        <v>0</v>
      </c>
      <c r="AD41" s="117">
        <v>0</v>
      </c>
      <c r="AE41" s="117">
        <v>0</v>
      </c>
      <c r="AF41" s="117">
        <v>0</v>
      </c>
      <c r="AG41" s="117">
        <v>0</v>
      </c>
      <c r="AH41" s="117">
        <v>0</v>
      </c>
      <c r="AI41" s="117">
        <v>0</v>
      </c>
      <c r="AJ41" s="117">
        <v>0</v>
      </c>
      <c r="AK41" s="117">
        <v>0</v>
      </c>
      <c r="AL41" s="117">
        <v>0</v>
      </c>
      <c r="AM41" s="117">
        <v>0</v>
      </c>
      <c r="AN41" s="117">
        <v>0</v>
      </c>
      <c r="AO41" s="117">
        <v>0</v>
      </c>
      <c r="AP41" s="117">
        <v>0</v>
      </c>
      <c r="AQ41" s="117">
        <v>0</v>
      </c>
      <c r="AR41" s="117">
        <v>0</v>
      </c>
      <c r="AS41" s="117">
        <v>0</v>
      </c>
      <c r="AT41" s="117">
        <v>0</v>
      </c>
      <c r="AU41" s="117">
        <v>0</v>
      </c>
      <c r="AV41" s="117">
        <v>0</v>
      </c>
      <c r="AW41" s="117">
        <v>0</v>
      </c>
      <c r="AX41" s="117">
        <v>0</v>
      </c>
      <c r="AY41" s="117">
        <v>0</v>
      </c>
      <c r="AZ41" s="117">
        <v>0</v>
      </c>
      <c r="BA41" s="117">
        <v>0</v>
      </c>
      <c r="BB41" s="117">
        <v>0</v>
      </c>
      <c r="BC41" s="117">
        <v>0</v>
      </c>
      <c r="BD41" s="117">
        <v>0</v>
      </c>
      <c r="BE41" s="117">
        <v>0</v>
      </c>
      <c r="BF41" s="117">
        <v>0</v>
      </c>
      <c r="BG41" s="117">
        <v>0</v>
      </c>
      <c r="BH41" s="117">
        <v>0</v>
      </c>
      <c r="BI41" s="117">
        <v>0</v>
      </c>
      <c r="BJ41" s="117">
        <v>0</v>
      </c>
      <c r="BK41" s="117">
        <v>0</v>
      </c>
      <c r="BL41" s="117">
        <v>0</v>
      </c>
      <c r="BM41" s="117">
        <v>0</v>
      </c>
      <c r="BN41" s="117">
        <v>0</v>
      </c>
      <c r="BO41" s="117">
        <v>0</v>
      </c>
      <c r="BP41" s="117">
        <v>0</v>
      </c>
      <c r="BQ41" s="117">
        <v>0</v>
      </c>
      <c r="BR41" s="117">
        <v>0</v>
      </c>
      <c r="BS41" s="117">
        <v>0</v>
      </c>
      <c r="BT41" s="117">
        <v>0</v>
      </c>
      <c r="BU41" s="117">
        <v>0</v>
      </c>
      <c r="BV41" s="117">
        <v>0</v>
      </c>
      <c r="BW41" s="117">
        <v>0</v>
      </c>
      <c r="BX41" s="117">
        <v>0</v>
      </c>
      <c r="BY41" s="117">
        <v>0</v>
      </c>
      <c r="BZ41" s="117">
        <v>0</v>
      </c>
      <c r="CA41" s="117">
        <v>0</v>
      </c>
      <c r="CB41" s="117">
        <v>0</v>
      </c>
      <c r="CC41" s="117">
        <v>0</v>
      </c>
      <c r="CD41" s="117">
        <v>0</v>
      </c>
      <c r="CE41" s="117">
        <v>0</v>
      </c>
      <c r="CF41" s="117">
        <v>0</v>
      </c>
      <c r="CG41" s="117">
        <v>0</v>
      </c>
      <c r="CH41" s="117">
        <v>0</v>
      </c>
      <c r="CI41" s="117">
        <v>0</v>
      </c>
      <c r="CJ41" s="117">
        <v>0</v>
      </c>
      <c r="CK41" s="117">
        <v>0</v>
      </c>
      <c r="CL41" s="117">
        <v>0</v>
      </c>
      <c r="CM41" s="117">
        <v>0</v>
      </c>
      <c r="CN41" s="117">
        <v>0</v>
      </c>
      <c r="CO41" s="117">
        <v>0</v>
      </c>
      <c r="CP41" s="117">
        <v>0</v>
      </c>
      <c r="CQ41" s="117">
        <v>0</v>
      </c>
      <c r="CR41" s="117">
        <v>0</v>
      </c>
      <c r="CS41" s="117">
        <v>0</v>
      </c>
      <c r="CT41" s="117">
        <v>0</v>
      </c>
      <c r="CU41" s="117">
        <v>0</v>
      </c>
      <c r="CV41" s="117">
        <v>0</v>
      </c>
      <c r="CW41" s="117">
        <v>0</v>
      </c>
      <c r="CX41" s="117">
        <v>0</v>
      </c>
      <c r="CY41" s="117">
        <v>0</v>
      </c>
      <c r="CZ41" s="117">
        <v>0</v>
      </c>
      <c r="DA41" s="117">
        <v>0</v>
      </c>
      <c r="DB41" s="117">
        <v>0</v>
      </c>
      <c r="DC41" s="117">
        <v>0</v>
      </c>
      <c r="DD41" s="117">
        <v>0</v>
      </c>
      <c r="DE41" s="117">
        <v>0</v>
      </c>
      <c r="DF41" s="117">
        <v>0</v>
      </c>
      <c r="DG41" s="117">
        <v>0</v>
      </c>
      <c r="DH41" s="117">
        <v>0</v>
      </c>
      <c r="DI41" s="117">
        <v>0</v>
      </c>
      <c r="DJ41" s="117">
        <v>0</v>
      </c>
      <c r="DK41" s="117">
        <v>0</v>
      </c>
      <c r="DL41" s="117">
        <v>0</v>
      </c>
      <c r="DM41" s="117">
        <v>0</v>
      </c>
      <c r="DN41" s="117">
        <v>0</v>
      </c>
      <c r="DO41" s="117">
        <v>0</v>
      </c>
      <c r="DP41" s="117">
        <v>0</v>
      </c>
      <c r="DQ41" s="117">
        <v>0</v>
      </c>
      <c r="DR41" s="117">
        <v>0</v>
      </c>
      <c r="DS41" s="99"/>
      <c r="DT41" s="8"/>
    </row>
    <row r="42" spans="1:124">
      <c r="A42" s="10"/>
      <c r="E42" s="91"/>
      <c r="F42" s="102"/>
      <c r="G42" s="102"/>
      <c r="H42" s="102"/>
      <c r="I42" s="102"/>
      <c r="J42" s="102"/>
      <c r="K42" s="113">
        <v>262</v>
      </c>
      <c r="L42" s="114" t="s">
        <v>462</v>
      </c>
      <c r="M42" s="119">
        <v>1.2771615538253149</v>
      </c>
      <c r="N42" s="120">
        <v>0.64986119006572163</v>
      </c>
      <c r="O42" s="117">
        <v>6.7544558796610787E-3</v>
      </c>
      <c r="P42" s="117">
        <v>2.0677165705279214E-2</v>
      </c>
      <c r="Q42" s="117">
        <v>0</v>
      </c>
      <c r="R42" s="117">
        <v>0</v>
      </c>
      <c r="S42" s="117">
        <v>0</v>
      </c>
      <c r="T42" s="117">
        <v>0</v>
      </c>
      <c r="U42" s="117">
        <v>0</v>
      </c>
      <c r="V42" s="117">
        <v>0</v>
      </c>
      <c r="W42" s="117">
        <v>0</v>
      </c>
      <c r="X42" s="117">
        <v>0</v>
      </c>
      <c r="Y42" s="117">
        <v>0</v>
      </c>
      <c r="Z42" s="117">
        <v>0</v>
      </c>
      <c r="AA42" s="117">
        <v>0</v>
      </c>
      <c r="AB42" s="117">
        <v>0</v>
      </c>
      <c r="AC42" s="117">
        <v>0</v>
      </c>
      <c r="AD42" s="117">
        <v>0</v>
      </c>
      <c r="AE42" s="117">
        <v>0</v>
      </c>
      <c r="AF42" s="117">
        <v>0</v>
      </c>
      <c r="AG42" s="117">
        <v>0</v>
      </c>
      <c r="AH42" s="117">
        <v>0</v>
      </c>
      <c r="AI42" s="117">
        <v>0</v>
      </c>
      <c r="AJ42" s="117">
        <v>0</v>
      </c>
      <c r="AK42" s="117">
        <v>0</v>
      </c>
      <c r="AL42" s="117">
        <v>0</v>
      </c>
      <c r="AM42" s="117">
        <v>0</v>
      </c>
      <c r="AN42" s="117">
        <v>0</v>
      </c>
      <c r="AO42" s="117">
        <v>0</v>
      </c>
      <c r="AP42" s="117">
        <v>0</v>
      </c>
      <c r="AQ42" s="117">
        <v>0</v>
      </c>
      <c r="AR42" s="117">
        <v>0</v>
      </c>
      <c r="AS42" s="117">
        <v>0</v>
      </c>
      <c r="AT42" s="117">
        <v>0</v>
      </c>
      <c r="AU42" s="117">
        <v>0</v>
      </c>
      <c r="AV42" s="117">
        <v>0</v>
      </c>
      <c r="AW42" s="117">
        <v>0</v>
      </c>
      <c r="AX42" s="117">
        <v>0</v>
      </c>
      <c r="AY42" s="117">
        <v>0</v>
      </c>
      <c r="AZ42" s="117">
        <v>0</v>
      </c>
      <c r="BA42" s="117">
        <v>0</v>
      </c>
      <c r="BB42" s="117">
        <v>0</v>
      </c>
      <c r="BC42" s="117">
        <v>0</v>
      </c>
      <c r="BD42" s="117">
        <v>0</v>
      </c>
      <c r="BE42" s="117">
        <v>0</v>
      </c>
      <c r="BF42" s="117">
        <v>0</v>
      </c>
      <c r="BG42" s="117">
        <v>0</v>
      </c>
      <c r="BH42" s="117">
        <v>0</v>
      </c>
      <c r="BI42" s="117">
        <v>0</v>
      </c>
      <c r="BJ42" s="117">
        <v>0</v>
      </c>
      <c r="BK42" s="117">
        <v>0</v>
      </c>
      <c r="BL42" s="117">
        <v>0</v>
      </c>
      <c r="BM42" s="117">
        <v>0</v>
      </c>
      <c r="BN42" s="117">
        <v>0</v>
      </c>
      <c r="BO42" s="117">
        <v>0</v>
      </c>
      <c r="BP42" s="117">
        <v>0</v>
      </c>
      <c r="BQ42" s="117">
        <v>0</v>
      </c>
      <c r="BR42" s="117">
        <v>0</v>
      </c>
      <c r="BS42" s="117">
        <v>0</v>
      </c>
      <c r="BT42" s="117">
        <v>0</v>
      </c>
      <c r="BU42" s="117">
        <v>0</v>
      </c>
      <c r="BV42" s="117">
        <v>0</v>
      </c>
      <c r="BW42" s="117">
        <v>0</v>
      </c>
      <c r="BX42" s="117">
        <v>0</v>
      </c>
      <c r="BY42" s="117">
        <v>0</v>
      </c>
      <c r="BZ42" s="117">
        <v>0</v>
      </c>
      <c r="CA42" s="117">
        <v>0</v>
      </c>
      <c r="CB42" s="117">
        <v>0</v>
      </c>
      <c r="CC42" s="117">
        <v>0</v>
      </c>
      <c r="CD42" s="117">
        <v>0</v>
      </c>
      <c r="CE42" s="117">
        <v>0</v>
      </c>
      <c r="CF42" s="117">
        <v>0</v>
      </c>
      <c r="CG42" s="117">
        <v>0</v>
      </c>
      <c r="CH42" s="117">
        <v>0</v>
      </c>
      <c r="CI42" s="117">
        <v>0</v>
      </c>
      <c r="CJ42" s="117">
        <v>0</v>
      </c>
      <c r="CK42" s="117">
        <v>0</v>
      </c>
      <c r="CL42" s="117">
        <v>0</v>
      </c>
      <c r="CM42" s="117">
        <v>0</v>
      </c>
      <c r="CN42" s="117">
        <v>0</v>
      </c>
      <c r="CO42" s="117">
        <v>0</v>
      </c>
      <c r="CP42" s="117">
        <v>0</v>
      </c>
      <c r="CQ42" s="117">
        <v>0</v>
      </c>
      <c r="CR42" s="117">
        <v>0</v>
      </c>
      <c r="CS42" s="117">
        <v>0</v>
      </c>
      <c r="CT42" s="117">
        <v>0</v>
      </c>
      <c r="CU42" s="117">
        <v>0</v>
      </c>
      <c r="CV42" s="117">
        <v>0</v>
      </c>
      <c r="CW42" s="117">
        <v>0</v>
      </c>
      <c r="CX42" s="117">
        <v>0</v>
      </c>
      <c r="CY42" s="117">
        <v>0</v>
      </c>
      <c r="CZ42" s="117">
        <v>0</v>
      </c>
      <c r="DA42" s="117">
        <v>0</v>
      </c>
      <c r="DB42" s="117">
        <v>0</v>
      </c>
      <c r="DC42" s="117">
        <v>0</v>
      </c>
      <c r="DD42" s="117">
        <v>0</v>
      </c>
      <c r="DE42" s="117">
        <v>0</v>
      </c>
      <c r="DF42" s="117">
        <v>0</v>
      </c>
      <c r="DG42" s="117">
        <v>0</v>
      </c>
      <c r="DH42" s="117">
        <v>0</v>
      </c>
      <c r="DI42" s="117">
        <v>0</v>
      </c>
      <c r="DJ42" s="117">
        <v>0</v>
      </c>
      <c r="DK42" s="117">
        <v>0</v>
      </c>
      <c r="DL42" s="117">
        <v>0</v>
      </c>
      <c r="DM42" s="117">
        <v>0</v>
      </c>
      <c r="DN42" s="117">
        <v>0</v>
      </c>
      <c r="DO42" s="117">
        <v>0</v>
      </c>
      <c r="DP42" s="117">
        <v>0</v>
      </c>
      <c r="DQ42" s="117">
        <v>0</v>
      </c>
      <c r="DR42" s="117">
        <v>0</v>
      </c>
      <c r="DS42" s="99"/>
      <c r="DT42" s="8"/>
    </row>
    <row r="43" spans="1:124">
      <c r="A43" s="10"/>
      <c r="E43" s="91"/>
      <c r="F43" s="102"/>
      <c r="G43" s="102"/>
      <c r="H43" s="102"/>
      <c r="I43" s="102"/>
      <c r="J43" s="102"/>
      <c r="K43" s="113">
        <v>263</v>
      </c>
      <c r="L43" s="114" t="s">
        <v>927</v>
      </c>
      <c r="M43" s="119">
        <v>0.99393998102548731</v>
      </c>
      <c r="N43" s="120">
        <v>0.66985143678202774</v>
      </c>
      <c r="O43" s="117">
        <v>6.3155214734435087E-4</v>
      </c>
      <c r="P43" s="117">
        <v>1.4128787924400318E-4</v>
      </c>
      <c r="Q43" s="117">
        <v>0</v>
      </c>
      <c r="R43" s="117">
        <v>0</v>
      </c>
      <c r="S43" s="117">
        <v>0</v>
      </c>
      <c r="T43" s="117">
        <v>0</v>
      </c>
      <c r="U43" s="117">
        <v>0</v>
      </c>
      <c r="V43" s="117">
        <v>0</v>
      </c>
      <c r="W43" s="117">
        <v>0</v>
      </c>
      <c r="X43" s="117">
        <v>0</v>
      </c>
      <c r="Y43" s="117">
        <v>0</v>
      </c>
      <c r="Z43" s="117">
        <v>0</v>
      </c>
      <c r="AA43" s="117">
        <v>0</v>
      </c>
      <c r="AB43" s="117">
        <v>0</v>
      </c>
      <c r="AC43" s="117">
        <v>0</v>
      </c>
      <c r="AD43" s="117">
        <v>0</v>
      </c>
      <c r="AE43" s="117">
        <v>0</v>
      </c>
      <c r="AF43" s="117">
        <v>0</v>
      </c>
      <c r="AG43" s="117">
        <v>0</v>
      </c>
      <c r="AH43" s="117">
        <v>0</v>
      </c>
      <c r="AI43" s="117">
        <v>0</v>
      </c>
      <c r="AJ43" s="117">
        <v>0</v>
      </c>
      <c r="AK43" s="117">
        <v>0</v>
      </c>
      <c r="AL43" s="117">
        <v>0</v>
      </c>
      <c r="AM43" s="117">
        <v>0</v>
      </c>
      <c r="AN43" s="117">
        <v>0</v>
      </c>
      <c r="AO43" s="117">
        <v>0</v>
      </c>
      <c r="AP43" s="117">
        <v>0</v>
      </c>
      <c r="AQ43" s="117">
        <v>0</v>
      </c>
      <c r="AR43" s="117">
        <v>0</v>
      </c>
      <c r="AS43" s="117">
        <v>0</v>
      </c>
      <c r="AT43" s="117">
        <v>0</v>
      </c>
      <c r="AU43" s="117">
        <v>0</v>
      </c>
      <c r="AV43" s="117">
        <v>0</v>
      </c>
      <c r="AW43" s="117">
        <v>0</v>
      </c>
      <c r="AX43" s="117">
        <v>0</v>
      </c>
      <c r="AY43" s="117">
        <v>0</v>
      </c>
      <c r="AZ43" s="117">
        <v>0</v>
      </c>
      <c r="BA43" s="117">
        <v>0</v>
      </c>
      <c r="BB43" s="117">
        <v>0</v>
      </c>
      <c r="BC43" s="117">
        <v>0</v>
      </c>
      <c r="BD43" s="117">
        <v>0</v>
      </c>
      <c r="BE43" s="117">
        <v>0</v>
      </c>
      <c r="BF43" s="117">
        <v>0</v>
      </c>
      <c r="BG43" s="117">
        <v>0</v>
      </c>
      <c r="BH43" s="117">
        <v>0</v>
      </c>
      <c r="BI43" s="117">
        <v>0</v>
      </c>
      <c r="BJ43" s="117">
        <v>0</v>
      </c>
      <c r="BK43" s="117">
        <v>0</v>
      </c>
      <c r="BL43" s="117">
        <v>0</v>
      </c>
      <c r="BM43" s="117">
        <v>0</v>
      </c>
      <c r="BN43" s="117">
        <v>0</v>
      </c>
      <c r="BO43" s="117">
        <v>0</v>
      </c>
      <c r="BP43" s="117">
        <v>0</v>
      </c>
      <c r="BQ43" s="117">
        <v>0</v>
      </c>
      <c r="BR43" s="117">
        <v>0</v>
      </c>
      <c r="BS43" s="117">
        <v>0</v>
      </c>
      <c r="BT43" s="117">
        <v>0</v>
      </c>
      <c r="BU43" s="117">
        <v>0</v>
      </c>
      <c r="BV43" s="117">
        <v>0</v>
      </c>
      <c r="BW43" s="117">
        <v>0</v>
      </c>
      <c r="BX43" s="117">
        <v>0</v>
      </c>
      <c r="BY43" s="117">
        <v>0</v>
      </c>
      <c r="BZ43" s="117">
        <v>0</v>
      </c>
      <c r="CA43" s="117">
        <v>0</v>
      </c>
      <c r="CB43" s="117">
        <v>0</v>
      </c>
      <c r="CC43" s="117">
        <v>0</v>
      </c>
      <c r="CD43" s="117">
        <v>0</v>
      </c>
      <c r="CE43" s="117">
        <v>0</v>
      </c>
      <c r="CF43" s="117">
        <v>0</v>
      </c>
      <c r="CG43" s="117">
        <v>0</v>
      </c>
      <c r="CH43" s="117">
        <v>0</v>
      </c>
      <c r="CI43" s="117">
        <v>0</v>
      </c>
      <c r="CJ43" s="117">
        <v>0</v>
      </c>
      <c r="CK43" s="117">
        <v>0</v>
      </c>
      <c r="CL43" s="117">
        <v>0</v>
      </c>
      <c r="CM43" s="117">
        <v>0</v>
      </c>
      <c r="CN43" s="117">
        <v>0</v>
      </c>
      <c r="CO43" s="117">
        <v>0</v>
      </c>
      <c r="CP43" s="117">
        <v>0</v>
      </c>
      <c r="CQ43" s="117">
        <v>0</v>
      </c>
      <c r="CR43" s="117">
        <v>0</v>
      </c>
      <c r="CS43" s="117">
        <v>0</v>
      </c>
      <c r="CT43" s="117">
        <v>0</v>
      </c>
      <c r="CU43" s="117">
        <v>0</v>
      </c>
      <c r="CV43" s="117">
        <v>0</v>
      </c>
      <c r="CW43" s="117">
        <v>0</v>
      </c>
      <c r="CX43" s="117">
        <v>0</v>
      </c>
      <c r="CY43" s="117">
        <v>0</v>
      </c>
      <c r="CZ43" s="117">
        <v>0</v>
      </c>
      <c r="DA43" s="117">
        <v>0</v>
      </c>
      <c r="DB43" s="117">
        <v>0</v>
      </c>
      <c r="DC43" s="117">
        <v>0</v>
      </c>
      <c r="DD43" s="117">
        <v>0</v>
      </c>
      <c r="DE43" s="117">
        <v>0</v>
      </c>
      <c r="DF43" s="117">
        <v>0</v>
      </c>
      <c r="DG43" s="117">
        <v>0</v>
      </c>
      <c r="DH43" s="117">
        <v>0</v>
      </c>
      <c r="DI43" s="117">
        <v>0</v>
      </c>
      <c r="DJ43" s="117">
        <v>0</v>
      </c>
      <c r="DK43" s="117">
        <v>0</v>
      </c>
      <c r="DL43" s="117">
        <v>0</v>
      </c>
      <c r="DM43" s="117">
        <v>0</v>
      </c>
      <c r="DN43" s="117">
        <v>0</v>
      </c>
      <c r="DO43" s="117">
        <v>0</v>
      </c>
      <c r="DP43" s="117">
        <v>0</v>
      </c>
      <c r="DQ43" s="117">
        <v>0</v>
      </c>
      <c r="DR43" s="117">
        <v>0</v>
      </c>
      <c r="DS43" s="99"/>
      <c r="DT43" s="8"/>
    </row>
    <row r="44" spans="1:124">
      <c r="A44" s="10"/>
      <c r="E44" s="91"/>
      <c r="F44" s="102"/>
      <c r="G44" s="102"/>
      <c r="H44" s="102"/>
      <c r="I44" s="102"/>
      <c r="J44" s="102"/>
      <c r="K44" s="113">
        <v>269</v>
      </c>
      <c r="L44" s="114" t="s">
        <v>467</v>
      </c>
      <c r="M44" s="119">
        <v>1.2982125376738518</v>
      </c>
      <c r="N44" s="120">
        <v>0.80648902323144012</v>
      </c>
      <c r="O44" s="117">
        <v>7.2165828946257771E-5</v>
      </c>
      <c r="P44" s="117">
        <v>2.455864672388843E-4</v>
      </c>
      <c r="Q44" s="117">
        <v>0</v>
      </c>
      <c r="R44" s="117">
        <v>0</v>
      </c>
      <c r="S44" s="117">
        <v>0</v>
      </c>
      <c r="T44" s="117">
        <v>0</v>
      </c>
      <c r="U44" s="117">
        <v>0</v>
      </c>
      <c r="V44" s="117">
        <v>0</v>
      </c>
      <c r="W44" s="117">
        <v>0</v>
      </c>
      <c r="X44" s="117">
        <v>0</v>
      </c>
      <c r="Y44" s="117">
        <v>0</v>
      </c>
      <c r="Z44" s="117">
        <v>0</v>
      </c>
      <c r="AA44" s="117">
        <v>0</v>
      </c>
      <c r="AB44" s="117">
        <v>0</v>
      </c>
      <c r="AC44" s="117">
        <v>0</v>
      </c>
      <c r="AD44" s="117">
        <v>0</v>
      </c>
      <c r="AE44" s="117">
        <v>0</v>
      </c>
      <c r="AF44" s="117">
        <v>0</v>
      </c>
      <c r="AG44" s="117">
        <v>0</v>
      </c>
      <c r="AH44" s="117">
        <v>0</v>
      </c>
      <c r="AI44" s="117">
        <v>0</v>
      </c>
      <c r="AJ44" s="117">
        <v>0</v>
      </c>
      <c r="AK44" s="117">
        <v>0</v>
      </c>
      <c r="AL44" s="117">
        <v>0</v>
      </c>
      <c r="AM44" s="117">
        <v>0</v>
      </c>
      <c r="AN44" s="117">
        <v>0</v>
      </c>
      <c r="AO44" s="117">
        <v>0</v>
      </c>
      <c r="AP44" s="117">
        <v>0</v>
      </c>
      <c r="AQ44" s="117">
        <v>0</v>
      </c>
      <c r="AR44" s="117">
        <v>0</v>
      </c>
      <c r="AS44" s="117">
        <v>0</v>
      </c>
      <c r="AT44" s="117">
        <v>0</v>
      </c>
      <c r="AU44" s="117">
        <v>0</v>
      </c>
      <c r="AV44" s="117">
        <v>0</v>
      </c>
      <c r="AW44" s="117">
        <v>0</v>
      </c>
      <c r="AX44" s="117">
        <v>0</v>
      </c>
      <c r="AY44" s="117">
        <v>0</v>
      </c>
      <c r="AZ44" s="117">
        <v>0</v>
      </c>
      <c r="BA44" s="117">
        <v>0</v>
      </c>
      <c r="BB44" s="117">
        <v>0</v>
      </c>
      <c r="BC44" s="117">
        <v>0</v>
      </c>
      <c r="BD44" s="117">
        <v>0</v>
      </c>
      <c r="BE44" s="117">
        <v>0</v>
      </c>
      <c r="BF44" s="117">
        <v>0</v>
      </c>
      <c r="BG44" s="117">
        <v>0</v>
      </c>
      <c r="BH44" s="117">
        <v>0</v>
      </c>
      <c r="BI44" s="117">
        <v>0</v>
      </c>
      <c r="BJ44" s="117">
        <v>0</v>
      </c>
      <c r="BK44" s="117">
        <v>0</v>
      </c>
      <c r="BL44" s="117">
        <v>0</v>
      </c>
      <c r="BM44" s="117">
        <v>0</v>
      </c>
      <c r="BN44" s="117">
        <v>0</v>
      </c>
      <c r="BO44" s="117">
        <v>0</v>
      </c>
      <c r="BP44" s="117">
        <v>0</v>
      </c>
      <c r="BQ44" s="117">
        <v>0</v>
      </c>
      <c r="BR44" s="117">
        <v>0</v>
      </c>
      <c r="BS44" s="117">
        <v>0</v>
      </c>
      <c r="BT44" s="117">
        <v>0</v>
      </c>
      <c r="BU44" s="117">
        <v>0</v>
      </c>
      <c r="BV44" s="117">
        <v>0</v>
      </c>
      <c r="BW44" s="117">
        <v>0</v>
      </c>
      <c r="BX44" s="117">
        <v>0</v>
      </c>
      <c r="BY44" s="117">
        <v>0</v>
      </c>
      <c r="BZ44" s="117">
        <v>0</v>
      </c>
      <c r="CA44" s="117">
        <v>0</v>
      </c>
      <c r="CB44" s="117">
        <v>0</v>
      </c>
      <c r="CC44" s="117">
        <v>0</v>
      </c>
      <c r="CD44" s="117">
        <v>0</v>
      </c>
      <c r="CE44" s="117">
        <v>0</v>
      </c>
      <c r="CF44" s="117">
        <v>0</v>
      </c>
      <c r="CG44" s="117">
        <v>0</v>
      </c>
      <c r="CH44" s="117">
        <v>0</v>
      </c>
      <c r="CI44" s="117">
        <v>0</v>
      </c>
      <c r="CJ44" s="117">
        <v>0</v>
      </c>
      <c r="CK44" s="117">
        <v>0</v>
      </c>
      <c r="CL44" s="117">
        <v>0</v>
      </c>
      <c r="CM44" s="117">
        <v>0</v>
      </c>
      <c r="CN44" s="117">
        <v>0</v>
      </c>
      <c r="CO44" s="117">
        <v>0</v>
      </c>
      <c r="CP44" s="117">
        <v>0</v>
      </c>
      <c r="CQ44" s="117">
        <v>0</v>
      </c>
      <c r="CR44" s="117">
        <v>0</v>
      </c>
      <c r="CS44" s="117">
        <v>0</v>
      </c>
      <c r="CT44" s="117">
        <v>0</v>
      </c>
      <c r="CU44" s="117">
        <v>0</v>
      </c>
      <c r="CV44" s="117">
        <v>0</v>
      </c>
      <c r="CW44" s="117">
        <v>0</v>
      </c>
      <c r="CX44" s="117">
        <v>0</v>
      </c>
      <c r="CY44" s="117">
        <v>0</v>
      </c>
      <c r="CZ44" s="117">
        <v>0</v>
      </c>
      <c r="DA44" s="117">
        <v>0</v>
      </c>
      <c r="DB44" s="117">
        <v>0</v>
      </c>
      <c r="DC44" s="117">
        <v>0</v>
      </c>
      <c r="DD44" s="117">
        <v>0</v>
      </c>
      <c r="DE44" s="117">
        <v>0</v>
      </c>
      <c r="DF44" s="117">
        <v>0</v>
      </c>
      <c r="DG44" s="117">
        <v>0</v>
      </c>
      <c r="DH44" s="117">
        <v>0</v>
      </c>
      <c r="DI44" s="117">
        <v>0</v>
      </c>
      <c r="DJ44" s="117">
        <v>0</v>
      </c>
      <c r="DK44" s="117">
        <v>0</v>
      </c>
      <c r="DL44" s="117">
        <v>0</v>
      </c>
      <c r="DM44" s="117">
        <v>0</v>
      </c>
      <c r="DN44" s="117">
        <v>0</v>
      </c>
      <c r="DO44" s="117">
        <v>0</v>
      </c>
      <c r="DP44" s="117">
        <v>0</v>
      </c>
      <c r="DQ44" s="117">
        <v>0</v>
      </c>
      <c r="DR44" s="117">
        <v>0</v>
      </c>
      <c r="DS44" s="99"/>
      <c r="DT44" s="8"/>
    </row>
    <row r="45" spans="1:124">
      <c r="A45" s="10"/>
      <c r="E45" s="91"/>
      <c r="F45" s="102"/>
      <c r="G45" s="102"/>
      <c r="H45" s="102"/>
      <c r="I45" s="102"/>
      <c r="J45" s="102"/>
      <c r="K45" s="113">
        <v>271</v>
      </c>
      <c r="L45" s="114" t="s">
        <v>469</v>
      </c>
      <c r="M45" s="119">
        <v>1.3615000276314322</v>
      </c>
      <c r="N45" s="120">
        <v>0.83907803608010101</v>
      </c>
      <c r="O45" s="117">
        <v>-1.2644326170341348E-5</v>
      </c>
      <c r="P45" s="117">
        <v>2.4481281151254045E-4</v>
      </c>
      <c r="Q45" s="117">
        <v>0</v>
      </c>
      <c r="R45" s="117">
        <v>0</v>
      </c>
      <c r="S45" s="117">
        <v>0</v>
      </c>
      <c r="T45" s="117">
        <v>0</v>
      </c>
      <c r="U45" s="117">
        <v>0</v>
      </c>
      <c r="V45" s="117">
        <v>0</v>
      </c>
      <c r="W45" s="117">
        <v>0</v>
      </c>
      <c r="X45" s="117">
        <v>0</v>
      </c>
      <c r="Y45" s="117">
        <v>0</v>
      </c>
      <c r="Z45" s="117">
        <v>0</v>
      </c>
      <c r="AA45" s="117">
        <v>0</v>
      </c>
      <c r="AB45" s="117">
        <v>0</v>
      </c>
      <c r="AC45" s="117">
        <v>0</v>
      </c>
      <c r="AD45" s="117">
        <v>0</v>
      </c>
      <c r="AE45" s="117">
        <v>0</v>
      </c>
      <c r="AF45" s="117">
        <v>0</v>
      </c>
      <c r="AG45" s="117">
        <v>0</v>
      </c>
      <c r="AH45" s="117">
        <v>0</v>
      </c>
      <c r="AI45" s="117">
        <v>0</v>
      </c>
      <c r="AJ45" s="117">
        <v>0</v>
      </c>
      <c r="AK45" s="117">
        <v>0</v>
      </c>
      <c r="AL45" s="117">
        <v>0</v>
      </c>
      <c r="AM45" s="117">
        <v>0</v>
      </c>
      <c r="AN45" s="117">
        <v>0</v>
      </c>
      <c r="AO45" s="117">
        <v>0</v>
      </c>
      <c r="AP45" s="117">
        <v>0</v>
      </c>
      <c r="AQ45" s="117">
        <v>0</v>
      </c>
      <c r="AR45" s="117">
        <v>0</v>
      </c>
      <c r="AS45" s="117">
        <v>0</v>
      </c>
      <c r="AT45" s="117">
        <v>0</v>
      </c>
      <c r="AU45" s="117">
        <v>0</v>
      </c>
      <c r="AV45" s="117">
        <v>0</v>
      </c>
      <c r="AW45" s="117">
        <v>0</v>
      </c>
      <c r="AX45" s="117">
        <v>0</v>
      </c>
      <c r="AY45" s="117">
        <v>0</v>
      </c>
      <c r="AZ45" s="117">
        <v>0</v>
      </c>
      <c r="BA45" s="117">
        <v>0</v>
      </c>
      <c r="BB45" s="117">
        <v>0</v>
      </c>
      <c r="BC45" s="117">
        <v>0</v>
      </c>
      <c r="BD45" s="117">
        <v>0</v>
      </c>
      <c r="BE45" s="117">
        <v>0</v>
      </c>
      <c r="BF45" s="117">
        <v>0</v>
      </c>
      <c r="BG45" s="117">
        <v>0</v>
      </c>
      <c r="BH45" s="117">
        <v>0</v>
      </c>
      <c r="BI45" s="117">
        <v>0</v>
      </c>
      <c r="BJ45" s="117">
        <v>0</v>
      </c>
      <c r="BK45" s="117">
        <v>0</v>
      </c>
      <c r="BL45" s="117">
        <v>0</v>
      </c>
      <c r="BM45" s="117">
        <v>0</v>
      </c>
      <c r="BN45" s="117">
        <v>0</v>
      </c>
      <c r="BO45" s="117">
        <v>0</v>
      </c>
      <c r="BP45" s="117">
        <v>0</v>
      </c>
      <c r="BQ45" s="117">
        <v>0</v>
      </c>
      <c r="BR45" s="117">
        <v>0</v>
      </c>
      <c r="BS45" s="117">
        <v>0</v>
      </c>
      <c r="BT45" s="117">
        <v>0</v>
      </c>
      <c r="BU45" s="117">
        <v>0</v>
      </c>
      <c r="BV45" s="117">
        <v>0</v>
      </c>
      <c r="BW45" s="117">
        <v>0</v>
      </c>
      <c r="BX45" s="117">
        <v>0</v>
      </c>
      <c r="BY45" s="117">
        <v>0</v>
      </c>
      <c r="BZ45" s="117">
        <v>0</v>
      </c>
      <c r="CA45" s="117">
        <v>0</v>
      </c>
      <c r="CB45" s="117">
        <v>0</v>
      </c>
      <c r="CC45" s="117">
        <v>0</v>
      </c>
      <c r="CD45" s="117">
        <v>0</v>
      </c>
      <c r="CE45" s="117">
        <v>0</v>
      </c>
      <c r="CF45" s="117">
        <v>0</v>
      </c>
      <c r="CG45" s="117">
        <v>0</v>
      </c>
      <c r="CH45" s="117">
        <v>0</v>
      </c>
      <c r="CI45" s="117">
        <v>0</v>
      </c>
      <c r="CJ45" s="117">
        <v>0</v>
      </c>
      <c r="CK45" s="117">
        <v>0</v>
      </c>
      <c r="CL45" s="117">
        <v>0</v>
      </c>
      <c r="CM45" s="117">
        <v>0</v>
      </c>
      <c r="CN45" s="117">
        <v>0</v>
      </c>
      <c r="CO45" s="117">
        <v>0</v>
      </c>
      <c r="CP45" s="117">
        <v>0</v>
      </c>
      <c r="CQ45" s="117">
        <v>0</v>
      </c>
      <c r="CR45" s="117">
        <v>0</v>
      </c>
      <c r="CS45" s="117">
        <v>0</v>
      </c>
      <c r="CT45" s="117">
        <v>0</v>
      </c>
      <c r="CU45" s="117">
        <v>0</v>
      </c>
      <c r="CV45" s="117">
        <v>0</v>
      </c>
      <c r="CW45" s="117">
        <v>0</v>
      </c>
      <c r="CX45" s="117">
        <v>0</v>
      </c>
      <c r="CY45" s="117">
        <v>0</v>
      </c>
      <c r="CZ45" s="117">
        <v>0</v>
      </c>
      <c r="DA45" s="117">
        <v>0</v>
      </c>
      <c r="DB45" s="117">
        <v>0</v>
      </c>
      <c r="DC45" s="117">
        <v>0</v>
      </c>
      <c r="DD45" s="117">
        <v>0</v>
      </c>
      <c r="DE45" s="117">
        <v>0</v>
      </c>
      <c r="DF45" s="117">
        <v>0</v>
      </c>
      <c r="DG45" s="117">
        <v>0</v>
      </c>
      <c r="DH45" s="117">
        <v>0</v>
      </c>
      <c r="DI45" s="117">
        <v>0</v>
      </c>
      <c r="DJ45" s="117">
        <v>0</v>
      </c>
      <c r="DK45" s="117">
        <v>0</v>
      </c>
      <c r="DL45" s="117">
        <v>0</v>
      </c>
      <c r="DM45" s="117">
        <v>0</v>
      </c>
      <c r="DN45" s="117">
        <v>0</v>
      </c>
      <c r="DO45" s="117">
        <v>0</v>
      </c>
      <c r="DP45" s="117">
        <v>0</v>
      </c>
      <c r="DQ45" s="117">
        <v>0</v>
      </c>
      <c r="DR45" s="117">
        <v>0</v>
      </c>
      <c r="DS45" s="99"/>
      <c r="DT45" s="8"/>
    </row>
    <row r="46" spans="1:124">
      <c r="A46" s="10"/>
      <c r="E46" s="91"/>
      <c r="F46" s="102"/>
      <c r="G46" s="102"/>
      <c r="H46" s="102"/>
      <c r="I46" s="102"/>
      <c r="J46" s="102"/>
      <c r="K46" s="113">
        <v>272</v>
      </c>
      <c r="L46" s="114" t="s">
        <v>472</v>
      </c>
      <c r="M46" s="119">
        <v>1.2528274623483167</v>
      </c>
      <c r="N46" s="120">
        <v>0.85433937833982232</v>
      </c>
      <c r="O46" s="117">
        <v>4.0820626319671644E-3</v>
      </c>
      <c r="P46" s="117">
        <v>7.4810867606371727E-3</v>
      </c>
      <c r="Q46" s="117">
        <v>0</v>
      </c>
      <c r="R46" s="117">
        <v>0</v>
      </c>
      <c r="S46" s="117">
        <v>0</v>
      </c>
      <c r="T46" s="117">
        <v>0</v>
      </c>
      <c r="U46" s="117">
        <v>0</v>
      </c>
      <c r="V46" s="117">
        <v>0</v>
      </c>
      <c r="W46" s="117">
        <v>0</v>
      </c>
      <c r="X46" s="117">
        <v>0</v>
      </c>
      <c r="Y46" s="117">
        <v>0</v>
      </c>
      <c r="Z46" s="117">
        <v>0</v>
      </c>
      <c r="AA46" s="117">
        <v>0</v>
      </c>
      <c r="AB46" s="117">
        <v>0</v>
      </c>
      <c r="AC46" s="117">
        <v>0</v>
      </c>
      <c r="AD46" s="117">
        <v>0</v>
      </c>
      <c r="AE46" s="117">
        <v>0</v>
      </c>
      <c r="AF46" s="117">
        <v>0</v>
      </c>
      <c r="AG46" s="117">
        <v>0</v>
      </c>
      <c r="AH46" s="117">
        <v>0</v>
      </c>
      <c r="AI46" s="117">
        <v>0</v>
      </c>
      <c r="AJ46" s="117">
        <v>0</v>
      </c>
      <c r="AK46" s="117">
        <v>0</v>
      </c>
      <c r="AL46" s="117">
        <v>0</v>
      </c>
      <c r="AM46" s="117">
        <v>0</v>
      </c>
      <c r="AN46" s="117">
        <v>0</v>
      </c>
      <c r="AO46" s="117">
        <v>0</v>
      </c>
      <c r="AP46" s="117">
        <v>0</v>
      </c>
      <c r="AQ46" s="117">
        <v>0</v>
      </c>
      <c r="AR46" s="117">
        <v>0</v>
      </c>
      <c r="AS46" s="117">
        <v>0</v>
      </c>
      <c r="AT46" s="117">
        <v>0</v>
      </c>
      <c r="AU46" s="117">
        <v>0</v>
      </c>
      <c r="AV46" s="117">
        <v>0</v>
      </c>
      <c r="AW46" s="117">
        <v>0</v>
      </c>
      <c r="AX46" s="117">
        <v>0</v>
      </c>
      <c r="AY46" s="117">
        <v>0</v>
      </c>
      <c r="AZ46" s="117">
        <v>0</v>
      </c>
      <c r="BA46" s="117">
        <v>0</v>
      </c>
      <c r="BB46" s="117">
        <v>0</v>
      </c>
      <c r="BC46" s="117">
        <v>0</v>
      </c>
      <c r="BD46" s="117">
        <v>0</v>
      </c>
      <c r="BE46" s="117">
        <v>0</v>
      </c>
      <c r="BF46" s="117">
        <v>0</v>
      </c>
      <c r="BG46" s="117">
        <v>0</v>
      </c>
      <c r="BH46" s="117">
        <v>0</v>
      </c>
      <c r="BI46" s="117">
        <v>0</v>
      </c>
      <c r="BJ46" s="117">
        <v>0</v>
      </c>
      <c r="BK46" s="117">
        <v>0</v>
      </c>
      <c r="BL46" s="117">
        <v>0</v>
      </c>
      <c r="BM46" s="117">
        <v>0</v>
      </c>
      <c r="BN46" s="117">
        <v>0</v>
      </c>
      <c r="BO46" s="117">
        <v>0</v>
      </c>
      <c r="BP46" s="117">
        <v>0</v>
      </c>
      <c r="BQ46" s="117">
        <v>0</v>
      </c>
      <c r="BR46" s="117">
        <v>0</v>
      </c>
      <c r="BS46" s="117">
        <v>0</v>
      </c>
      <c r="BT46" s="117">
        <v>0</v>
      </c>
      <c r="BU46" s="117">
        <v>0</v>
      </c>
      <c r="BV46" s="117">
        <v>0</v>
      </c>
      <c r="BW46" s="117">
        <v>0</v>
      </c>
      <c r="BX46" s="117">
        <v>0</v>
      </c>
      <c r="BY46" s="117">
        <v>0</v>
      </c>
      <c r="BZ46" s="117">
        <v>0</v>
      </c>
      <c r="CA46" s="117">
        <v>0</v>
      </c>
      <c r="CB46" s="117">
        <v>0</v>
      </c>
      <c r="CC46" s="117">
        <v>2.1031378532453748E-2</v>
      </c>
      <c r="CD46" s="117">
        <v>0</v>
      </c>
      <c r="CE46" s="117">
        <v>0</v>
      </c>
      <c r="CF46" s="117">
        <v>0</v>
      </c>
      <c r="CG46" s="117">
        <v>0</v>
      </c>
      <c r="CH46" s="117">
        <v>0</v>
      </c>
      <c r="CI46" s="117">
        <v>0</v>
      </c>
      <c r="CJ46" s="117">
        <v>0</v>
      </c>
      <c r="CK46" s="117">
        <v>0</v>
      </c>
      <c r="CL46" s="117">
        <v>0</v>
      </c>
      <c r="CM46" s="117">
        <v>0</v>
      </c>
      <c r="CN46" s="117">
        <v>0</v>
      </c>
      <c r="CO46" s="117">
        <v>0</v>
      </c>
      <c r="CP46" s="117">
        <v>0</v>
      </c>
      <c r="CQ46" s="117">
        <v>0</v>
      </c>
      <c r="CR46" s="117">
        <v>0</v>
      </c>
      <c r="CS46" s="117">
        <v>0</v>
      </c>
      <c r="CT46" s="117">
        <v>0</v>
      </c>
      <c r="CU46" s="117">
        <v>0</v>
      </c>
      <c r="CV46" s="117">
        <v>0</v>
      </c>
      <c r="CW46" s="117">
        <v>0</v>
      </c>
      <c r="CX46" s="117">
        <v>0</v>
      </c>
      <c r="CY46" s="117">
        <v>0</v>
      </c>
      <c r="CZ46" s="117">
        <v>0</v>
      </c>
      <c r="DA46" s="117">
        <v>0</v>
      </c>
      <c r="DB46" s="117">
        <v>0</v>
      </c>
      <c r="DC46" s="117">
        <v>0</v>
      </c>
      <c r="DD46" s="117">
        <v>0</v>
      </c>
      <c r="DE46" s="117">
        <v>0</v>
      </c>
      <c r="DF46" s="117">
        <v>0</v>
      </c>
      <c r="DG46" s="117">
        <v>0</v>
      </c>
      <c r="DH46" s="117">
        <v>0</v>
      </c>
      <c r="DI46" s="117">
        <v>0</v>
      </c>
      <c r="DJ46" s="117">
        <v>0</v>
      </c>
      <c r="DK46" s="117">
        <v>0</v>
      </c>
      <c r="DL46" s="117">
        <v>0</v>
      </c>
      <c r="DM46" s="117">
        <v>0</v>
      </c>
      <c r="DN46" s="117">
        <v>0</v>
      </c>
      <c r="DO46" s="117">
        <v>0</v>
      </c>
      <c r="DP46" s="117">
        <v>0</v>
      </c>
      <c r="DQ46" s="117">
        <v>0</v>
      </c>
      <c r="DR46" s="117">
        <v>0</v>
      </c>
      <c r="DS46" s="99"/>
      <c r="DT46" s="8"/>
    </row>
    <row r="47" spans="1:124">
      <c r="A47" s="10"/>
      <c r="E47" s="91"/>
      <c r="F47" s="102"/>
      <c r="G47" s="102"/>
      <c r="H47" s="102"/>
      <c r="I47" s="102"/>
      <c r="J47" s="102"/>
      <c r="K47" s="113">
        <v>281</v>
      </c>
      <c r="L47" s="114" t="s">
        <v>928</v>
      </c>
      <c r="M47" s="119">
        <v>1.1005579836404047</v>
      </c>
      <c r="N47" s="120">
        <v>0.58071036609436055</v>
      </c>
      <c r="O47" s="117">
        <v>1.1410588686431624E-2</v>
      </c>
      <c r="P47" s="117">
        <v>0.10881390998476866</v>
      </c>
      <c r="Q47" s="117">
        <v>1.9449664820276135E-5</v>
      </c>
      <c r="R47" s="117">
        <v>1.4109795612537684E-5</v>
      </c>
      <c r="S47" s="117">
        <v>5.7682800289285132E-5</v>
      </c>
      <c r="T47" s="117">
        <v>6.7274453240197306E-4</v>
      </c>
      <c r="U47" s="117">
        <v>2.7182498825905639E-4</v>
      </c>
      <c r="V47" s="117">
        <v>8.4557234132118353E-5</v>
      </c>
      <c r="W47" s="117">
        <v>1.0849830402053816E-3</v>
      </c>
      <c r="X47" s="117">
        <v>8.7058789770319209E-4</v>
      </c>
      <c r="Y47" s="117">
        <v>4.1649467695457329E-4</v>
      </c>
      <c r="Z47" s="117">
        <v>6.7397609632893112E-4</v>
      </c>
      <c r="AA47" s="117">
        <v>0</v>
      </c>
      <c r="AB47" s="117">
        <v>2.5120421913752506E-3</v>
      </c>
      <c r="AC47" s="117">
        <v>4.6672631185430526E-3</v>
      </c>
      <c r="AD47" s="117">
        <v>4.3626617036041987E-3</v>
      </c>
      <c r="AE47" s="117">
        <v>6.0833588599020442E-3</v>
      </c>
      <c r="AF47" s="117">
        <v>1.3559380587012295E-4</v>
      </c>
      <c r="AG47" s="117">
        <v>2.2834556776374121E-3</v>
      </c>
      <c r="AH47" s="117">
        <v>2.2086466916873067E-3</v>
      </c>
      <c r="AI47" s="117">
        <v>8.6874823007402716E-5</v>
      </c>
      <c r="AJ47" s="117">
        <v>4.5838183428652405E-5</v>
      </c>
      <c r="AK47" s="117">
        <v>3.4062754724773705E-5</v>
      </c>
      <c r="AL47" s="117">
        <v>2.530085400850308E-5</v>
      </c>
      <c r="AM47" s="117">
        <v>5.2767650886459935E-6</v>
      </c>
      <c r="AN47" s="117">
        <v>2.6312878476662831E-5</v>
      </c>
      <c r="AO47" s="117">
        <v>2.6213443174001919E-5</v>
      </c>
      <c r="AP47" s="117">
        <v>5.3028184325361209E-5</v>
      </c>
      <c r="AQ47" s="117">
        <v>7.780040622938561E-6</v>
      </c>
      <c r="AR47" s="117">
        <v>5.5885596021694657E-4</v>
      </c>
      <c r="AS47" s="117">
        <v>4.836147152772838E-4</v>
      </c>
      <c r="AT47" s="117">
        <v>3.7700303326122932E-4</v>
      </c>
      <c r="AU47" s="117">
        <v>4.1328700751078144E-3</v>
      </c>
      <c r="AV47" s="117">
        <v>1.5050450832646131E-4</v>
      </c>
      <c r="AW47" s="117">
        <v>6.6561897854645565E-4</v>
      </c>
      <c r="AX47" s="117">
        <v>1.461194142930181E-3</v>
      </c>
      <c r="AY47" s="117">
        <v>1.3840668179590742E-3</v>
      </c>
      <c r="AZ47" s="117">
        <v>1.7875494854233912E-4</v>
      </c>
      <c r="BA47" s="117">
        <v>4.5629285239131129E-5</v>
      </c>
      <c r="BB47" s="117">
        <v>5.2672205170113868E-4</v>
      </c>
      <c r="BC47" s="117">
        <v>5.2297055817466826E-4</v>
      </c>
      <c r="BD47" s="117">
        <v>1.0181900740514834E-4</v>
      </c>
      <c r="BE47" s="117">
        <v>3.6833550748183787E-4</v>
      </c>
      <c r="BF47" s="117">
        <v>2.5381402927143275E-3</v>
      </c>
      <c r="BG47" s="117">
        <v>1.8962884974484575E-3</v>
      </c>
      <c r="BH47" s="117">
        <v>4.0777281164265021E-4</v>
      </c>
      <c r="BI47" s="117">
        <v>3.4490792948695429E-4</v>
      </c>
      <c r="BJ47" s="117">
        <v>2.7758355167316166E-4</v>
      </c>
      <c r="BK47" s="117">
        <v>6.9749310445055255E-5</v>
      </c>
      <c r="BL47" s="117">
        <v>2.1809774418298707E-4</v>
      </c>
      <c r="BM47" s="117">
        <v>2.2482151091129317E-4</v>
      </c>
      <c r="BN47" s="117">
        <v>6.575075682058389E-5</v>
      </c>
      <c r="BO47" s="117">
        <v>2.0684961178512223E-4</v>
      </c>
      <c r="BP47" s="117">
        <v>1.5163785975314472E-4</v>
      </c>
      <c r="BQ47" s="117">
        <v>1.094389188325481E-4</v>
      </c>
      <c r="BR47" s="117">
        <v>2.2991855721640753E-4</v>
      </c>
      <c r="BS47" s="117">
        <v>6.5202520441212224E-5</v>
      </c>
      <c r="BT47" s="117">
        <v>5.3874337329921272E-5</v>
      </c>
      <c r="BU47" s="117">
        <v>2.1564196293692223E-4</v>
      </c>
      <c r="BV47" s="117">
        <v>1.1581262169466025E-4</v>
      </c>
      <c r="BW47" s="117">
        <v>9.2584978586438492E-4</v>
      </c>
      <c r="BX47" s="117">
        <v>4.8591220156903069E-4</v>
      </c>
      <c r="BY47" s="117">
        <v>5.308128036033093E-4</v>
      </c>
      <c r="BZ47" s="117">
        <v>1.5255363850527278E-3</v>
      </c>
      <c r="CA47" s="117">
        <v>0</v>
      </c>
      <c r="CB47" s="117">
        <v>3.5900385988960369E-4</v>
      </c>
      <c r="CC47" s="117">
        <v>2.5231467184625205E-6</v>
      </c>
      <c r="CD47" s="117">
        <v>2.8551564425244151E-5</v>
      </c>
      <c r="CE47" s="117">
        <v>0</v>
      </c>
      <c r="CF47" s="117">
        <v>3.0764168254367077E-4</v>
      </c>
      <c r="CG47" s="117">
        <v>3.6013016478065983E-4</v>
      </c>
      <c r="CH47" s="117">
        <v>5.1652320411984111E-4</v>
      </c>
      <c r="CI47" s="117">
        <v>1.6434464773932319E-3</v>
      </c>
      <c r="CJ47" s="117">
        <v>1.6379393349362922E-3</v>
      </c>
      <c r="CK47" s="117">
        <v>0</v>
      </c>
      <c r="CL47" s="117">
        <v>1.3978356258408396E-5</v>
      </c>
      <c r="CM47" s="117">
        <v>2.2255168301595729E-3</v>
      </c>
      <c r="CN47" s="117">
        <v>0</v>
      </c>
      <c r="CO47" s="117">
        <v>5.9411892774326476E-5</v>
      </c>
      <c r="CP47" s="117">
        <v>5.3952002166040268E-4</v>
      </c>
      <c r="CQ47" s="117">
        <v>4.8923144401179296E-4</v>
      </c>
      <c r="CR47" s="117">
        <v>1.8295085797490349E-3</v>
      </c>
      <c r="CS47" s="117">
        <v>0</v>
      </c>
      <c r="CT47" s="117">
        <v>3.2566568886409605E-5</v>
      </c>
      <c r="CU47" s="117">
        <v>3.9560671461329105E-5</v>
      </c>
      <c r="CV47" s="117">
        <v>3.023611606063801E-4</v>
      </c>
      <c r="CW47" s="117">
        <v>1.6377339564194494E-5</v>
      </c>
      <c r="CX47" s="117">
        <v>9.2003643891464188E-4</v>
      </c>
      <c r="CY47" s="117">
        <v>4.2174100399535921E-5</v>
      </c>
      <c r="CZ47" s="117">
        <v>3.9609049446828211E-4</v>
      </c>
      <c r="DA47" s="117">
        <v>9.4136111009925476E-5</v>
      </c>
      <c r="DB47" s="117">
        <v>7.8717124748595168E-4</v>
      </c>
      <c r="DC47" s="117">
        <v>7.0097001216600657E-4</v>
      </c>
      <c r="DD47" s="117">
        <v>2.9493488694794512E-3</v>
      </c>
      <c r="DE47" s="117">
        <v>7.3288771166569869E-4</v>
      </c>
      <c r="DF47" s="117">
        <v>6.5156348022667491E-4</v>
      </c>
      <c r="DG47" s="117">
        <v>1.0394534138315525E-4</v>
      </c>
      <c r="DH47" s="117">
        <v>2.060230520553835E-3</v>
      </c>
      <c r="DI47" s="117">
        <v>3.5303483965158232E-3</v>
      </c>
      <c r="DJ47" s="117">
        <v>2.4400173158182874E-3</v>
      </c>
      <c r="DK47" s="117">
        <v>4.5070729555392337E-3</v>
      </c>
      <c r="DL47" s="117">
        <v>2.588906407411929E-3</v>
      </c>
      <c r="DM47" s="117">
        <v>2.417670748829719E-3</v>
      </c>
      <c r="DN47" s="117">
        <v>5.7698162796166234E-4</v>
      </c>
      <c r="DO47" s="117">
        <v>2.8393141059214439E-4</v>
      </c>
      <c r="DP47" s="117">
        <v>2.2059252921807064E-3</v>
      </c>
      <c r="DQ47" s="117">
        <v>0</v>
      </c>
      <c r="DR47" s="117">
        <v>8.5722914230721703E-3</v>
      </c>
      <c r="DS47" s="99"/>
      <c r="DT47" s="8"/>
    </row>
    <row r="48" spans="1:124">
      <c r="A48" s="10"/>
      <c r="E48" s="91"/>
      <c r="F48" s="102"/>
      <c r="G48" s="102"/>
      <c r="H48" s="102"/>
      <c r="I48" s="102"/>
      <c r="J48" s="102"/>
      <c r="K48" s="113">
        <v>289</v>
      </c>
      <c r="L48" s="114" t="s">
        <v>482</v>
      </c>
      <c r="M48" s="119">
        <v>1.0559632692240182</v>
      </c>
      <c r="N48" s="120">
        <v>0.51754499762816264</v>
      </c>
      <c r="O48" s="117">
        <v>1.9779065362874096E-3</v>
      </c>
      <c r="P48" s="117">
        <v>1.5581473045741088E-2</v>
      </c>
      <c r="Q48" s="117">
        <v>3.6646959559191088E-4</v>
      </c>
      <c r="R48" s="117">
        <v>2.325083547154935E-4</v>
      </c>
      <c r="S48" s="117">
        <v>1.0233791168647538E-3</v>
      </c>
      <c r="T48" s="117">
        <v>1.1457185165141888E-2</v>
      </c>
      <c r="U48" s="117">
        <v>4.8994571416117348E-3</v>
      </c>
      <c r="V48" s="117">
        <v>1.6392375057263007E-3</v>
      </c>
      <c r="W48" s="117">
        <v>1.9008432383050819E-2</v>
      </c>
      <c r="X48" s="117">
        <v>3.0420030490094022E-2</v>
      </c>
      <c r="Y48" s="117">
        <v>7.6224803321542174E-3</v>
      </c>
      <c r="Z48" s="117">
        <v>1.668665088502564E-2</v>
      </c>
      <c r="AA48" s="117">
        <v>0</v>
      </c>
      <c r="AB48" s="117">
        <v>3.6656388387349151E-2</v>
      </c>
      <c r="AC48" s="117">
        <v>8.2108438868155664E-2</v>
      </c>
      <c r="AD48" s="117">
        <v>7.6585374828098393E-2</v>
      </c>
      <c r="AE48" s="117">
        <v>0.10833301367007656</v>
      </c>
      <c r="AF48" s="117">
        <v>2.3272958837427245E-3</v>
      </c>
      <c r="AG48" s="117">
        <v>4.0865352304228844E-2</v>
      </c>
      <c r="AH48" s="117">
        <v>4.3540744551839233E-2</v>
      </c>
      <c r="AI48" s="117">
        <v>1.5848055690124558E-3</v>
      </c>
      <c r="AJ48" s="117">
        <v>8.4179065370766052E-4</v>
      </c>
      <c r="AK48" s="117">
        <v>6.5181890254013451E-4</v>
      </c>
      <c r="AL48" s="117">
        <v>4.6185715453606638E-4</v>
      </c>
      <c r="AM48" s="117">
        <v>1.4379604811462022E-4</v>
      </c>
      <c r="AN48" s="117">
        <v>3.7979474751931926E-4</v>
      </c>
      <c r="AO48" s="117">
        <v>4.3833863764835033E-4</v>
      </c>
      <c r="AP48" s="117">
        <v>8.7232178869916458E-4</v>
      </c>
      <c r="AQ48" s="117">
        <v>1.0734852005957741E-4</v>
      </c>
      <c r="AR48" s="117">
        <v>1.1372328431680508E-2</v>
      </c>
      <c r="AS48" s="117">
        <v>8.5883500900551663E-3</v>
      </c>
      <c r="AT48" s="117">
        <v>6.7389150743109895E-3</v>
      </c>
      <c r="AU48" s="117">
        <v>7.4067362952594418E-2</v>
      </c>
      <c r="AV48" s="117">
        <v>2.736839320249939E-3</v>
      </c>
      <c r="AW48" s="117">
        <v>1.1648003751673188E-2</v>
      </c>
      <c r="AX48" s="117">
        <v>2.550422914515061E-2</v>
      </c>
      <c r="AY48" s="117">
        <v>2.4999706052851855E-2</v>
      </c>
      <c r="AZ48" s="117">
        <v>3.1002955425635257E-3</v>
      </c>
      <c r="BA48" s="117">
        <v>9.0466750536763322E-4</v>
      </c>
      <c r="BB48" s="117">
        <v>1.0036399813861712E-2</v>
      </c>
      <c r="BC48" s="117">
        <v>8.9526017297881927E-3</v>
      </c>
      <c r="BD48" s="117">
        <v>1.9957887003474555E-3</v>
      </c>
      <c r="BE48" s="117">
        <v>6.5666317315057005E-3</v>
      </c>
      <c r="BF48" s="117">
        <v>4.529227240072066E-2</v>
      </c>
      <c r="BG48" s="117">
        <v>5.3813389953472984E-2</v>
      </c>
      <c r="BH48" s="117">
        <v>7.2663700983758676E-3</v>
      </c>
      <c r="BI48" s="117">
        <v>6.1537157857299522E-3</v>
      </c>
      <c r="BJ48" s="117">
        <v>4.9234573560663379E-3</v>
      </c>
      <c r="BK48" s="117">
        <v>1.2284285808357241E-3</v>
      </c>
      <c r="BL48" s="117">
        <v>3.8960271161835509E-3</v>
      </c>
      <c r="BM48" s="117">
        <v>4.010972987772362E-3</v>
      </c>
      <c r="BN48" s="117">
        <v>1.0440868683708785E-3</v>
      </c>
      <c r="BO48" s="117">
        <v>3.580878774933822E-3</v>
      </c>
      <c r="BP48" s="117">
        <v>2.6518449829388228E-3</v>
      </c>
      <c r="BQ48" s="117">
        <v>1.9122808409295321E-3</v>
      </c>
      <c r="BR48" s="117">
        <v>4.0438018449932209E-3</v>
      </c>
      <c r="BS48" s="117">
        <v>1.358166151616271E-3</v>
      </c>
      <c r="BT48" s="117">
        <v>1.113842164575721E-3</v>
      </c>
      <c r="BU48" s="117">
        <v>3.8893761893256133E-3</v>
      </c>
      <c r="BV48" s="117">
        <v>2.2302803639451785E-3</v>
      </c>
      <c r="BW48" s="117">
        <v>1.5525590370053055E-2</v>
      </c>
      <c r="BX48" s="117">
        <v>4.9435983151616915E-3</v>
      </c>
      <c r="BY48" s="117">
        <v>5.4211502852805496E-3</v>
      </c>
      <c r="BZ48" s="117">
        <v>1.4060702904670054E-2</v>
      </c>
      <c r="CA48" s="117">
        <v>0</v>
      </c>
      <c r="CB48" s="117">
        <v>3.3671070041900336E-3</v>
      </c>
      <c r="CC48" s="117">
        <v>4.548903305598793E-5</v>
      </c>
      <c r="CD48" s="117">
        <v>5.8785038473482484E-4</v>
      </c>
      <c r="CE48" s="117">
        <v>0</v>
      </c>
      <c r="CF48" s="117">
        <v>3.401323485596042E-3</v>
      </c>
      <c r="CG48" s="117">
        <v>1.353766493172716E-2</v>
      </c>
      <c r="CH48" s="117">
        <v>7.408391411470731E-3</v>
      </c>
      <c r="CI48" s="117">
        <v>1.9943117940668227E-2</v>
      </c>
      <c r="CJ48" s="117">
        <v>1.9973272552258246E-2</v>
      </c>
      <c r="CK48" s="117">
        <v>0</v>
      </c>
      <c r="CL48" s="117">
        <v>7.3431894260710606E-4</v>
      </c>
      <c r="CM48" s="117">
        <v>2.5993458326448678E-2</v>
      </c>
      <c r="CN48" s="117">
        <v>0</v>
      </c>
      <c r="CO48" s="117">
        <v>5.0699418038280576E-3</v>
      </c>
      <c r="CP48" s="117">
        <v>1.5103436203954433E-2</v>
      </c>
      <c r="CQ48" s="117">
        <v>8.6914576094675386E-3</v>
      </c>
      <c r="CR48" s="117">
        <v>2.0794287776884884E-2</v>
      </c>
      <c r="CS48" s="117">
        <v>0</v>
      </c>
      <c r="CT48" s="117">
        <v>5.723793459847604E-4</v>
      </c>
      <c r="CU48" s="117">
        <v>1.0651494836946848E-3</v>
      </c>
      <c r="CV48" s="117">
        <v>4.3831008902709525E-3</v>
      </c>
      <c r="CW48" s="117">
        <v>3.0593823926177772E-4</v>
      </c>
      <c r="CX48" s="117">
        <v>1.4151979207963523E-2</v>
      </c>
      <c r="CY48" s="117">
        <v>4.4226428891180961E-3</v>
      </c>
      <c r="CZ48" s="117">
        <v>1.2255270222157727E-2</v>
      </c>
      <c r="DA48" s="117">
        <v>4.3393581142059873E-3</v>
      </c>
      <c r="DB48" s="117">
        <v>1.2874468606318286E-2</v>
      </c>
      <c r="DC48" s="117">
        <v>1.2495491613703965E-2</v>
      </c>
      <c r="DD48" s="117">
        <v>5.2567292190036051E-2</v>
      </c>
      <c r="DE48" s="117">
        <v>3.6537858429097674E-2</v>
      </c>
      <c r="DF48" s="117">
        <v>1.2127015910061796E-2</v>
      </c>
      <c r="DG48" s="117">
        <v>2.3707118205879363E-3</v>
      </c>
      <c r="DH48" s="117">
        <v>4.0652404554141021E-2</v>
      </c>
      <c r="DI48" s="117">
        <v>6.2872482710412472E-2</v>
      </c>
      <c r="DJ48" s="117">
        <v>4.2564673658432944E-2</v>
      </c>
      <c r="DK48" s="117">
        <v>0.10931180275167689</v>
      </c>
      <c r="DL48" s="117">
        <v>7.8607501887689391E-2</v>
      </c>
      <c r="DM48" s="117">
        <v>4.3833881003689262E-2</v>
      </c>
      <c r="DN48" s="117">
        <v>1.0562308596747566E-2</v>
      </c>
      <c r="DO48" s="117">
        <v>4.1606960639769429E-3</v>
      </c>
      <c r="DP48" s="117">
        <v>3.9731471231904764E-2</v>
      </c>
      <c r="DQ48" s="117">
        <v>0</v>
      </c>
      <c r="DR48" s="117">
        <v>5.5129388212327414E-2</v>
      </c>
      <c r="DS48" s="99"/>
      <c r="DT48" s="8"/>
    </row>
    <row r="49" spans="1:124">
      <c r="A49" s="10"/>
      <c r="E49" s="91"/>
      <c r="F49" s="102"/>
      <c r="G49" s="102"/>
      <c r="H49" s="102"/>
      <c r="I49" s="102"/>
      <c r="J49" s="102"/>
      <c r="K49" s="113">
        <v>291</v>
      </c>
      <c r="L49" s="114" t="s">
        <v>929</v>
      </c>
      <c r="M49" s="119">
        <v>1.0044786368614667</v>
      </c>
      <c r="N49" s="120">
        <v>0.585609093771853</v>
      </c>
      <c r="O49" s="117">
        <v>3.9664849944778227E-4</v>
      </c>
      <c r="P49" s="117">
        <v>1.4608448860428523E-2</v>
      </c>
      <c r="Q49" s="117">
        <v>3.8149786862492984E-3</v>
      </c>
      <c r="R49" s="117">
        <v>3.2444900377584132E-3</v>
      </c>
      <c r="S49" s="117">
        <v>6.219287266027689E-3</v>
      </c>
      <c r="T49" s="117">
        <v>0.12692982121559701</v>
      </c>
      <c r="U49" s="117">
        <v>0.5020142439702111</v>
      </c>
      <c r="V49" s="117">
        <v>6.0841289006968322E-2</v>
      </c>
      <c r="W49" s="117">
        <v>0.28802764913899803</v>
      </c>
      <c r="X49" s="117">
        <v>0.20844125231229405</v>
      </c>
      <c r="Y49" s="117">
        <v>0.21757823269856613</v>
      </c>
      <c r="Z49" s="117">
        <v>0.29306991245729008</v>
      </c>
      <c r="AA49" s="117">
        <v>0</v>
      </c>
      <c r="AB49" s="117">
        <v>5.8662238409070928E-2</v>
      </c>
      <c r="AC49" s="117">
        <v>9.4227508354158718E-2</v>
      </c>
      <c r="AD49" s="117">
        <v>5.1781158610909678E-2</v>
      </c>
      <c r="AE49" s="117">
        <v>3.953518815489996E-2</v>
      </c>
      <c r="AF49" s="117">
        <v>0.22553932115135208</v>
      </c>
      <c r="AG49" s="117">
        <v>9.3781208313774192E-2</v>
      </c>
      <c r="AH49" s="117">
        <v>5.9861434897904672E-2</v>
      </c>
      <c r="AI49" s="117">
        <v>8.2327937943107776E-2</v>
      </c>
      <c r="AJ49" s="117">
        <v>9.1993836534121312E-2</v>
      </c>
      <c r="AK49" s="117">
        <v>0.11419280996712236</v>
      </c>
      <c r="AL49" s="117">
        <v>0.10084789215521776</v>
      </c>
      <c r="AM49" s="117">
        <v>5.1884383518197567E-2</v>
      </c>
      <c r="AN49" s="117">
        <v>0.10965497317681107</v>
      </c>
      <c r="AO49" s="117">
        <v>3.2469745235657668E-2</v>
      </c>
      <c r="AP49" s="117">
        <v>0.15581451054684509</v>
      </c>
      <c r="AQ49" s="117">
        <v>0.18364912641297257</v>
      </c>
      <c r="AR49" s="117">
        <v>0.24465008318881187</v>
      </c>
      <c r="AS49" s="117">
        <v>2.1347091437541977E-2</v>
      </c>
      <c r="AT49" s="117">
        <v>6.4411239765160208E-2</v>
      </c>
      <c r="AU49" s="117">
        <v>3.6899873795051323E-2</v>
      </c>
      <c r="AV49" s="117">
        <v>4.1979446002317879E-2</v>
      </c>
      <c r="AW49" s="117">
        <v>0.13697662011710793</v>
      </c>
      <c r="AX49" s="117">
        <v>2.6047244801110054E-2</v>
      </c>
      <c r="AY49" s="117">
        <v>9.488048950278434E-2</v>
      </c>
      <c r="AZ49" s="117">
        <v>0.35892463163669835</v>
      </c>
      <c r="BA49" s="117">
        <v>0.13086150918243183</v>
      </c>
      <c r="BB49" s="117">
        <v>0.1026431839012419</v>
      </c>
      <c r="BC49" s="117">
        <v>7.3818219188256887E-2</v>
      </c>
      <c r="BD49" s="117">
        <v>0.2660061503140399</v>
      </c>
      <c r="BE49" s="117">
        <v>0.16635211910016376</v>
      </c>
      <c r="BF49" s="117">
        <v>6.4634195021277027E-2</v>
      </c>
      <c r="BG49" s="117">
        <v>4.1282936064855266E-2</v>
      </c>
      <c r="BH49" s="117">
        <v>0.3066000467663223</v>
      </c>
      <c r="BI49" s="117">
        <v>0.24936831729676215</v>
      </c>
      <c r="BJ49" s="117">
        <v>5.3797935661884989E-2</v>
      </c>
      <c r="BK49" s="117">
        <v>2.1428127757323147E-2</v>
      </c>
      <c r="BL49" s="117">
        <v>6.410399347124103E-2</v>
      </c>
      <c r="BM49" s="117">
        <v>4.1197102209157253E-2</v>
      </c>
      <c r="BN49" s="117">
        <v>0.11136274465156693</v>
      </c>
      <c r="BO49" s="117">
        <v>4.8424966066936394E-2</v>
      </c>
      <c r="BP49" s="117">
        <v>6.2072402656634579E-2</v>
      </c>
      <c r="BQ49" s="117">
        <v>5.3283544250864727E-2</v>
      </c>
      <c r="BR49" s="117">
        <v>5.1797203833410389E-2</v>
      </c>
      <c r="BS49" s="117">
        <v>0.10099163779781259</v>
      </c>
      <c r="BT49" s="117">
        <v>7.7778040074224647E-2</v>
      </c>
      <c r="BU49" s="117">
        <v>0.56450423886676471</v>
      </c>
      <c r="BV49" s="117">
        <v>0.13188349313305023</v>
      </c>
      <c r="BW49" s="117">
        <v>8.2337097965791584E-2</v>
      </c>
      <c r="BX49" s="117">
        <v>0.18326678979715774</v>
      </c>
      <c r="BY49" s="117">
        <v>3.1737804200733417E-2</v>
      </c>
      <c r="BZ49" s="117">
        <v>3.0075750541827827E-2</v>
      </c>
      <c r="CA49" s="117">
        <v>0</v>
      </c>
      <c r="CB49" s="117">
        <v>0.12068848481431438</v>
      </c>
      <c r="CC49" s="117">
        <v>7.9410877395394583E-2</v>
      </c>
      <c r="CD49" s="117">
        <v>0.13242883275868825</v>
      </c>
      <c r="CE49" s="117">
        <v>0.12496992499565505</v>
      </c>
      <c r="CF49" s="117">
        <v>9.9965175635685341E-2</v>
      </c>
      <c r="CG49" s="117">
        <v>0.19765779080122392</v>
      </c>
      <c r="CH49" s="117">
        <v>2.8024657429758893E-2</v>
      </c>
      <c r="CI49" s="117">
        <v>3.8619677390057006E-2</v>
      </c>
      <c r="CJ49" s="117">
        <v>5.9847841997822332E-3</v>
      </c>
      <c r="CK49" s="117">
        <v>0</v>
      </c>
      <c r="CL49" s="117">
        <v>3.1710195262210977E-3</v>
      </c>
      <c r="CM49" s="117">
        <v>2.3485580871708937E-2</v>
      </c>
      <c r="CN49" s="117">
        <v>0</v>
      </c>
      <c r="CO49" s="117">
        <v>7.6461591402386883E-2</v>
      </c>
      <c r="CP49" s="117">
        <v>2.449109229509417E-2</v>
      </c>
      <c r="CQ49" s="117">
        <v>0.39645046152870056</v>
      </c>
      <c r="CR49" s="117">
        <v>8.9058645693859448E-2</v>
      </c>
      <c r="CS49" s="117">
        <v>4.6876011680367776E-3</v>
      </c>
      <c r="CT49" s="117">
        <v>5.4981777204619418E-3</v>
      </c>
      <c r="CU49" s="117">
        <v>1.902385426891326E-3</v>
      </c>
      <c r="CV49" s="117">
        <v>3.3791592776513685E-3</v>
      </c>
      <c r="CW49" s="117">
        <v>3.2706057016826618E-3</v>
      </c>
      <c r="CX49" s="117">
        <v>3.5436242176170182E-2</v>
      </c>
      <c r="CY49" s="117">
        <v>7.7118412977793427E-2</v>
      </c>
      <c r="CZ49" s="117">
        <v>3.9272005937302658E-2</v>
      </c>
      <c r="DA49" s="117">
        <v>6.595207639224443E-2</v>
      </c>
      <c r="DB49" s="117">
        <v>2.8897027551620422E-2</v>
      </c>
      <c r="DC49" s="117">
        <v>2.7934424269043912E-2</v>
      </c>
      <c r="DD49" s="117">
        <v>3.5253793871990013E-2</v>
      </c>
      <c r="DE49" s="117">
        <v>2.2792690877461969E-2</v>
      </c>
      <c r="DF49" s="117">
        <v>0.28941538462468236</v>
      </c>
      <c r="DG49" s="117">
        <v>8.8585624033570398E-2</v>
      </c>
      <c r="DH49" s="117">
        <v>2.1206331244695398E-2</v>
      </c>
      <c r="DI49" s="117">
        <v>4.2291211034398681E-2</v>
      </c>
      <c r="DJ49" s="117">
        <v>2.2437955580992743E-2</v>
      </c>
      <c r="DK49" s="117">
        <v>0.33279742652181094</v>
      </c>
      <c r="DL49" s="117">
        <v>0.32703828899384824</v>
      </c>
      <c r="DM49" s="117">
        <v>0.11458675723601022</v>
      </c>
      <c r="DN49" s="117">
        <v>9.6463145932877706E-2</v>
      </c>
      <c r="DO49" s="117">
        <v>2.7754939001496302E-2</v>
      </c>
      <c r="DP49" s="117">
        <v>8.680724702595731E-2</v>
      </c>
      <c r="DQ49" s="117">
        <v>0</v>
      </c>
      <c r="DR49" s="117">
        <v>0.29289308722242807</v>
      </c>
      <c r="DS49" s="99"/>
      <c r="DT49" s="8"/>
    </row>
    <row r="50" spans="1:124">
      <c r="A50" s="10"/>
      <c r="E50" s="91"/>
      <c r="F50" s="102"/>
      <c r="G50" s="102"/>
      <c r="H50" s="102"/>
      <c r="I50" s="102"/>
      <c r="J50" s="102"/>
      <c r="K50" s="113">
        <v>301</v>
      </c>
      <c r="L50" s="114" t="s">
        <v>930</v>
      </c>
      <c r="M50" s="119">
        <v>0.9943853258415033</v>
      </c>
      <c r="N50" s="120">
        <v>0.56963871337941629</v>
      </c>
      <c r="O50" s="117">
        <v>1.1287629973234359E-5</v>
      </c>
      <c r="P50" s="117">
        <v>2.9844983077631023E-5</v>
      </c>
      <c r="Q50" s="117">
        <v>0.72761507149181681</v>
      </c>
      <c r="R50" s="117">
        <v>0.2710076554948388</v>
      </c>
      <c r="S50" s="117">
        <v>0.66134151292181553</v>
      </c>
      <c r="T50" s="117">
        <v>0.61820650237321473</v>
      </c>
      <c r="U50" s="117">
        <v>8.3220523032381446E-3</v>
      </c>
      <c r="V50" s="117">
        <v>0.67546345989634959</v>
      </c>
      <c r="W50" s="117">
        <v>0.42797420878556836</v>
      </c>
      <c r="X50" s="117">
        <v>0.18562873340845157</v>
      </c>
      <c r="Y50" s="117">
        <v>0.2509535413890075</v>
      </c>
      <c r="Z50" s="117">
        <v>0.17887388499765103</v>
      </c>
      <c r="AA50" s="117">
        <v>0</v>
      </c>
      <c r="AB50" s="117">
        <v>0.29863804573446323</v>
      </c>
      <c r="AC50" s="117">
        <v>0.2350467965320886</v>
      </c>
      <c r="AD50" s="117">
        <v>0.22551200186854181</v>
      </c>
      <c r="AE50" s="117">
        <v>0.11705148006007322</v>
      </c>
      <c r="AF50" s="117">
        <v>0.11885318296447438</v>
      </c>
      <c r="AG50" s="117">
        <v>0.30391529610645629</v>
      </c>
      <c r="AH50" s="117">
        <v>0.23939130351370808</v>
      </c>
      <c r="AI50" s="117">
        <v>0.11495812721064173</v>
      </c>
      <c r="AJ50" s="117">
        <v>0.18633239061390056</v>
      </c>
      <c r="AK50" s="117">
        <v>0.40339251272153726</v>
      </c>
      <c r="AL50" s="117">
        <v>0.26076874271115535</v>
      </c>
      <c r="AM50" s="117">
        <v>0.41433322365540692</v>
      </c>
      <c r="AN50" s="117">
        <v>0.18721090415554803</v>
      </c>
      <c r="AO50" s="117">
        <v>0.24961560351012596</v>
      </c>
      <c r="AP50" s="117">
        <v>0.16409303771337058</v>
      </c>
      <c r="AQ50" s="117">
        <v>0.30982621334350857</v>
      </c>
      <c r="AR50" s="117">
        <v>2.2507625363624974E-2</v>
      </c>
      <c r="AS50" s="117">
        <v>0.63154608704972537</v>
      </c>
      <c r="AT50" s="117">
        <v>0.39149667983060582</v>
      </c>
      <c r="AU50" s="117">
        <v>0.49129701047481955</v>
      </c>
      <c r="AV50" s="117">
        <v>0.53063726758018426</v>
      </c>
      <c r="AW50" s="117">
        <v>0.32201448553249395</v>
      </c>
      <c r="AX50" s="117">
        <v>0.39324105407685439</v>
      </c>
      <c r="AY50" s="117">
        <v>0.28489357076417932</v>
      </c>
      <c r="AZ50" s="117">
        <v>8.0212553308850187E-2</v>
      </c>
      <c r="BA50" s="117">
        <v>0.2161081637067763</v>
      </c>
      <c r="BB50" s="117">
        <v>0.24491310903764524</v>
      </c>
      <c r="BC50" s="117">
        <v>0.27728826322672562</v>
      </c>
      <c r="BD50" s="117">
        <v>5.4946600854013788E-2</v>
      </c>
      <c r="BE50" s="117">
        <v>0.24788693671868145</v>
      </c>
      <c r="BF50" s="117">
        <v>0.30814092916800051</v>
      </c>
      <c r="BG50" s="117">
        <v>0.4245338029131267</v>
      </c>
      <c r="BH50" s="117">
        <v>0.25090415505658209</v>
      </c>
      <c r="BI50" s="117">
        <v>0.19560352125475897</v>
      </c>
      <c r="BJ50" s="117">
        <v>0.21953124180208103</v>
      </c>
      <c r="BK50" s="117">
        <v>0.53169807872368335</v>
      </c>
      <c r="BL50" s="117">
        <v>0.11970141003607361</v>
      </c>
      <c r="BM50" s="117">
        <v>0.1281753802890653</v>
      </c>
      <c r="BN50" s="117">
        <v>0.41509441740184744</v>
      </c>
      <c r="BO50" s="117">
        <v>7.0986422404373542E-2</v>
      </c>
      <c r="BP50" s="117">
        <v>0.33925943462251157</v>
      </c>
      <c r="BQ50" s="117">
        <v>0.17008591536762843</v>
      </c>
      <c r="BR50" s="117">
        <v>8.3480417712543567E-2</v>
      </c>
      <c r="BS50" s="117">
        <v>0.27188434032759556</v>
      </c>
      <c r="BT50" s="117">
        <v>0.35202316016569829</v>
      </c>
      <c r="BU50" s="117">
        <v>0.11531737693661274</v>
      </c>
      <c r="BV50" s="117">
        <v>0.2137266961728084</v>
      </c>
      <c r="BW50" s="117">
        <v>0.28966156083979894</v>
      </c>
      <c r="BX50" s="117">
        <v>6.4439501913269026E-2</v>
      </c>
      <c r="BY50" s="117">
        <v>0.25956532557693412</v>
      </c>
      <c r="BZ50" s="117">
        <v>8.685638353703358E-2</v>
      </c>
      <c r="CA50" s="117">
        <v>0</v>
      </c>
      <c r="CB50" s="117">
        <v>0.26714817255294171</v>
      </c>
      <c r="CC50" s="117">
        <v>2.0619524256059262E-4</v>
      </c>
      <c r="CD50" s="117">
        <v>6.4077754201539355E-2</v>
      </c>
      <c r="CE50" s="117">
        <v>0</v>
      </c>
      <c r="CF50" s="117">
        <v>0.48186686381228772</v>
      </c>
      <c r="CG50" s="117">
        <v>9.4424758237396551E-3</v>
      </c>
      <c r="CH50" s="117">
        <v>1.2239708482855844E-3</v>
      </c>
      <c r="CI50" s="117">
        <v>1.2383210117298579E-3</v>
      </c>
      <c r="CJ50" s="117">
        <v>2.151844806243437E-3</v>
      </c>
      <c r="CK50" s="117">
        <v>0</v>
      </c>
      <c r="CL50" s="117">
        <v>1.7887309663569835E-4</v>
      </c>
      <c r="CM50" s="117">
        <v>1.7566061514338101E-3</v>
      </c>
      <c r="CN50" s="117">
        <v>0</v>
      </c>
      <c r="CO50" s="117">
        <v>2.5400125275377903E-3</v>
      </c>
      <c r="CP50" s="117">
        <v>2.4119406658442515E-2</v>
      </c>
      <c r="CQ50" s="117">
        <v>2.7039360800656893E-2</v>
      </c>
      <c r="CR50" s="117">
        <v>1.9554049720289229E-4</v>
      </c>
      <c r="CS50" s="117">
        <v>0</v>
      </c>
      <c r="CT50" s="117">
        <v>1.74424941594267E-4</v>
      </c>
      <c r="CU50" s="117">
        <v>0</v>
      </c>
      <c r="CV50" s="117">
        <v>1.2486921317391445E-4</v>
      </c>
      <c r="CW50" s="117">
        <v>9.7197242090362783E-5</v>
      </c>
      <c r="CX50" s="117">
        <v>7.4306148804885369E-2</v>
      </c>
      <c r="CY50" s="117">
        <v>2.7061035508883198E-3</v>
      </c>
      <c r="CZ50" s="117">
        <v>1.3126973015525376E-2</v>
      </c>
      <c r="DA50" s="117">
        <v>5.3907394771364303E-2</v>
      </c>
      <c r="DB50" s="117">
        <v>9.746132616924863E-4</v>
      </c>
      <c r="DC50" s="117">
        <v>0</v>
      </c>
      <c r="DD50" s="117">
        <v>5.6214387639342959E-4</v>
      </c>
      <c r="DE50" s="117">
        <v>3.9260086435669398E-6</v>
      </c>
      <c r="DF50" s="117">
        <v>2.1944831008487656E-3</v>
      </c>
      <c r="DG50" s="117">
        <v>0.34008885741814954</v>
      </c>
      <c r="DH50" s="117">
        <v>1.5067802582504671E-3</v>
      </c>
      <c r="DI50" s="117">
        <v>3.1461465111540292E-2</v>
      </c>
      <c r="DJ50" s="117">
        <v>5.5827365688934268E-3</v>
      </c>
      <c r="DK50" s="117">
        <v>1.7333877007448559E-3</v>
      </c>
      <c r="DL50" s="117">
        <v>6.6428749235234079E-3</v>
      </c>
      <c r="DM50" s="117">
        <v>1.081504599571784E-2</v>
      </c>
      <c r="DN50" s="117">
        <v>7.2539387798842823E-4</v>
      </c>
      <c r="DO50" s="117">
        <v>0</v>
      </c>
      <c r="DP50" s="117">
        <v>9.7438878349541316E-3</v>
      </c>
      <c r="DQ50" s="117">
        <v>0</v>
      </c>
      <c r="DR50" s="117">
        <v>2.7349742183851663E-2</v>
      </c>
      <c r="DS50" s="99"/>
      <c r="DT50" s="8"/>
    </row>
    <row r="51" spans="1:124">
      <c r="A51" s="10"/>
      <c r="E51" s="91"/>
      <c r="F51" s="102"/>
      <c r="G51" s="102"/>
      <c r="H51" s="102"/>
      <c r="I51" s="102"/>
      <c r="J51" s="102"/>
      <c r="K51" s="113">
        <v>311</v>
      </c>
      <c r="L51" s="114" t="s">
        <v>931</v>
      </c>
      <c r="M51" s="119">
        <v>1.0569447285333951</v>
      </c>
      <c r="N51" s="120">
        <v>0.59163264895712309</v>
      </c>
      <c r="O51" s="117">
        <v>0</v>
      </c>
      <c r="P51" s="117">
        <v>6.1067417105873506E-4</v>
      </c>
      <c r="Q51" s="117">
        <v>6.3567960048029244E-4</v>
      </c>
      <c r="R51" s="117">
        <v>4.0545095016826044E-4</v>
      </c>
      <c r="S51" s="117">
        <v>2.2965107550849302E-3</v>
      </c>
      <c r="T51" s="117">
        <v>4.0630401983000842E-4</v>
      </c>
      <c r="U51" s="117">
        <v>2.2152845740606445E-2</v>
      </c>
      <c r="V51" s="117">
        <v>4.0965234866047274E-3</v>
      </c>
      <c r="W51" s="117">
        <v>4.547388470996192E-3</v>
      </c>
      <c r="X51" s="117">
        <v>2.7035172251767301E-2</v>
      </c>
      <c r="Y51" s="117">
        <v>2.6860399228239497E-2</v>
      </c>
      <c r="Z51" s="117">
        <v>1.4324063392780938E-2</v>
      </c>
      <c r="AA51" s="117">
        <v>0</v>
      </c>
      <c r="AB51" s="117">
        <v>9.9167243396611933E-3</v>
      </c>
      <c r="AC51" s="117">
        <v>1.0502694441896382E-2</v>
      </c>
      <c r="AD51" s="117">
        <v>2.4140747428543657E-3</v>
      </c>
      <c r="AE51" s="117">
        <v>5.5888820058921573E-3</v>
      </c>
      <c r="AF51" s="117">
        <v>5.4183209142685792E-3</v>
      </c>
      <c r="AG51" s="117">
        <v>4.4966930649436923E-3</v>
      </c>
      <c r="AH51" s="117">
        <v>5.9119463051657432E-2</v>
      </c>
      <c r="AI51" s="117">
        <v>2.5364141165658119E-2</v>
      </c>
      <c r="AJ51" s="117">
        <v>1.7261240156481273E-2</v>
      </c>
      <c r="AK51" s="117">
        <v>1.0315751835393834E-2</v>
      </c>
      <c r="AL51" s="117">
        <v>8.0731866434977859E-3</v>
      </c>
      <c r="AM51" s="117">
        <v>1.2609000607646964E-2</v>
      </c>
      <c r="AN51" s="117">
        <v>3.8717966218194379E-2</v>
      </c>
      <c r="AO51" s="117">
        <v>8.3854651614149352E-3</v>
      </c>
      <c r="AP51" s="117">
        <v>9.6571889871074242E-3</v>
      </c>
      <c r="AQ51" s="117">
        <v>1.2436986501573238E-2</v>
      </c>
      <c r="AR51" s="117">
        <v>1.518478434879876E-3</v>
      </c>
      <c r="AS51" s="117">
        <v>7.6662790548335325E-3</v>
      </c>
      <c r="AT51" s="117">
        <v>8.0229570710715608E-3</v>
      </c>
      <c r="AU51" s="117">
        <v>1.8129288784260718E-3</v>
      </c>
      <c r="AV51" s="117">
        <v>1.1133266403804503E-2</v>
      </c>
      <c r="AW51" s="117">
        <v>1.1960747383504878E-2</v>
      </c>
      <c r="AX51" s="117">
        <v>5.590998737683049E-3</v>
      </c>
      <c r="AY51" s="117">
        <v>2.725607474030417E-2</v>
      </c>
      <c r="AZ51" s="117">
        <v>1.3828373096933026E-2</v>
      </c>
      <c r="BA51" s="117">
        <v>9.4247201114825655E-3</v>
      </c>
      <c r="BB51" s="117">
        <v>5.4616617419671262E-3</v>
      </c>
      <c r="BC51" s="117">
        <v>6.5240087558625986E-3</v>
      </c>
      <c r="BD51" s="117">
        <v>5.6743052408809946E-2</v>
      </c>
      <c r="BE51" s="117">
        <v>9.9234590472247492E-3</v>
      </c>
      <c r="BF51" s="117">
        <v>1.056065429875945E-2</v>
      </c>
      <c r="BG51" s="117">
        <v>9.7770068153556714E-3</v>
      </c>
      <c r="BH51" s="117">
        <v>8.289032200465821E-3</v>
      </c>
      <c r="BI51" s="117">
        <v>7.2825442538217459E-3</v>
      </c>
      <c r="BJ51" s="117">
        <v>1.728250709524453E-2</v>
      </c>
      <c r="BK51" s="117">
        <v>9.6392891932150296E-3</v>
      </c>
      <c r="BL51" s="117">
        <v>2.9157250699187068E-2</v>
      </c>
      <c r="BM51" s="117">
        <v>8.4696026491109851E-3</v>
      </c>
      <c r="BN51" s="117">
        <v>1.2542472093225256E-2</v>
      </c>
      <c r="BO51" s="117">
        <v>2.4207356192180233E-2</v>
      </c>
      <c r="BP51" s="117">
        <v>2.5265492426820389E-2</v>
      </c>
      <c r="BQ51" s="117">
        <v>1.3829930090256248E-2</v>
      </c>
      <c r="BR51" s="117">
        <v>2.7150103608860596E-2</v>
      </c>
      <c r="BS51" s="117">
        <v>5.1528390309751619E-3</v>
      </c>
      <c r="BT51" s="117">
        <v>4.3074479295474631E-3</v>
      </c>
      <c r="BU51" s="117">
        <v>6.2977530825248755E-3</v>
      </c>
      <c r="BV51" s="117">
        <v>1.0723388380283565E-2</v>
      </c>
      <c r="BW51" s="117">
        <v>1.5604997151629279E-2</v>
      </c>
      <c r="BX51" s="117">
        <v>1.2558765277930666E-2</v>
      </c>
      <c r="BY51" s="117">
        <v>8.1942959780676172E-3</v>
      </c>
      <c r="BZ51" s="117">
        <v>6.1525262579402743E-3</v>
      </c>
      <c r="CA51" s="117">
        <v>0</v>
      </c>
      <c r="CB51" s="117">
        <v>3.1326442836860528E-2</v>
      </c>
      <c r="CC51" s="117">
        <v>2.1353892066049398E-4</v>
      </c>
      <c r="CD51" s="117">
        <v>0.15010852552341031</v>
      </c>
      <c r="CE51" s="117">
        <v>0</v>
      </c>
      <c r="CF51" s="117">
        <v>1.5204734758273096E-2</v>
      </c>
      <c r="CG51" s="117">
        <v>4.2697692086549013E-2</v>
      </c>
      <c r="CH51" s="117">
        <v>3.3396691481478026E-3</v>
      </c>
      <c r="CI51" s="117">
        <v>1.8367698388242271E-3</v>
      </c>
      <c r="CJ51" s="117">
        <v>1.8459995391318868E-3</v>
      </c>
      <c r="CK51" s="117">
        <v>0</v>
      </c>
      <c r="CL51" s="117">
        <v>2.352165926430674E-2</v>
      </c>
      <c r="CM51" s="117">
        <v>0.11053978949452042</v>
      </c>
      <c r="CN51" s="117">
        <v>0</v>
      </c>
      <c r="CO51" s="117">
        <v>2.3757978609313337E-4</v>
      </c>
      <c r="CP51" s="117">
        <v>1.12665464925962E-3</v>
      </c>
      <c r="CQ51" s="117">
        <v>9.967223362367425E-2</v>
      </c>
      <c r="CR51" s="117">
        <v>9.7586518526328395E-2</v>
      </c>
      <c r="CS51" s="117">
        <v>3.388724900691907E-3</v>
      </c>
      <c r="CT51" s="117">
        <v>1.820323580254348E-3</v>
      </c>
      <c r="CU51" s="117">
        <v>7.6644781988831623E-3</v>
      </c>
      <c r="CV51" s="117">
        <v>2.4931658107983832E-3</v>
      </c>
      <c r="CW51" s="117">
        <v>6.3415487147652945E-4</v>
      </c>
      <c r="CX51" s="117">
        <v>8.7709287090004927E-3</v>
      </c>
      <c r="CY51" s="117">
        <v>0.1172205428764538</v>
      </c>
      <c r="CZ51" s="117">
        <v>2.4852878269266718E-2</v>
      </c>
      <c r="DA51" s="117">
        <v>8.9890598431017696E-2</v>
      </c>
      <c r="DB51" s="117">
        <v>0.41850029498000124</v>
      </c>
      <c r="DC51" s="117">
        <v>0.36302801884466979</v>
      </c>
      <c r="DD51" s="117">
        <v>2.8469417563635174E-3</v>
      </c>
      <c r="DE51" s="117">
        <v>5.4387110982429529E-2</v>
      </c>
      <c r="DF51" s="117">
        <v>0.10150844535910895</v>
      </c>
      <c r="DG51" s="117">
        <v>3.1633650963196411E-2</v>
      </c>
      <c r="DH51" s="117">
        <v>4.2664160006467861E-2</v>
      </c>
      <c r="DI51" s="117">
        <v>0.14226807705840222</v>
      </c>
      <c r="DJ51" s="117">
        <v>7.8716089607779871E-3</v>
      </c>
      <c r="DK51" s="117">
        <v>4.6531482600447621E-2</v>
      </c>
      <c r="DL51" s="117">
        <v>5.7510330462521207E-2</v>
      </c>
      <c r="DM51" s="117">
        <v>0.12646640596296646</v>
      </c>
      <c r="DN51" s="117">
        <v>0.41644944974499276</v>
      </c>
      <c r="DO51" s="117">
        <v>0.25449185078093445</v>
      </c>
      <c r="DP51" s="117">
        <v>8.8936872828539237E-2</v>
      </c>
      <c r="DQ51" s="117">
        <v>0</v>
      </c>
      <c r="DR51" s="117">
        <v>1.0431083768179993E-2</v>
      </c>
      <c r="DS51" s="99"/>
      <c r="DT51" s="8"/>
    </row>
    <row r="52" spans="1:124">
      <c r="A52" s="10"/>
      <c r="E52" s="91"/>
      <c r="F52" s="102"/>
      <c r="G52" s="102"/>
      <c r="H52" s="102"/>
      <c r="I52" s="102"/>
      <c r="J52" s="102"/>
      <c r="K52" s="113">
        <v>321</v>
      </c>
      <c r="L52" s="114" t="s">
        <v>932</v>
      </c>
      <c r="M52" s="119">
        <v>1.0841150467906144</v>
      </c>
      <c r="N52" s="120">
        <v>0.65582042743323188</v>
      </c>
      <c r="O52" s="117">
        <v>0</v>
      </c>
      <c r="P52" s="117">
        <v>0</v>
      </c>
      <c r="Q52" s="117">
        <v>0</v>
      </c>
      <c r="R52" s="117">
        <v>0</v>
      </c>
      <c r="S52" s="117">
        <v>0</v>
      </c>
      <c r="T52" s="117">
        <v>0</v>
      </c>
      <c r="U52" s="117">
        <v>0</v>
      </c>
      <c r="V52" s="117">
        <v>0</v>
      </c>
      <c r="W52" s="117">
        <v>0</v>
      </c>
      <c r="X52" s="117">
        <v>0</v>
      </c>
      <c r="Y52" s="117">
        <v>0</v>
      </c>
      <c r="Z52" s="117">
        <v>0</v>
      </c>
      <c r="AA52" s="117">
        <v>0</v>
      </c>
      <c r="AB52" s="117">
        <v>0</v>
      </c>
      <c r="AC52" s="117">
        <v>0</v>
      </c>
      <c r="AD52" s="117">
        <v>0</v>
      </c>
      <c r="AE52" s="117">
        <v>0</v>
      </c>
      <c r="AF52" s="117">
        <v>0</v>
      </c>
      <c r="AG52" s="117">
        <v>0</v>
      </c>
      <c r="AH52" s="117">
        <v>0</v>
      </c>
      <c r="AI52" s="117">
        <v>0</v>
      </c>
      <c r="AJ52" s="117">
        <v>0</v>
      </c>
      <c r="AK52" s="117">
        <v>0</v>
      </c>
      <c r="AL52" s="117">
        <v>0</v>
      </c>
      <c r="AM52" s="117">
        <v>0</v>
      </c>
      <c r="AN52" s="117">
        <v>0</v>
      </c>
      <c r="AO52" s="117">
        <v>0</v>
      </c>
      <c r="AP52" s="117">
        <v>0</v>
      </c>
      <c r="AQ52" s="117">
        <v>0</v>
      </c>
      <c r="AR52" s="117">
        <v>0</v>
      </c>
      <c r="AS52" s="117">
        <v>0</v>
      </c>
      <c r="AT52" s="117">
        <v>0</v>
      </c>
      <c r="AU52" s="117">
        <v>0</v>
      </c>
      <c r="AV52" s="117">
        <v>0</v>
      </c>
      <c r="AW52" s="117">
        <v>0</v>
      </c>
      <c r="AX52" s="117">
        <v>0</v>
      </c>
      <c r="AY52" s="117">
        <v>0</v>
      </c>
      <c r="AZ52" s="117">
        <v>0</v>
      </c>
      <c r="BA52" s="117">
        <v>0</v>
      </c>
      <c r="BB52" s="117">
        <v>0</v>
      </c>
      <c r="BC52" s="117">
        <v>0</v>
      </c>
      <c r="BD52" s="117">
        <v>0</v>
      </c>
      <c r="BE52" s="117">
        <v>0</v>
      </c>
      <c r="BF52" s="117">
        <v>0</v>
      </c>
      <c r="BG52" s="117">
        <v>0</v>
      </c>
      <c r="BH52" s="117">
        <v>0</v>
      </c>
      <c r="BI52" s="117">
        <v>0</v>
      </c>
      <c r="BJ52" s="117">
        <v>0</v>
      </c>
      <c r="BK52" s="117">
        <v>0</v>
      </c>
      <c r="BL52" s="117">
        <v>0</v>
      </c>
      <c r="BM52" s="117">
        <v>0</v>
      </c>
      <c r="BN52" s="117">
        <v>0</v>
      </c>
      <c r="BO52" s="117">
        <v>0</v>
      </c>
      <c r="BP52" s="117">
        <v>0</v>
      </c>
      <c r="BQ52" s="117">
        <v>0</v>
      </c>
      <c r="BR52" s="117">
        <v>0</v>
      </c>
      <c r="BS52" s="117">
        <v>0</v>
      </c>
      <c r="BT52" s="117">
        <v>0</v>
      </c>
      <c r="BU52" s="117">
        <v>0</v>
      </c>
      <c r="BV52" s="117">
        <v>0</v>
      </c>
      <c r="BW52" s="117">
        <v>0</v>
      </c>
      <c r="BX52" s="117">
        <v>0</v>
      </c>
      <c r="BY52" s="117">
        <v>0</v>
      </c>
      <c r="BZ52" s="117">
        <v>0</v>
      </c>
      <c r="CA52" s="117">
        <v>0</v>
      </c>
      <c r="CB52" s="117">
        <v>0</v>
      </c>
      <c r="CC52" s="117">
        <v>0</v>
      </c>
      <c r="CD52" s="117">
        <v>0</v>
      </c>
      <c r="CE52" s="117">
        <v>0</v>
      </c>
      <c r="CF52" s="117">
        <v>0</v>
      </c>
      <c r="CG52" s="117">
        <v>0</v>
      </c>
      <c r="CH52" s="117">
        <v>0</v>
      </c>
      <c r="CI52" s="117">
        <v>0</v>
      </c>
      <c r="CJ52" s="117">
        <v>0</v>
      </c>
      <c r="CK52" s="117">
        <v>0</v>
      </c>
      <c r="CL52" s="117">
        <v>0</v>
      </c>
      <c r="CM52" s="117">
        <v>0</v>
      </c>
      <c r="CN52" s="117">
        <v>0</v>
      </c>
      <c r="CO52" s="117">
        <v>0</v>
      </c>
      <c r="CP52" s="117">
        <v>0</v>
      </c>
      <c r="CQ52" s="117">
        <v>0</v>
      </c>
      <c r="CR52" s="117">
        <v>0</v>
      </c>
      <c r="CS52" s="117">
        <v>0</v>
      </c>
      <c r="CT52" s="117">
        <v>0</v>
      </c>
      <c r="CU52" s="117">
        <v>0</v>
      </c>
      <c r="CV52" s="117">
        <v>0</v>
      </c>
      <c r="CW52" s="117">
        <v>0</v>
      </c>
      <c r="CX52" s="117">
        <v>0</v>
      </c>
      <c r="CY52" s="117">
        <v>0</v>
      </c>
      <c r="CZ52" s="117">
        <v>0</v>
      </c>
      <c r="DA52" s="117">
        <v>0</v>
      </c>
      <c r="DB52" s="117">
        <v>0</v>
      </c>
      <c r="DC52" s="117">
        <v>0</v>
      </c>
      <c r="DD52" s="117">
        <v>0</v>
      </c>
      <c r="DE52" s="117">
        <v>0</v>
      </c>
      <c r="DF52" s="117">
        <v>0</v>
      </c>
      <c r="DG52" s="117">
        <v>0</v>
      </c>
      <c r="DH52" s="117">
        <v>0</v>
      </c>
      <c r="DI52" s="117">
        <v>0</v>
      </c>
      <c r="DJ52" s="117">
        <v>0</v>
      </c>
      <c r="DK52" s="117">
        <v>0</v>
      </c>
      <c r="DL52" s="117">
        <v>0</v>
      </c>
      <c r="DM52" s="117">
        <v>0</v>
      </c>
      <c r="DN52" s="117">
        <v>0</v>
      </c>
      <c r="DO52" s="117">
        <v>0</v>
      </c>
      <c r="DP52" s="117">
        <v>0</v>
      </c>
      <c r="DQ52" s="117">
        <v>0</v>
      </c>
      <c r="DR52" s="117">
        <v>0</v>
      </c>
      <c r="DS52" s="99"/>
      <c r="DT52" s="8"/>
    </row>
    <row r="53" spans="1:124">
      <c r="A53" s="10"/>
      <c r="E53" s="91"/>
      <c r="F53" s="102"/>
      <c r="G53" s="102"/>
      <c r="H53" s="102"/>
      <c r="I53" s="102"/>
      <c r="J53" s="102"/>
      <c r="K53" s="125">
        <v>329</v>
      </c>
      <c r="L53" s="126" t="s">
        <v>933</v>
      </c>
      <c r="M53" s="119">
        <v>1.022695983755098</v>
      </c>
      <c r="N53" s="120">
        <v>0.55397647842498898</v>
      </c>
      <c r="O53" s="117">
        <v>0</v>
      </c>
      <c r="P53" s="117">
        <v>4.6180357776207012E-4</v>
      </c>
      <c r="Q53" s="117">
        <v>0</v>
      </c>
      <c r="R53" s="117">
        <v>0</v>
      </c>
      <c r="S53" s="117">
        <v>0</v>
      </c>
      <c r="T53" s="117">
        <v>0</v>
      </c>
      <c r="U53" s="117">
        <v>0</v>
      </c>
      <c r="V53" s="117">
        <v>0</v>
      </c>
      <c r="W53" s="117">
        <v>0</v>
      </c>
      <c r="X53" s="117">
        <v>0</v>
      </c>
      <c r="Y53" s="117">
        <v>0</v>
      </c>
      <c r="Z53" s="117">
        <v>0</v>
      </c>
      <c r="AA53" s="117">
        <v>0</v>
      </c>
      <c r="AB53" s="117">
        <v>0</v>
      </c>
      <c r="AC53" s="117">
        <v>0</v>
      </c>
      <c r="AD53" s="117">
        <v>0</v>
      </c>
      <c r="AE53" s="117">
        <v>0</v>
      </c>
      <c r="AF53" s="117">
        <v>0</v>
      </c>
      <c r="AG53" s="117">
        <v>0</v>
      </c>
      <c r="AH53" s="117">
        <v>0</v>
      </c>
      <c r="AI53" s="117">
        <v>0</v>
      </c>
      <c r="AJ53" s="117">
        <v>0</v>
      </c>
      <c r="AK53" s="117">
        <v>0</v>
      </c>
      <c r="AL53" s="117">
        <v>0</v>
      </c>
      <c r="AM53" s="117">
        <v>0</v>
      </c>
      <c r="AN53" s="117">
        <v>0</v>
      </c>
      <c r="AO53" s="117">
        <v>0</v>
      </c>
      <c r="AP53" s="117">
        <v>0</v>
      </c>
      <c r="AQ53" s="117">
        <v>0</v>
      </c>
      <c r="AR53" s="117">
        <v>0</v>
      </c>
      <c r="AS53" s="117">
        <v>0</v>
      </c>
      <c r="AT53" s="117">
        <v>0</v>
      </c>
      <c r="AU53" s="117">
        <v>0</v>
      </c>
      <c r="AV53" s="117">
        <v>0</v>
      </c>
      <c r="AW53" s="117">
        <v>0</v>
      </c>
      <c r="AX53" s="117">
        <v>0</v>
      </c>
      <c r="AY53" s="117">
        <v>0</v>
      </c>
      <c r="AZ53" s="117">
        <v>0</v>
      </c>
      <c r="BA53" s="117">
        <v>0</v>
      </c>
      <c r="BB53" s="117">
        <v>0</v>
      </c>
      <c r="BC53" s="117">
        <v>0</v>
      </c>
      <c r="BD53" s="117">
        <v>0</v>
      </c>
      <c r="BE53" s="117">
        <v>0</v>
      </c>
      <c r="BF53" s="117">
        <v>0</v>
      </c>
      <c r="BG53" s="117">
        <v>0</v>
      </c>
      <c r="BH53" s="117">
        <v>0</v>
      </c>
      <c r="BI53" s="117">
        <v>0</v>
      </c>
      <c r="BJ53" s="117">
        <v>0</v>
      </c>
      <c r="BK53" s="117">
        <v>0</v>
      </c>
      <c r="BL53" s="117">
        <v>0</v>
      </c>
      <c r="BM53" s="117">
        <v>0</v>
      </c>
      <c r="BN53" s="117">
        <v>0</v>
      </c>
      <c r="BO53" s="117">
        <v>0</v>
      </c>
      <c r="BP53" s="117">
        <v>0</v>
      </c>
      <c r="BQ53" s="117">
        <v>0</v>
      </c>
      <c r="BR53" s="117">
        <v>0</v>
      </c>
      <c r="BS53" s="117">
        <v>0</v>
      </c>
      <c r="BT53" s="117">
        <v>0</v>
      </c>
      <c r="BU53" s="117">
        <v>0</v>
      </c>
      <c r="BV53" s="117">
        <v>0</v>
      </c>
      <c r="BW53" s="117">
        <v>0</v>
      </c>
      <c r="BX53" s="117">
        <v>0</v>
      </c>
      <c r="BY53" s="117">
        <v>0</v>
      </c>
      <c r="BZ53" s="117">
        <v>0</v>
      </c>
      <c r="CA53" s="117">
        <v>0</v>
      </c>
      <c r="CB53" s="117">
        <v>0</v>
      </c>
      <c r="CC53" s="117">
        <v>0</v>
      </c>
      <c r="CD53" s="117">
        <v>0</v>
      </c>
      <c r="CE53" s="117">
        <v>0</v>
      </c>
      <c r="CF53" s="117">
        <v>0</v>
      </c>
      <c r="CG53" s="117">
        <v>0</v>
      </c>
      <c r="CH53" s="117">
        <v>0</v>
      </c>
      <c r="CI53" s="117">
        <v>0</v>
      </c>
      <c r="CJ53" s="117">
        <v>0</v>
      </c>
      <c r="CK53" s="117">
        <v>0</v>
      </c>
      <c r="CL53" s="117">
        <v>0</v>
      </c>
      <c r="CM53" s="117">
        <v>0</v>
      </c>
      <c r="CN53" s="117">
        <v>0</v>
      </c>
      <c r="CO53" s="117">
        <v>0</v>
      </c>
      <c r="CP53" s="117">
        <v>0</v>
      </c>
      <c r="CQ53" s="117">
        <v>0</v>
      </c>
      <c r="CR53" s="117">
        <v>0</v>
      </c>
      <c r="CS53" s="117">
        <v>0</v>
      </c>
      <c r="CT53" s="117">
        <v>0</v>
      </c>
      <c r="CU53" s="117">
        <v>0</v>
      </c>
      <c r="CV53" s="117">
        <v>0</v>
      </c>
      <c r="CW53" s="117">
        <v>0</v>
      </c>
      <c r="CX53" s="117">
        <v>0</v>
      </c>
      <c r="CY53" s="117">
        <v>0</v>
      </c>
      <c r="CZ53" s="117">
        <v>0</v>
      </c>
      <c r="DA53" s="117">
        <v>0</v>
      </c>
      <c r="DB53" s="117">
        <v>0</v>
      </c>
      <c r="DC53" s="117">
        <v>0</v>
      </c>
      <c r="DD53" s="117">
        <v>0</v>
      </c>
      <c r="DE53" s="117">
        <v>0</v>
      </c>
      <c r="DF53" s="117">
        <v>0</v>
      </c>
      <c r="DG53" s="117">
        <v>0</v>
      </c>
      <c r="DH53" s="117">
        <v>0</v>
      </c>
      <c r="DI53" s="117">
        <v>0</v>
      </c>
      <c r="DJ53" s="117">
        <v>0</v>
      </c>
      <c r="DK53" s="117">
        <v>0</v>
      </c>
      <c r="DL53" s="117">
        <v>0</v>
      </c>
      <c r="DM53" s="117">
        <v>0</v>
      </c>
      <c r="DN53" s="117">
        <v>0</v>
      </c>
      <c r="DO53" s="117">
        <v>0</v>
      </c>
      <c r="DP53" s="117">
        <v>0</v>
      </c>
      <c r="DQ53" s="117">
        <v>0</v>
      </c>
      <c r="DR53" s="117">
        <v>0</v>
      </c>
      <c r="DS53" s="99"/>
      <c r="DT53" s="8"/>
    </row>
    <row r="54" spans="1:124">
      <c r="A54" s="10"/>
      <c r="E54" s="91"/>
      <c r="F54" s="102"/>
      <c r="G54" s="102"/>
      <c r="H54" s="102"/>
      <c r="I54" s="102"/>
      <c r="J54" s="102"/>
      <c r="K54" s="125">
        <v>331</v>
      </c>
      <c r="L54" s="127" t="s">
        <v>934</v>
      </c>
      <c r="M54" s="119">
        <v>1.0450543784094435</v>
      </c>
      <c r="N54" s="120">
        <v>0.67493966507266367</v>
      </c>
      <c r="O54" s="117">
        <v>5.6508915233920078E-4</v>
      </c>
      <c r="P54" s="117">
        <v>2.8607046735086169E-3</v>
      </c>
      <c r="Q54" s="117">
        <v>3.0935131657492823E-3</v>
      </c>
      <c r="R54" s="117">
        <v>5.5718473530206817E-3</v>
      </c>
      <c r="S54" s="117">
        <v>1.0916161934340468E-2</v>
      </c>
      <c r="T54" s="117">
        <v>1.1719715622446407E-2</v>
      </c>
      <c r="U54" s="117">
        <v>4.2659756263182004E-3</v>
      </c>
      <c r="V54" s="117">
        <v>4.9036237749960514E-2</v>
      </c>
      <c r="W54" s="117">
        <v>3.4765227758710951E-2</v>
      </c>
      <c r="X54" s="117">
        <v>4.7093930535994817E-2</v>
      </c>
      <c r="Y54" s="117">
        <v>4.1540125454209931E-2</v>
      </c>
      <c r="Z54" s="117">
        <v>0.11133059383591859</v>
      </c>
      <c r="AA54" s="117">
        <v>0</v>
      </c>
      <c r="AB54" s="117">
        <v>3.4678528381801209E-2</v>
      </c>
      <c r="AC54" s="117">
        <v>2.2208558547325737E-2</v>
      </c>
      <c r="AD54" s="117">
        <v>0.12306248674062713</v>
      </c>
      <c r="AE54" s="117">
        <v>3.2811448574013219E-2</v>
      </c>
      <c r="AF54" s="117">
        <v>0.20474574354556821</v>
      </c>
      <c r="AG54" s="117">
        <v>3.7285616161977231E-2</v>
      </c>
      <c r="AH54" s="117">
        <v>2.3866071075168267E-2</v>
      </c>
      <c r="AI54" s="117">
        <v>9.9539547880389559E-2</v>
      </c>
      <c r="AJ54" s="117">
        <v>0.1095584095434915</v>
      </c>
      <c r="AK54" s="117">
        <v>6.7796755184750729E-2</v>
      </c>
      <c r="AL54" s="117">
        <v>6.1658344277985826E-2</v>
      </c>
      <c r="AM54" s="117">
        <v>3.6386371608112367E-2</v>
      </c>
      <c r="AN54" s="117">
        <v>7.3344962290105745E-2</v>
      </c>
      <c r="AO54" s="117">
        <v>5.6003322903063306E-3</v>
      </c>
      <c r="AP54" s="117">
        <v>2.0745798180222215E-2</v>
      </c>
      <c r="AQ54" s="117">
        <v>0.10267084161427117</v>
      </c>
      <c r="AR54" s="117">
        <v>0.4559146503467173</v>
      </c>
      <c r="AS54" s="117">
        <v>3.2883174233931257E-2</v>
      </c>
      <c r="AT54" s="117">
        <v>5.1399959331051084E-2</v>
      </c>
      <c r="AU54" s="117">
        <v>7.2110363030457496E-3</v>
      </c>
      <c r="AV54" s="117">
        <v>5.5535088360523316E-2</v>
      </c>
      <c r="AW54" s="117">
        <v>7.7793871500660056E-2</v>
      </c>
      <c r="AX54" s="117">
        <v>3.4598161149811776E-2</v>
      </c>
      <c r="AY54" s="117">
        <v>5.5504077241013937E-2</v>
      </c>
      <c r="AZ54" s="117">
        <v>0.31872301937240316</v>
      </c>
      <c r="BA54" s="117">
        <v>0.27266425695776331</v>
      </c>
      <c r="BB54" s="117">
        <v>0.2807059843284293</v>
      </c>
      <c r="BC54" s="117">
        <v>0.20501461459612</v>
      </c>
      <c r="BD54" s="117">
        <v>0.15215269410603924</v>
      </c>
      <c r="BE54" s="117">
        <v>6.5840128690223251E-2</v>
      </c>
      <c r="BF54" s="117">
        <v>3.9615025005778723E-2</v>
      </c>
      <c r="BG54" s="117">
        <v>2.9959335345006034E-2</v>
      </c>
      <c r="BH54" s="117">
        <v>7.3439389356018445E-2</v>
      </c>
      <c r="BI54" s="117">
        <v>4.9522903615570046E-2</v>
      </c>
      <c r="BJ54" s="117">
        <v>4.9771137971317575E-2</v>
      </c>
      <c r="BK54" s="117">
        <v>1.2284578754013408E-2</v>
      </c>
      <c r="BL54" s="117">
        <v>4.1846783567301767E-2</v>
      </c>
      <c r="BM54" s="117">
        <v>0.21965340355318555</v>
      </c>
      <c r="BN54" s="117">
        <v>0.14081388381638177</v>
      </c>
      <c r="BO54" s="117">
        <v>3.802180650109694E-2</v>
      </c>
      <c r="BP54" s="117">
        <v>0.12275799228700995</v>
      </c>
      <c r="BQ54" s="117">
        <v>6.0509207243446536E-2</v>
      </c>
      <c r="BR54" s="117">
        <v>3.8359965459179822E-2</v>
      </c>
      <c r="BS54" s="117">
        <v>4.8329118485003639E-2</v>
      </c>
      <c r="BT54" s="117">
        <v>4.2111468693837369E-2</v>
      </c>
      <c r="BU54" s="117">
        <v>6.159605798245156E-2</v>
      </c>
      <c r="BV54" s="117">
        <v>0.14764397501852328</v>
      </c>
      <c r="BW54" s="117">
        <v>0.16155519687059505</v>
      </c>
      <c r="BX54" s="117">
        <v>0.15199151045101214</v>
      </c>
      <c r="BY54" s="117">
        <v>5.3019951119840536E-2</v>
      </c>
      <c r="BZ54" s="117">
        <v>2.6510680434624807E-2</v>
      </c>
      <c r="CA54" s="117">
        <v>0</v>
      </c>
      <c r="CB54" s="117">
        <v>7.9662600921141913E-2</v>
      </c>
      <c r="CC54" s="117">
        <v>9.0690953474340877E-2</v>
      </c>
      <c r="CD54" s="117">
        <v>4.1206413260328131E-2</v>
      </c>
      <c r="CE54" s="117">
        <v>0.68722895408087148</v>
      </c>
      <c r="CF54" s="117">
        <v>4.7976855648771605E-2</v>
      </c>
      <c r="CG54" s="117">
        <v>3.903327051942581E-2</v>
      </c>
      <c r="CH54" s="117">
        <v>1.9808751579918626E-2</v>
      </c>
      <c r="CI54" s="117">
        <v>2.6918781347077675E-2</v>
      </c>
      <c r="CJ54" s="117">
        <v>2.594231191395133E-2</v>
      </c>
      <c r="CK54" s="117">
        <v>0</v>
      </c>
      <c r="CL54" s="117">
        <v>6.49878294792786E-2</v>
      </c>
      <c r="CM54" s="117">
        <v>5.1587353954386864E-3</v>
      </c>
      <c r="CN54" s="117">
        <v>0</v>
      </c>
      <c r="CO54" s="117">
        <v>4.0149908391564357E-3</v>
      </c>
      <c r="CP54" s="117">
        <v>3.4990551157639393E-3</v>
      </c>
      <c r="CQ54" s="117">
        <v>4.5337232903054893E-2</v>
      </c>
      <c r="CR54" s="117">
        <v>2.4317475851187782E-2</v>
      </c>
      <c r="CS54" s="117">
        <v>0</v>
      </c>
      <c r="CT54" s="117">
        <v>2.7179897004757328E-2</v>
      </c>
      <c r="CU54" s="117">
        <v>3.3128650901403753E-2</v>
      </c>
      <c r="CV54" s="117">
        <v>1.5039060330473239E-2</v>
      </c>
      <c r="CW54" s="117">
        <v>1.2572762306886046E-2</v>
      </c>
      <c r="CX54" s="117">
        <v>1.0474923635137549E-2</v>
      </c>
      <c r="CY54" s="117">
        <v>5.7343143856722352E-2</v>
      </c>
      <c r="CZ54" s="117">
        <v>4.2385628935176126E-2</v>
      </c>
      <c r="DA54" s="117">
        <v>3.8433855887422382E-2</v>
      </c>
      <c r="DB54" s="117">
        <v>1.3925096032776441E-2</v>
      </c>
      <c r="DC54" s="117">
        <v>3.3020620285577056E-2</v>
      </c>
      <c r="DD54" s="117">
        <v>8.392693098278789E-2</v>
      </c>
      <c r="DE54" s="117">
        <v>5.8514900130734085E-2</v>
      </c>
      <c r="DF54" s="117">
        <v>3.2553555502432503E-2</v>
      </c>
      <c r="DG54" s="117">
        <v>3.8305770903554602E-2</v>
      </c>
      <c r="DH54" s="117">
        <v>0.14778471639274576</v>
      </c>
      <c r="DI54" s="117">
        <v>2.7144562007579594E-2</v>
      </c>
      <c r="DJ54" s="117">
        <v>4.8187878503155333E-2</v>
      </c>
      <c r="DK54" s="117">
        <v>2.892751694770852E-2</v>
      </c>
      <c r="DL54" s="117">
        <v>4.3025477696112521E-2</v>
      </c>
      <c r="DM54" s="117">
        <v>5.8652174359168245E-2</v>
      </c>
      <c r="DN54" s="117">
        <v>1.6123111217381168E-2</v>
      </c>
      <c r="DO54" s="117">
        <v>4.6165155270606682E-2</v>
      </c>
      <c r="DP54" s="117">
        <v>6.1955923347908601E-2</v>
      </c>
      <c r="DQ54" s="117">
        <v>0</v>
      </c>
      <c r="DR54" s="117">
        <v>0.20423025914475718</v>
      </c>
      <c r="DS54" s="99"/>
      <c r="DT54" s="8"/>
    </row>
    <row r="55" spans="1:124">
      <c r="A55" s="10"/>
      <c r="E55" s="91"/>
      <c r="F55" s="102"/>
      <c r="G55" s="102"/>
      <c r="H55" s="102"/>
      <c r="I55" s="102"/>
      <c r="J55" s="102"/>
      <c r="K55" s="125">
        <v>332</v>
      </c>
      <c r="L55" s="126" t="s">
        <v>935</v>
      </c>
      <c r="M55" s="119">
        <v>1.0430777796424384</v>
      </c>
      <c r="N55" s="120">
        <v>0.70063801875788634</v>
      </c>
      <c r="O55" s="117">
        <v>0</v>
      </c>
      <c r="P55" s="117">
        <v>2.5040386918073719E-3</v>
      </c>
      <c r="Q55" s="117">
        <v>1.9474723091875563E-4</v>
      </c>
      <c r="R55" s="117">
        <v>1.4592915090233752E-4</v>
      </c>
      <c r="S55" s="117">
        <v>2.9535588455439905E-3</v>
      </c>
      <c r="T55" s="117">
        <v>3.4288090201340581E-4</v>
      </c>
      <c r="U55" s="117">
        <v>2.9386120727657103E-3</v>
      </c>
      <c r="V55" s="117">
        <v>1.1345554957743098E-3</v>
      </c>
      <c r="W55" s="117">
        <v>1.139814037546347E-2</v>
      </c>
      <c r="X55" s="117">
        <v>9.3905593580401302E-3</v>
      </c>
      <c r="Y55" s="117">
        <v>4.5114875509286593E-3</v>
      </c>
      <c r="Z55" s="117">
        <v>6.8930380396522457E-3</v>
      </c>
      <c r="AA55" s="117">
        <v>0</v>
      </c>
      <c r="AB55" s="117">
        <v>2.7342655781975186E-2</v>
      </c>
      <c r="AC55" s="117">
        <v>5.0720135498601271E-2</v>
      </c>
      <c r="AD55" s="117">
        <v>4.5759082163598155E-2</v>
      </c>
      <c r="AE55" s="117">
        <v>6.48261617145241E-2</v>
      </c>
      <c r="AF55" s="117">
        <v>1.3732360200866328E-3</v>
      </c>
      <c r="AG55" s="117">
        <v>2.4205066758577753E-2</v>
      </c>
      <c r="AH55" s="117">
        <v>2.3202516258222814E-2</v>
      </c>
      <c r="AI55" s="117">
        <v>1.0200838035702054E-3</v>
      </c>
      <c r="AJ55" s="117">
        <v>4.9966180774498731E-4</v>
      </c>
      <c r="AK55" s="117">
        <v>3.5302624641832719E-4</v>
      </c>
      <c r="AL55" s="117">
        <v>2.7326272424031326E-4</v>
      </c>
      <c r="AM55" s="117">
        <v>6.0122383121655635E-5</v>
      </c>
      <c r="AN55" s="117">
        <v>2.5508032741642549E-4</v>
      </c>
      <c r="AO55" s="117">
        <v>2.5804583643122668E-4</v>
      </c>
      <c r="AP55" s="117">
        <v>5.2374723588458636E-4</v>
      </c>
      <c r="AQ55" s="117">
        <v>7.0751490794623462E-5</v>
      </c>
      <c r="AR55" s="117">
        <v>6.8151918939142811E-3</v>
      </c>
      <c r="AS55" s="117">
        <v>5.1969705435038951E-3</v>
      </c>
      <c r="AT55" s="117">
        <v>4.0622849170240515E-3</v>
      </c>
      <c r="AU55" s="117">
        <v>4.4975477646408642E-2</v>
      </c>
      <c r="AV55" s="117">
        <v>1.70017649862382E-3</v>
      </c>
      <c r="AW55" s="117">
        <v>7.1904690872333686E-3</v>
      </c>
      <c r="AX55" s="117">
        <v>1.5746147964097332E-2</v>
      </c>
      <c r="AY55" s="117">
        <v>1.5634072350551007E-2</v>
      </c>
      <c r="AZ55" s="117">
        <v>1.839488122368416E-3</v>
      </c>
      <c r="BA55" s="117">
        <v>4.8430205580095108E-4</v>
      </c>
      <c r="BB55" s="117">
        <v>5.4925662076863698E-3</v>
      </c>
      <c r="BC55" s="117">
        <v>5.3641026760063966E-3</v>
      </c>
      <c r="BD55" s="117">
        <v>1.2117919748675637E-3</v>
      </c>
      <c r="BE55" s="117">
        <v>4.1777874576343459E-3</v>
      </c>
      <c r="BF55" s="117">
        <v>2.7396442338622391E-2</v>
      </c>
      <c r="BG55" s="117">
        <v>2.0474585345163221E-2</v>
      </c>
      <c r="BH55" s="117">
        <v>4.3981187539159135E-3</v>
      </c>
      <c r="BI55" s="117">
        <v>3.7174782488939274E-3</v>
      </c>
      <c r="BJ55" s="117">
        <v>2.9476321707358633E-3</v>
      </c>
      <c r="BK55" s="117">
        <v>7.3744574753405634E-4</v>
      </c>
      <c r="BL55" s="117">
        <v>2.3379892839996202E-3</v>
      </c>
      <c r="BM55" s="117">
        <v>2.4013374731775236E-3</v>
      </c>
      <c r="BN55" s="117">
        <v>6.2516704924587684E-4</v>
      </c>
      <c r="BO55" s="117">
        <v>2.1640834170503311E-3</v>
      </c>
      <c r="BP55" s="117">
        <v>1.5924577470272029E-3</v>
      </c>
      <c r="BQ55" s="117">
        <v>1.1382478004235176E-3</v>
      </c>
      <c r="BR55" s="117">
        <v>2.4226531728002961E-3</v>
      </c>
      <c r="BS55" s="117">
        <v>6.9926272520154376E-4</v>
      </c>
      <c r="BT55" s="117">
        <v>5.8628532780834284E-4</v>
      </c>
      <c r="BU55" s="117">
        <v>2.3823774522090928E-3</v>
      </c>
      <c r="BV55" s="117">
        <v>1.2216192396046473E-3</v>
      </c>
      <c r="BW55" s="117">
        <v>9.8791005996145334E-3</v>
      </c>
      <c r="BX55" s="117">
        <v>5.9910700207396949E-3</v>
      </c>
      <c r="BY55" s="117">
        <v>5.3914700167960877E-3</v>
      </c>
      <c r="BZ55" s="117">
        <v>1.5384949070705256E-2</v>
      </c>
      <c r="CA55" s="117">
        <v>0</v>
      </c>
      <c r="CB55" s="117">
        <v>3.5757416612098455E-3</v>
      </c>
      <c r="CC55" s="117">
        <v>2.7356601798967891E-5</v>
      </c>
      <c r="CD55" s="117">
        <v>2.9742552127090321E-4</v>
      </c>
      <c r="CE55" s="117">
        <v>0</v>
      </c>
      <c r="CF55" s="117">
        <v>3.1585826915993998E-3</v>
      </c>
      <c r="CG55" s="117">
        <v>4.0201917620391195E-3</v>
      </c>
      <c r="CH55" s="117">
        <v>5.6123640492615175E-3</v>
      </c>
      <c r="CI55" s="117">
        <v>1.8242234301787352E-2</v>
      </c>
      <c r="CJ55" s="117">
        <v>1.8292124962574159E-2</v>
      </c>
      <c r="CK55" s="117">
        <v>0</v>
      </c>
      <c r="CL55" s="117">
        <v>1.4635148209915316E-4</v>
      </c>
      <c r="CM55" s="117">
        <v>2.4621917590510595E-2</v>
      </c>
      <c r="CN55" s="117">
        <v>0</v>
      </c>
      <c r="CO55" s="117">
        <v>6.5477593950101292E-4</v>
      </c>
      <c r="CP55" s="117">
        <v>5.4130917982518037E-4</v>
      </c>
      <c r="CQ55" s="117">
        <v>5.2744669829660751E-3</v>
      </c>
      <c r="CR55" s="117">
        <v>1.7899320183648881E-2</v>
      </c>
      <c r="CS55" s="117">
        <v>0</v>
      </c>
      <c r="CT55" s="117">
        <v>3.8943212456861789E-4</v>
      </c>
      <c r="CU55" s="117">
        <v>3.8084458422222824E-4</v>
      </c>
      <c r="CV55" s="117">
        <v>3.1830504568427743E-3</v>
      </c>
      <c r="CW55" s="117">
        <v>1.8166089679858455E-4</v>
      </c>
      <c r="CX55" s="117">
        <v>9.6868195849674227E-3</v>
      </c>
      <c r="CY55" s="117">
        <v>1.4552861841502556E-4</v>
      </c>
      <c r="CZ55" s="117">
        <v>4.4332230106519733E-3</v>
      </c>
      <c r="DA55" s="117">
        <v>9.9554797250583525E-4</v>
      </c>
      <c r="DB55" s="117">
        <v>8.4944983680290027E-3</v>
      </c>
      <c r="DC55" s="117">
        <v>7.4550099919377189E-3</v>
      </c>
      <c r="DD55" s="117">
        <v>3.2132784388006728E-2</v>
      </c>
      <c r="DE55" s="117">
        <v>8.0609522380188526E-3</v>
      </c>
      <c r="DF55" s="117">
        <v>7.0697029126528385E-3</v>
      </c>
      <c r="DG55" s="117">
        <v>3.6133442464965876E-3</v>
      </c>
      <c r="DH55" s="117">
        <v>2.2002434031211014E-2</v>
      </c>
      <c r="DI55" s="117">
        <v>3.7972830864950645E-2</v>
      </c>
      <c r="DJ55" s="117">
        <v>2.6139591897798117E-2</v>
      </c>
      <c r="DK55" s="117">
        <v>5.1703596931171748E-2</v>
      </c>
      <c r="DL55" s="117">
        <v>2.8864015741072307E-2</v>
      </c>
      <c r="DM55" s="117">
        <v>2.5840296632452974E-2</v>
      </c>
      <c r="DN55" s="117">
        <v>6.2207775441580383E-3</v>
      </c>
      <c r="DO55" s="117">
        <v>1.3006199854103579E-2</v>
      </c>
      <c r="DP55" s="117">
        <v>2.3752678141162643E-2</v>
      </c>
      <c r="DQ55" s="117">
        <v>0</v>
      </c>
      <c r="DR55" s="117">
        <v>3.1115076774404112E-2</v>
      </c>
      <c r="DS55" s="99"/>
      <c r="DT55" s="8"/>
    </row>
    <row r="56" spans="1:124">
      <c r="A56" s="10"/>
      <c r="E56" s="91"/>
      <c r="F56" s="102"/>
      <c r="G56" s="102"/>
      <c r="H56" s="102"/>
      <c r="I56" s="102"/>
      <c r="J56" s="102"/>
      <c r="K56" s="125">
        <v>333</v>
      </c>
      <c r="L56" s="126" t="s">
        <v>936</v>
      </c>
      <c r="M56" s="119">
        <v>0.98376165917374647</v>
      </c>
      <c r="N56" s="120">
        <v>0.72036584499486322</v>
      </c>
      <c r="O56" s="117">
        <v>4.4568205449582766E-5</v>
      </c>
      <c r="P56" s="117">
        <v>2.3186187142629422E-4</v>
      </c>
      <c r="Q56" s="117">
        <v>1.9256881687557643E-5</v>
      </c>
      <c r="R56" s="117">
        <v>4.9546808138290278E-5</v>
      </c>
      <c r="S56" s="117">
        <v>5.9388907935438483E-3</v>
      </c>
      <c r="T56" s="117">
        <v>4.132145721885026E-4</v>
      </c>
      <c r="U56" s="117">
        <v>1.1263111630137345E-5</v>
      </c>
      <c r="V56" s="117">
        <v>2.8899210788101994E-3</v>
      </c>
      <c r="W56" s="117">
        <v>3.0105832580494089E-3</v>
      </c>
      <c r="X56" s="117">
        <v>2.5242748401283432E-2</v>
      </c>
      <c r="Y56" s="117">
        <v>2.6923762357920839E-2</v>
      </c>
      <c r="Z56" s="117">
        <v>4.1928843403292544E-3</v>
      </c>
      <c r="AA56" s="117">
        <v>0</v>
      </c>
      <c r="AB56" s="117">
        <v>1.5783909258163769E-3</v>
      </c>
      <c r="AC56" s="117">
        <v>3.8734431427356417E-4</v>
      </c>
      <c r="AD56" s="117">
        <v>4.4866986372010592E-4</v>
      </c>
      <c r="AE56" s="117">
        <v>0</v>
      </c>
      <c r="AF56" s="117">
        <v>2.7544790406718207E-2</v>
      </c>
      <c r="AG56" s="117">
        <v>2.5059174385795932E-4</v>
      </c>
      <c r="AH56" s="117">
        <v>4.795445530903387E-3</v>
      </c>
      <c r="AI56" s="117">
        <v>3.1436244874540338E-2</v>
      </c>
      <c r="AJ56" s="117">
        <v>1.7162106273599952E-2</v>
      </c>
      <c r="AK56" s="117">
        <v>1.8967984245762487E-2</v>
      </c>
      <c r="AL56" s="117">
        <v>1.4850294898414105E-2</v>
      </c>
      <c r="AM56" s="117">
        <v>1.2773570166754662E-2</v>
      </c>
      <c r="AN56" s="117">
        <v>2.4320310954156498E-2</v>
      </c>
      <c r="AO56" s="117">
        <v>3.027009093638398E-3</v>
      </c>
      <c r="AP56" s="117">
        <v>1.2464894474858891E-2</v>
      </c>
      <c r="AQ56" s="117">
        <v>2.0346771607339945E-2</v>
      </c>
      <c r="AR56" s="117">
        <v>9.1312952937034238E-3</v>
      </c>
      <c r="AS56" s="117">
        <v>1.0776904413449849E-2</v>
      </c>
      <c r="AT56" s="117">
        <v>9.4838408764427035E-3</v>
      </c>
      <c r="AU56" s="117">
        <v>1.0488825402142205E-2</v>
      </c>
      <c r="AV56" s="117">
        <v>4.7000374169470088E-3</v>
      </c>
      <c r="AW56" s="117">
        <v>3.5894841956052954E-3</v>
      </c>
      <c r="AX56" s="117">
        <v>7.993987931305702E-3</v>
      </c>
      <c r="AY56" s="117">
        <v>3.6226144860179855E-3</v>
      </c>
      <c r="AZ56" s="117">
        <v>1.7280638343607681E-2</v>
      </c>
      <c r="BA56" s="117">
        <v>9.9940629929685509E-3</v>
      </c>
      <c r="BB56" s="117">
        <v>1.9124590868501372E-2</v>
      </c>
      <c r="BC56" s="117">
        <v>1.9763414909174361E-2</v>
      </c>
      <c r="BD56" s="117">
        <v>1.5840707699874782E-2</v>
      </c>
      <c r="BE56" s="117">
        <v>3.3320322526917416E-3</v>
      </c>
      <c r="BF56" s="117">
        <v>1.2121585739468923E-3</v>
      </c>
      <c r="BG56" s="117">
        <v>8.1934503965253383E-3</v>
      </c>
      <c r="BH56" s="117">
        <v>2.6077479809635477E-2</v>
      </c>
      <c r="BI56" s="117">
        <v>3.7771338465634741E-2</v>
      </c>
      <c r="BJ56" s="117">
        <v>1.5734004793570757E-2</v>
      </c>
      <c r="BK56" s="117">
        <v>1.4202520776641411E-2</v>
      </c>
      <c r="BL56" s="117">
        <v>2.5190258186385969E-2</v>
      </c>
      <c r="BM56" s="117">
        <v>2.6810668557696937E-2</v>
      </c>
      <c r="BN56" s="117">
        <v>4.8036509584517766E-2</v>
      </c>
      <c r="BO56" s="117">
        <v>7.5563604356606653E-2</v>
      </c>
      <c r="BP56" s="117">
        <v>2.0970279438323049E-2</v>
      </c>
      <c r="BQ56" s="117">
        <v>2.4418626875880561E-2</v>
      </c>
      <c r="BR56" s="117">
        <v>2.1271476140939192E-2</v>
      </c>
      <c r="BS56" s="117">
        <v>7.1352379205902655E-3</v>
      </c>
      <c r="BT56" s="117">
        <v>5.4962395967248527E-3</v>
      </c>
      <c r="BU56" s="117">
        <v>5.1116968582999758E-2</v>
      </c>
      <c r="BV56" s="117">
        <v>9.7482240361691213E-3</v>
      </c>
      <c r="BW56" s="117">
        <v>2.4123596309641327E-2</v>
      </c>
      <c r="BX56" s="117">
        <v>6.606371143077266E-3</v>
      </c>
      <c r="BY56" s="117">
        <v>1.5400481685121864E-3</v>
      </c>
      <c r="BZ56" s="117">
        <v>4.4739229845137631E-4</v>
      </c>
      <c r="CA56" s="117">
        <v>0</v>
      </c>
      <c r="CB56" s="117">
        <v>1.3220700045820347E-3</v>
      </c>
      <c r="CC56" s="117">
        <v>5.8177411436671821E-4</v>
      </c>
      <c r="CD56" s="117">
        <v>1.0070792713122355E-2</v>
      </c>
      <c r="CE56" s="117">
        <v>0</v>
      </c>
      <c r="CF56" s="117">
        <v>8.5048060310277587E-3</v>
      </c>
      <c r="CG56" s="117">
        <v>2.0734422664673031E-3</v>
      </c>
      <c r="CH56" s="117">
        <v>1.8775450040241484E-4</v>
      </c>
      <c r="CI56" s="117">
        <v>2.032711023740953E-4</v>
      </c>
      <c r="CJ56" s="117">
        <v>1.2639853927517767E-6</v>
      </c>
      <c r="CK56" s="117">
        <v>0</v>
      </c>
      <c r="CL56" s="117">
        <v>1.3101803517457145E-4</v>
      </c>
      <c r="CM56" s="117">
        <v>1.5059435389631838E-3</v>
      </c>
      <c r="CN56" s="117">
        <v>0</v>
      </c>
      <c r="CO56" s="117">
        <v>1.3894445054957907E-4</v>
      </c>
      <c r="CP56" s="117">
        <v>4.2068110993151191E-5</v>
      </c>
      <c r="CQ56" s="117">
        <v>1.3270697541155228E-3</v>
      </c>
      <c r="CR56" s="117">
        <v>4.6090352401701124E-5</v>
      </c>
      <c r="CS56" s="117">
        <v>1.4647303809855383E-3</v>
      </c>
      <c r="CT56" s="117">
        <v>3.1991643816554637E-3</v>
      </c>
      <c r="CU56" s="117">
        <v>5.2959183902336797E-3</v>
      </c>
      <c r="CV56" s="117">
        <v>1.3280945431331252E-3</v>
      </c>
      <c r="CW56" s="117">
        <v>1.8192535767249012E-3</v>
      </c>
      <c r="CX56" s="117">
        <v>1.8741635694232192E-3</v>
      </c>
      <c r="CY56" s="117">
        <v>7.670041289548072E-3</v>
      </c>
      <c r="CZ56" s="117">
        <v>5.2114874305818843E-3</v>
      </c>
      <c r="DA56" s="117">
        <v>7.3520189462484176E-2</v>
      </c>
      <c r="DB56" s="117">
        <v>8.158299529935327E-2</v>
      </c>
      <c r="DC56" s="117">
        <v>9.0857309625235749E-2</v>
      </c>
      <c r="DD56" s="117">
        <v>8.6452835732664845E-4</v>
      </c>
      <c r="DE56" s="117">
        <v>6.1659973146754163E-3</v>
      </c>
      <c r="DF56" s="117">
        <v>1.032369097331242E-3</v>
      </c>
      <c r="DG56" s="117">
        <v>6.140123322693542E-3</v>
      </c>
      <c r="DH56" s="117">
        <v>8.0817717789955969E-3</v>
      </c>
      <c r="DI56" s="117">
        <v>4.325655791504903E-4</v>
      </c>
      <c r="DJ56" s="117">
        <v>5.0500331452829591E-3</v>
      </c>
      <c r="DK56" s="117">
        <v>1.3091406694332461E-3</v>
      </c>
      <c r="DL56" s="117">
        <v>1.6876127243381544E-4</v>
      </c>
      <c r="DM56" s="117">
        <v>1.1655728868113855E-3</v>
      </c>
      <c r="DN56" s="117">
        <v>7.9477226716572651E-4</v>
      </c>
      <c r="DO56" s="117">
        <v>2.6243680957416388E-2</v>
      </c>
      <c r="DP56" s="117">
        <v>7.1237443960159676E-4</v>
      </c>
      <c r="DQ56" s="117">
        <v>0</v>
      </c>
      <c r="DR56" s="117">
        <v>4.8898254049669113E-4</v>
      </c>
      <c r="DS56" s="99"/>
      <c r="DT56" s="8"/>
    </row>
    <row r="57" spans="1:124">
      <c r="A57" s="10"/>
      <c r="E57" s="91"/>
      <c r="F57" s="102"/>
      <c r="G57" s="102"/>
      <c r="H57" s="102"/>
      <c r="I57" s="102"/>
      <c r="J57" s="102"/>
      <c r="K57" s="125">
        <v>339</v>
      </c>
      <c r="L57" s="126" t="s">
        <v>937</v>
      </c>
      <c r="M57" s="119">
        <v>1.0757700158773329</v>
      </c>
      <c r="N57" s="120">
        <v>0.59520142848772772</v>
      </c>
      <c r="O57" s="117">
        <v>6.5655816583238766E-4</v>
      </c>
      <c r="P57" s="117">
        <v>5.4298337991863285E-3</v>
      </c>
      <c r="Q57" s="117">
        <v>0</v>
      </c>
      <c r="R57" s="117">
        <v>0</v>
      </c>
      <c r="S57" s="117">
        <v>1.0745935913134999E-5</v>
      </c>
      <c r="T57" s="117">
        <v>0</v>
      </c>
      <c r="U57" s="117">
        <v>0</v>
      </c>
      <c r="V57" s="117">
        <v>1.9601101811094371E-3</v>
      </c>
      <c r="W57" s="117">
        <v>2.0829416256184152E-3</v>
      </c>
      <c r="X57" s="117">
        <v>2.7350171628923135E-3</v>
      </c>
      <c r="Y57" s="117">
        <v>1.0570537330091263E-2</v>
      </c>
      <c r="Z57" s="117">
        <v>9.4372943640465244E-3</v>
      </c>
      <c r="AA57" s="117">
        <v>0</v>
      </c>
      <c r="AB57" s="117">
        <v>2.7919337098579911E-2</v>
      </c>
      <c r="AC57" s="117">
        <v>1.5114538892127324E-2</v>
      </c>
      <c r="AD57" s="117">
        <v>9.253752039769963E-4</v>
      </c>
      <c r="AE57" s="117">
        <v>1.1211889946040284E-5</v>
      </c>
      <c r="AF57" s="117">
        <v>2.9253663131730803E-2</v>
      </c>
      <c r="AG57" s="117">
        <v>5.776362701424714E-4</v>
      </c>
      <c r="AH57" s="117">
        <v>4.0708168183699724E-4</v>
      </c>
      <c r="AI57" s="117">
        <v>4.4639848923790394E-2</v>
      </c>
      <c r="AJ57" s="117">
        <v>3.5596917008180552E-2</v>
      </c>
      <c r="AK57" s="117">
        <v>5.3488666841832073E-2</v>
      </c>
      <c r="AL57" s="117">
        <v>4.4448332905108336E-2</v>
      </c>
      <c r="AM57" s="117">
        <v>5.2440645368825436E-2</v>
      </c>
      <c r="AN57" s="117">
        <v>6.3277112922156348E-2</v>
      </c>
      <c r="AO57" s="117">
        <v>1.0961536217717841E-2</v>
      </c>
      <c r="AP57" s="117">
        <v>1.8609160682117359E-2</v>
      </c>
      <c r="AQ57" s="117">
        <v>1.3676034172277729E-2</v>
      </c>
      <c r="AR57" s="117">
        <v>9.8702985860124734E-4</v>
      </c>
      <c r="AS57" s="117">
        <v>1.3071940030984425E-4</v>
      </c>
      <c r="AT57" s="117">
        <v>2.1011719120584906E-3</v>
      </c>
      <c r="AU57" s="117">
        <v>0</v>
      </c>
      <c r="AV57" s="117">
        <v>7.3665958954228844E-3</v>
      </c>
      <c r="AW57" s="117">
        <v>8.6866314090847472E-3</v>
      </c>
      <c r="AX57" s="117">
        <v>9.4625841961019756E-4</v>
      </c>
      <c r="AY57" s="117">
        <v>1.0955907253539796E-2</v>
      </c>
      <c r="AZ57" s="117">
        <v>6.7953744970822745E-3</v>
      </c>
      <c r="BA57" s="117">
        <v>7.1692938060719368E-3</v>
      </c>
      <c r="BB57" s="117">
        <v>1.7333234264288663E-2</v>
      </c>
      <c r="BC57" s="117">
        <v>1.6053924393181146E-3</v>
      </c>
      <c r="BD57" s="117">
        <v>1.5677627990044431E-2</v>
      </c>
      <c r="BE57" s="117">
        <v>8.9500390006513441E-4</v>
      </c>
      <c r="BF57" s="117">
        <v>9.5610478228685125E-6</v>
      </c>
      <c r="BG57" s="117">
        <v>1.0175852073863497E-3</v>
      </c>
      <c r="BH57" s="117">
        <v>1.81902927023971E-3</v>
      </c>
      <c r="BI57" s="117">
        <v>1.6372008372617986E-3</v>
      </c>
      <c r="BJ57" s="117">
        <v>1.380342318662156E-3</v>
      </c>
      <c r="BK57" s="117">
        <v>2.0456268814258795E-4</v>
      </c>
      <c r="BL57" s="117">
        <v>4.5858319505680983E-4</v>
      </c>
      <c r="BM57" s="117">
        <v>5.8029813688394941E-3</v>
      </c>
      <c r="BN57" s="117">
        <v>2.0512961226791891E-3</v>
      </c>
      <c r="BO57" s="117">
        <v>1.591652991966133E-4</v>
      </c>
      <c r="BP57" s="117">
        <v>1.5445539126814102E-2</v>
      </c>
      <c r="BQ57" s="117">
        <v>9.368830111759804E-4</v>
      </c>
      <c r="BR57" s="117">
        <v>2.0355715351658005E-4</v>
      </c>
      <c r="BS57" s="117">
        <v>6.7842909496148834E-3</v>
      </c>
      <c r="BT57" s="117">
        <v>5.7119416774419228E-3</v>
      </c>
      <c r="BU57" s="117">
        <v>8.2159371246003938E-3</v>
      </c>
      <c r="BV57" s="117">
        <v>3.9788588727119115E-3</v>
      </c>
      <c r="BW57" s="117">
        <v>7.0718572092318029E-3</v>
      </c>
      <c r="BX57" s="117">
        <v>2.4432737430060659E-4</v>
      </c>
      <c r="BY57" s="117">
        <v>0</v>
      </c>
      <c r="BZ57" s="117">
        <v>0</v>
      </c>
      <c r="CA57" s="117">
        <v>0</v>
      </c>
      <c r="CB57" s="117">
        <v>1.2565984841916687E-4</v>
      </c>
      <c r="CC57" s="117">
        <v>1.6339999725070883E-2</v>
      </c>
      <c r="CD57" s="117">
        <v>1.8293315674260898E-2</v>
      </c>
      <c r="CE57" s="117">
        <v>0</v>
      </c>
      <c r="CF57" s="117">
        <v>3.4460464067729375E-4</v>
      </c>
      <c r="CG57" s="117">
        <v>2.901602433761323E-2</v>
      </c>
      <c r="CH57" s="117">
        <v>1.3249564435009045E-5</v>
      </c>
      <c r="CI57" s="117">
        <v>0</v>
      </c>
      <c r="CJ57" s="117">
        <v>0</v>
      </c>
      <c r="CK57" s="117">
        <v>0</v>
      </c>
      <c r="CL57" s="117">
        <v>6.4538331147543455E-4</v>
      </c>
      <c r="CM57" s="117">
        <v>0</v>
      </c>
      <c r="CN57" s="117">
        <v>0</v>
      </c>
      <c r="CO57" s="117">
        <v>1.8051198585668814E-3</v>
      </c>
      <c r="CP57" s="117">
        <v>0</v>
      </c>
      <c r="CQ57" s="117">
        <v>1.329448787618228E-3</v>
      </c>
      <c r="CR57" s="117">
        <v>7.2289582863396512E-2</v>
      </c>
      <c r="CS57" s="117">
        <v>0</v>
      </c>
      <c r="CT57" s="117">
        <v>2.7682689152576951E-3</v>
      </c>
      <c r="CU57" s="117">
        <v>4.3926555093482663E-3</v>
      </c>
      <c r="CV57" s="117">
        <v>0</v>
      </c>
      <c r="CW57" s="117">
        <v>1.2866819792477179E-3</v>
      </c>
      <c r="CX57" s="117">
        <v>7.3734051959988174E-5</v>
      </c>
      <c r="CY57" s="117">
        <v>3.0723157991136745E-4</v>
      </c>
      <c r="CZ57" s="117">
        <v>6.8384961131986858E-4</v>
      </c>
      <c r="DA57" s="117">
        <v>1.1488962680366281E-4</v>
      </c>
      <c r="DB57" s="117">
        <v>9.9176187454195152E-4</v>
      </c>
      <c r="DC57" s="117">
        <v>2.17643699392445E-4</v>
      </c>
      <c r="DD57" s="117">
        <v>0</v>
      </c>
      <c r="DE57" s="117">
        <v>2.4207851496629012E-5</v>
      </c>
      <c r="DF57" s="117">
        <v>0</v>
      </c>
      <c r="DG57" s="117">
        <v>0</v>
      </c>
      <c r="DH57" s="117">
        <v>0</v>
      </c>
      <c r="DI57" s="117">
        <v>0</v>
      </c>
      <c r="DJ57" s="117">
        <v>3.8839887539370253E-3</v>
      </c>
      <c r="DK57" s="117">
        <v>3.5636933723281515E-3</v>
      </c>
      <c r="DL57" s="117">
        <v>2.0863590509778869E-5</v>
      </c>
      <c r="DM57" s="117">
        <v>0</v>
      </c>
      <c r="DN57" s="117">
        <v>2.3359502234435956E-4</v>
      </c>
      <c r="DO57" s="117">
        <v>0</v>
      </c>
      <c r="DP57" s="117">
        <v>0</v>
      </c>
      <c r="DQ57" s="117">
        <v>0</v>
      </c>
      <c r="DR57" s="117">
        <v>5.0958412871999221E-3</v>
      </c>
      <c r="DS57" s="99"/>
      <c r="DT57" s="8"/>
    </row>
    <row r="58" spans="1:124">
      <c r="A58" s="10"/>
      <c r="E58" s="91"/>
      <c r="F58" s="102"/>
      <c r="G58" s="102"/>
      <c r="H58" s="102"/>
      <c r="I58" s="102"/>
      <c r="J58" s="102"/>
      <c r="K58" s="125">
        <v>341</v>
      </c>
      <c r="L58" s="126" t="s">
        <v>938</v>
      </c>
      <c r="M58" s="119">
        <v>1.0404765754375349</v>
      </c>
      <c r="N58" s="120">
        <v>0.65823219067741834</v>
      </c>
      <c r="O58" s="117">
        <v>6.4726094288540775E-4</v>
      </c>
      <c r="P58" s="117">
        <v>1.9124078309567766E-3</v>
      </c>
      <c r="Q58" s="117">
        <v>6.7729163436077092E-5</v>
      </c>
      <c r="R58" s="117">
        <v>5.2203168902288641E-5</v>
      </c>
      <c r="S58" s="117">
        <v>1.0996341431221337E-3</v>
      </c>
      <c r="T58" s="117">
        <v>1.5612888084089635E-4</v>
      </c>
      <c r="U58" s="117">
        <v>1.5021464109976784E-3</v>
      </c>
      <c r="V58" s="117">
        <v>4.4163020928513348E-4</v>
      </c>
      <c r="W58" s="117">
        <v>4.0994191156023107E-3</v>
      </c>
      <c r="X58" s="117">
        <v>6.7746190314062335E-3</v>
      </c>
      <c r="Y58" s="117">
        <v>9.2006618564372169E-3</v>
      </c>
      <c r="Z58" s="117">
        <v>9.0133540894411744E-3</v>
      </c>
      <c r="AA58" s="117">
        <v>0</v>
      </c>
      <c r="AB58" s="117">
        <v>1.0435523939630337E-2</v>
      </c>
      <c r="AC58" s="117">
        <v>2.007959503122704E-2</v>
      </c>
      <c r="AD58" s="117">
        <v>1.8946427147688651E-2</v>
      </c>
      <c r="AE58" s="117">
        <v>2.8139599488152388E-2</v>
      </c>
      <c r="AF58" s="117">
        <v>3.231463368746855E-2</v>
      </c>
      <c r="AG58" s="117">
        <v>8.6708139325441559E-3</v>
      </c>
      <c r="AH58" s="117">
        <v>2.338816709485891E-2</v>
      </c>
      <c r="AI58" s="117">
        <v>1.2873942455763728E-2</v>
      </c>
      <c r="AJ58" s="117">
        <v>4.1303593231324679E-3</v>
      </c>
      <c r="AK58" s="117">
        <v>2.1054917685981058E-4</v>
      </c>
      <c r="AL58" s="117">
        <v>1.571214832795313E-4</v>
      </c>
      <c r="AM58" s="117">
        <v>5.4915686092151428E-4</v>
      </c>
      <c r="AN58" s="117">
        <v>7.9618084462285555E-4</v>
      </c>
      <c r="AO58" s="117">
        <v>1.5994514063390796E-3</v>
      </c>
      <c r="AP58" s="117">
        <v>3.403197152250406E-4</v>
      </c>
      <c r="AQ58" s="117">
        <v>6.6218645225082906E-4</v>
      </c>
      <c r="AR58" s="117">
        <v>2.5721923457883529E-3</v>
      </c>
      <c r="AS58" s="117">
        <v>2.4821033937244127E-3</v>
      </c>
      <c r="AT58" s="117">
        <v>3.1038077482527528E-3</v>
      </c>
      <c r="AU58" s="117">
        <v>1.695417191343206E-2</v>
      </c>
      <c r="AV58" s="117">
        <v>8.6530895628989901E-4</v>
      </c>
      <c r="AW58" s="117">
        <v>2.6850380032188256E-3</v>
      </c>
      <c r="AX58" s="117">
        <v>1.5536313183227332E-2</v>
      </c>
      <c r="AY58" s="117">
        <v>5.618867623672967E-3</v>
      </c>
      <c r="AZ58" s="117">
        <v>1.4860357555570866E-3</v>
      </c>
      <c r="BA58" s="117">
        <v>2.6103854398179908E-3</v>
      </c>
      <c r="BB58" s="117">
        <v>2.3581198005229753E-3</v>
      </c>
      <c r="BC58" s="117">
        <v>2.2851101036807865E-3</v>
      </c>
      <c r="BD58" s="117">
        <v>1.7070510140738137E-2</v>
      </c>
      <c r="BE58" s="117">
        <v>1.5826512048320016E-3</v>
      </c>
      <c r="BF58" s="117">
        <v>1.1095385600377311E-2</v>
      </c>
      <c r="BG58" s="117">
        <v>9.0235007419533064E-3</v>
      </c>
      <c r="BH58" s="117">
        <v>3.8237207872946701E-3</v>
      </c>
      <c r="BI58" s="117">
        <v>4.7885773622296799E-3</v>
      </c>
      <c r="BJ58" s="117">
        <v>2.202740628512812E-3</v>
      </c>
      <c r="BK58" s="117">
        <v>2.1313776647935686E-3</v>
      </c>
      <c r="BL58" s="117">
        <v>6.7141376425826974E-3</v>
      </c>
      <c r="BM58" s="117">
        <v>4.2000067062530171E-3</v>
      </c>
      <c r="BN58" s="117">
        <v>8.4044536574998125E-3</v>
      </c>
      <c r="BO58" s="117">
        <v>7.1391963036059238E-3</v>
      </c>
      <c r="BP58" s="117">
        <v>1.1984846292849164E-2</v>
      </c>
      <c r="BQ58" s="117">
        <v>3.0643003148495052E-2</v>
      </c>
      <c r="BR58" s="117">
        <v>6.9704347089676964E-3</v>
      </c>
      <c r="BS58" s="117">
        <v>2.5669778860511082E-3</v>
      </c>
      <c r="BT58" s="117">
        <v>2.1472251724259208E-3</v>
      </c>
      <c r="BU58" s="117">
        <v>1.4573604968357472E-3</v>
      </c>
      <c r="BV58" s="117">
        <v>5.6768022639990777E-3</v>
      </c>
      <c r="BW58" s="117">
        <v>1.0247274930082257E-2</v>
      </c>
      <c r="BX58" s="117">
        <v>1.2311035878139419E-2</v>
      </c>
      <c r="BY58" s="117">
        <v>2.9505036829353092E-3</v>
      </c>
      <c r="BZ58" s="117">
        <v>7.2711909508518828E-3</v>
      </c>
      <c r="CA58" s="117">
        <v>0</v>
      </c>
      <c r="CB58" s="117">
        <v>3.6884810329887857E-3</v>
      </c>
      <c r="CC58" s="117">
        <v>7.0069743624722966E-4</v>
      </c>
      <c r="CD58" s="117">
        <v>1.9323493594735855E-3</v>
      </c>
      <c r="CE58" s="117">
        <v>0</v>
      </c>
      <c r="CF58" s="117">
        <v>1.5925817473221454E-3</v>
      </c>
      <c r="CG58" s="117">
        <v>1.7681136450024827E-2</v>
      </c>
      <c r="CH58" s="117">
        <v>4.9956312618104903E-3</v>
      </c>
      <c r="CI58" s="117">
        <v>7.0556822225090335E-3</v>
      </c>
      <c r="CJ58" s="117">
        <v>6.5368441929687816E-3</v>
      </c>
      <c r="CK58" s="117">
        <v>0</v>
      </c>
      <c r="CL58" s="117">
        <v>2.7084370411697475E-2</v>
      </c>
      <c r="CM58" s="117">
        <v>1.0524693978073662E-2</v>
      </c>
      <c r="CN58" s="117">
        <v>0</v>
      </c>
      <c r="CO58" s="117">
        <v>1.0097245163437425E-3</v>
      </c>
      <c r="CP58" s="117">
        <v>9.0491238251381729E-4</v>
      </c>
      <c r="CQ58" s="117">
        <v>2.5482506680061449E-3</v>
      </c>
      <c r="CR58" s="117">
        <v>8.2632759005773826E-2</v>
      </c>
      <c r="CS58" s="117">
        <v>2.48186791303848E-2</v>
      </c>
      <c r="CT58" s="117">
        <v>0.23159773854392357</v>
      </c>
      <c r="CU58" s="117">
        <v>9.7769761357261471E-3</v>
      </c>
      <c r="CV58" s="117">
        <v>3.5716302320552601E-3</v>
      </c>
      <c r="CW58" s="117">
        <v>2.2456377577426873E-2</v>
      </c>
      <c r="CX58" s="117">
        <v>1.2755612781686514E-2</v>
      </c>
      <c r="CY58" s="117">
        <v>0.21192102067417659</v>
      </c>
      <c r="CZ58" s="117">
        <v>5.5818666148278271E-3</v>
      </c>
      <c r="DA58" s="117">
        <v>6.055051792868138E-3</v>
      </c>
      <c r="DB58" s="117">
        <v>8.4729119529293045E-3</v>
      </c>
      <c r="DC58" s="117">
        <v>1.1146478187795851E-2</v>
      </c>
      <c r="DD58" s="117">
        <v>1.457652477048643E-2</v>
      </c>
      <c r="DE58" s="117">
        <v>3.4844745198930808E-3</v>
      </c>
      <c r="DF58" s="117">
        <v>1.768929866744651E-2</v>
      </c>
      <c r="DG58" s="117">
        <v>7.0622901859583734E-3</v>
      </c>
      <c r="DH58" s="117">
        <v>3.1012552024994831E-2</v>
      </c>
      <c r="DI58" s="117">
        <v>1.4008794987674916E-2</v>
      </c>
      <c r="DJ58" s="117">
        <v>1.3260142067698516E-2</v>
      </c>
      <c r="DK58" s="117">
        <v>2.696537981507156E-2</v>
      </c>
      <c r="DL58" s="117">
        <v>2.6712658838765526E-2</v>
      </c>
      <c r="DM58" s="117">
        <v>2.6035203481672362E-2</v>
      </c>
      <c r="DN58" s="117">
        <v>7.9753996051672889E-3</v>
      </c>
      <c r="DO58" s="117">
        <v>4.3758398071045024E-3</v>
      </c>
      <c r="DP58" s="117">
        <v>2.3551565699309232E-2</v>
      </c>
      <c r="DQ58" s="117">
        <v>0</v>
      </c>
      <c r="DR58" s="117">
        <v>2.3916668726369699E-2</v>
      </c>
      <c r="DS58" s="99"/>
      <c r="DT58" s="8"/>
    </row>
    <row r="59" spans="1:124">
      <c r="A59" s="10"/>
      <c r="E59" s="91"/>
      <c r="F59" s="102"/>
      <c r="G59" s="102"/>
      <c r="H59" s="102"/>
      <c r="I59" s="102"/>
      <c r="J59" s="102"/>
      <c r="K59" s="125">
        <v>342</v>
      </c>
      <c r="L59" s="126" t="s">
        <v>939</v>
      </c>
      <c r="M59" s="119">
        <v>1.149158370270948</v>
      </c>
      <c r="N59" s="120">
        <v>0.92405949217725147</v>
      </c>
      <c r="O59" s="117">
        <v>0</v>
      </c>
      <c r="P59" s="117">
        <v>0</v>
      </c>
      <c r="Q59" s="117">
        <v>2.4918642585099134E-3</v>
      </c>
      <c r="R59" s="117">
        <v>1.9121208214760621E-3</v>
      </c>
      <c r="S59" s="117">
        <v>3.8399928034236211E-2</v>
      </c>
      <c r="T59" s="117">
        <v>4.9807542496893061E-3</v>
      </c>
      <c r="U59" s="117">
        <v>9.0540027247476519E-4</v>
      </c>
      <c r="V59" s="117">
        <v>1.3001426939231019E-2</v>
      </c>
      <c r="W59" s="117">
        <v>1.3774940625844164E-2</v>
      </c>
      <c r="X59" s="117">
        <v>3.5200956034711357E-2</v>
      </c>
      <c r="Y59" s="117">
        <v>4.4087612605453026E-2</v>
      </c>
      <c r="Z59" s="117">
        <v>2.6680225593516561E-2</v>
      </c>
      <c r="AA59" s="117">
        <v>0</v>
      </c>
      <c r="AB59" s="117">
        <v>1.2025336579186547E-2</v>
      </c>
      <c r="AC59" s="117">
        <v>2.519232563280328E-2</v>
      </c>
      <c r="AD59" s="117">
        <v>8.7393726151698565E-3</v>
      </c>
      <c r="AE59" s="117">
        <v>7.9041864937652081E-3</v>
      </c>
      <c r="AF59" s="117">
        <v>1.538163014298749E-2</v>
      </c>
      <c r="AG59" s="117">
        <v>8.8900088855142709E-3</v>
      </c>
      <c r="AH59" s="117">
        <v>7.0758439731078315E-2</v>
      </c>
      <c r="AI59" s="117">
        <v>9.857105561099988E-2</v>
      </c>
      <c r="AJ59" s="117">
        <v>6.8918920334574557E-2</v>
      </c>
      <c r="AK59" s="117">
        <v>4.8170082618865274E-3</v>
      </c>
      <c r="AL59" s="117">
        <v>3.7633786377851437E-3</v>
      </c>
      <c r="AM59" s="117">
        <v>4.1820146216440682E-3</v>
      </c>
      <c r="AN59" s="117">
        <v>1.3580976866286489E-2</v>
      </c>
      <c r="AO59" s="117">
        <v>1.2927232811592153E-2</v>
      </c>
      <c r="AP59" s="117">
        <v>9.8752930182564713E-3</v>
      </c>
      <c r="AQ59" s="117">
        <v>1.6970739053991917E-2</v>
      </c>
      <c r="AR59" s="117">
        <v>1.21943857679654E-3</v>
      </c>
      <c r="AS59" s="117">
        <v>1.4707745471654952E-3</v>
      </c>
      <c r="AT59" s="117">
        <v>6.4873048606576477E-3</v>
      </c>
      <c r="AU59" s="117">
        <v>4.1757868017656815E-3</v>
      </c>
      <c r="AV59" s="117">
        <v>1.8014824522922628E-2</v>
      </c>
      <c r="AW59" s="117">
        <v>5.9342436117070206E-3</v>
      </c>
      <c r="AX59" s="117">
        <v>4.6806176252478932E-2</v>
      </c>
      <c r="AY59" s="117">
        <v>5.6715423609967307E-3</v>
      </c>
      <c r="AZ59" s="117">
        <v>4.5372554843543496E-3</v>
      </c>
      <c r="BA59" s="117">
        <v>2.1129750455389715E-2</v>
      </c>
      <c r="BB59" s="117">
        <v>9.1678477639524428E-3</v>
      </c>
      <c r="BC59" s="117">
        <v>8.9348898811935518E-3</v>
      </c>
      <c r="BD59" s="117">
        <v>9.3312773879005662E-2</v>
      </c>
      <c r="BE59" s="117">
        <v>8.1843348065412051E-3</v>
      </c>
      <c r="BF59" s="117">
        <v>2.4284596573607597E-2</v>
      </c>
      <c r="BG59" s="117">
        <v>1.1135240329251749E-2</v>
      </c>
      <c r="BH59" s="117">
        <v>1.0448628410430118E-2</v>
      </c>
      <c r="BI59" s="117">
        <v>1.0727687347855246E-2</v>
      </c>
      <c r="BJ59" s="117">
        <v>2.5000808839590549E-2</v>
      </c>
      <c r="BK59" s="117">
        <v>1.155876344531544E-2</v>
      </c>
      <c r="BL59" s="117">
        <v>3.8325990829632686E-2</v>
      </c>
      <c r="BM59" s="117">
        <v>3.1479745779523248E-2</v>
      </c>
      <c r="BN59" s="117">
        <v>6.0876618637062251E-2</v>
      </c>
      <c r="BO59" s="117">
        <v>3.694423712396188E-2</v>
      </c>
      <c r="BP59" s="117">
        <v>4.5021141298383589E-2</v>
      </c>
      <c r="BQ59" s="117">
        <v>3.8959690111033542E-2</v>
      </c>
      <c r="BR59" s="117">
        <v>9.141314589031857E-2</v>
      </c>
      <c r="BS59" s="117">
        <v>1.472268119162033E-2</v>
      </c>
      <c r="BT59" s="117">
        <v>1.165877351664148E-2</v>
      </c>
      <c r="BU59" s="117">
        <v>1.4646212959732211E-2</v>
      </c>
      <c r="BV59" s="117">
        <v>2.4274850528873834E-2</v>
      </c>
      <c r="BW59" s="117">
        <v>4.6879513502923784E-2</v>
      </c>
      <c r="BX59" s="117">
        <v>1.3627547314581706E-2</v>
      </c>
      <c r="BY59" s="117">
        <v>3.5275334295598676E-2</v>
      </c>
      <c r="BZ59" s="117">
        <v>8.7806652026638579E-3</v>
      </c>
      <c r="CA59" s="117">
        <v>0</v>
      </c>
      <c r="CB59" s="117">
        <v>2.3340424430769856E-2</v>
      </c>
      <c r="CC59" s="117">
        <v>2.8236196491394764E-3</v>
      </c>
      <c r="CD59" s="117">
        <v>5.5293699619676662E-3</v>
      </c>
      <c r="CE59" s="117">
        <v>0</v>
      </c>
      <c r="CF59" s="117">
        <v>9.449961438251814E-4</v>
      </c>
      <c r="CG59" s="117">
        <v>6.4241788590353954E-2</v>
      </c>
      <c r="CH59" s="117">
        <v>0.10203250215735014</v>
      </c>
      <c r="CI59" s="117">
        <v>4.8999275291606893E-3</v>
      </c>
      <c r="CJ59" s="117">
        <v>5.3531052427805705E-4</v>
      </c>
      <c r="CK59" s="117">
        <v>0</v>
      </c>
      <c r="CL59" s="117">
        <v>3.4798504665696267E-3</v>
      </c>
      <c r="CM59" s="117">
        <v>4.15239636422308E-2</v>
      </c>
      <c r="CN59" s="117">
        <v>0</v>
      </c>
      <c r="CO59" s="117">
        <v>5.9993772478858093E-3</v>
      </c>
      <c r="CP59" s="117">
        <v>1.3209172498776792E-2</v>
      </c>
      <c r="CQ59" s="117">
        <v>1.9521354291139222E-2</v>
      </c>
      <c r="CR59" s="117">
        <v>3.7761706556180011E-2</v>
      </c>
      <c r="CS59" s="117">
        <v>2.3152031747777531E-2</v>
      </c>
      <c r="CT59" s="117">
        <v>4.5215266323826046E-2</v>
      </c>
      <c r="CU59" s="117">
        <v>6.5571281814797086E-3</v>
      </c>
      <c r="CV59" s="117">
        <v>0.10763559837411341</v>
      </c>
      <c r="CW59" s="117">
        <v>0.22112479971110027</v>
      </c>
      <c r="CX59" s="117">
        <v>3.1065660953868632E-2</v>
      </c>
      <c r="CY59" s="117">
        <v>2.0488252878306416E-2</v>
      </c>
      <c r="CZ59" s="117">
        <v>2.9411822055247963E-2</v>
      </c>
      <c r="DA59" s="117">
        <v>8.9975657700126666E-2</v>
      </c>
      <c r="DB59" s="117">
        <v>2.1426736601501871E-2</v>
      </c>
      <c r="DC59" s="117">
        <v>1.4760945673277018E-2</v>
      </c>
      <c r="DD59" s="117">
        <v>5.8376934784209987E-2</v>
      </c>
      <c r="DE59" s="117">
        <v>3.1103796462319997E-3</v>
      </c>
      <c r="DF59" s="117">
        <v>9.7995593211907525E-2</v>
      </c>
      <c r="DG59" s="117">
        <v>3.2923322963016158E-2</v>
      </c>
      <c r="DH59" s="117">
        <v>0.18728967761730012</v>
      </c>
      <c r="DI59" s="117">
        <v>3.9952821319043694E-2</v>
      </c>
      <c r="DJ59" s="117">
        <v>4.6998492561358317E-2</v>
      </c>
      <c r="DK59" s="117">
        <v>1.2273145355089258E-2</v>
      </c>
      <c r="DL59" s="117">
        <v>2.1940111733108367E-2</v>
      </c>
      <c r="DM59" s="117">
        <v>0.1100780396509581</v>
      </c>
      <c r="DN59" s="117">
        <v>9.2507298226908053E-3</v>
      </c>
      <c r="DO59" s="117">
        <v>0.17287236523518493</v>
      </c>
      <c r="DP59" s="117">
        <v>8.4284571819955439E-2</v>
      </c>
      <c r="DQ59" s="117">
        <v>0</v>
      </c>
      <c r="DR59" s="117">
        <v>8.744107376535741E-2</v>
      </c>
      <c r="DS59" s="99"/>
      <c r="DT59" s="8"/>
    </row>
    <row r="60" spans="1:124">
      <c r="A60" s="10"/>
      <c r="E60" s="91"/>
      <c r="F60" s="102"/>
      <c r="G60" s="102"/>
      <c r="H60" s="102"/>
      <c r="I60" s="102"/>
      <c r="J60" s="102"/>
      <c r="K60" s="125">
        <v>352</v>
      </c>
      <c r="L60" s="126" t="s">
        <v>940</v>
      </c>
      <c r="M60" s="119">
        <v>1.0671060272188095</v>
      </c>
      <c r="N60" s="120">
        <v>0.8539808444146737</v>
      </c>
      <c r="O60" s="117">
        <v>0</v>
      </c>
      <c r="P60" s="117">
        <v>0</v>
      </c>
      <c r="Q60" s="117">
        <v>1.6849833581490139E-2</v>
      </c>
      <c r="R60" s="117">
        <v>1.9607707612839829E-2</v>
      </c>
      <c r="S60" s="117">
        <v>1.6556609907092051E-2</v>
      </c>
      <c r="T60" s="117">
        <v>6.9634589005260553E-2</v>
      </c>
      <c r="U60" s="117">
        <v>1.0721855336255035E-2</v>
      </c>
      <c r="V60" s="117">
        <v>1.8202727115562748E-3</v>
      </c>
      <c r="W60" s="117">
        <v>2.0902245014799002E-2</v>
      </c>
      <c r="X60" s="117">
        <v>2.1364267945354027E-2</v>
      </c>
      <c r="Y60" s="117">
        <v>1.3423740813833832E-2</v>
      </c>
      <c r="Z60" s="117">
        <v>3.1166198934519412E-2</v>
      </c>
      <c r="AA60" s="117">
        <v>0</v>
      </c>
      <c r="AB60" s="117">
        <v>7.2517075510000351E-3</v>
      </c>
      <c r="AC60" s="117">
        <v>3.2880244357383202E-2</v>
      </c>
      <c r="AD60" s="117">
        <v>5.554910195247683E-2</v>
      </c>
      <c r="AE60" s="117">
        <v>6.129583424112605E-2</v>
      </c>
      <c r="AF60" s="117">
        <v>2.683950170292273E-3</v>
      </c>
      <c r="AG60" s="117">
        <v>4.9363486887342309E-2</v>
      </c>
      <c r="AH60" s="117">
        <v>3.5462838275945957E-2</v>
      </c>
      <c r="AI60" s="117">
        <v>3.2850794900528622E-3</v>
      </c>
      <c r="AJ60" s="117">
        <v>1.607249945239552E-3</v>
      </c>
      <c r="AK60" s="117">
        <v>4.0990457860291454E-3</v>
      </c>
      <c r="AL60" s="117">
        <v>1.6010496027466117E-3</v>
      </c>
      <c r="AM60" s="117">
        <v>1.4810277514951532E-3</v>
      </c>
      <c r="AN60" s="117">
        <v>7.7061145442966278E-4</v>
      </c>
      <c r="AO60" s="117">
        <v>1.277831631057255E-3</v>
      </c>
      <c r="AP60" s="117">
        <v>1.8506825627186323E-3</v>
      </c>
      <c r="AQ60" s="117">
        <v>1.4409868231265953E-3</v>
      </c>
      <c r="AR60" s="117">
        <v>3.2164276371130653E-2</v>
      </c>
      <c r="AS60" s="117">
        <v>1.1085751306915874E-2</v>
      </c>
      <c r="AT60" s="117">
        <v>5.3603763290046118E-3</v>
      </c>
      <c r="AU60" s="117">
        <v>1.6970190714329338E-2</v>
      </c>
      <c r="AV60" s="117">
        <v>2.6817505300704382E-3</v>
      </c>
      <c r="AW60" s="117">
        <v>4.3640672413620595E-2</v>
      </c>
      <c r="AX60" s="117">
        <v>1.1063353711433091E-2</v>
      </c>
      <c r="AY60" s="117">
        <v>3.6107281316165821E-2</v>
      </c>
      <c r="AZ60" s="117">
        <v>4.2318251265002202E-4</v>
      </c>
      <c r="BA60" s="117">
        <v>9.6392658771352817E-4</v>
      </c>
      <c r="BB60" s="117">
        <v>1.2731675468666546E-2</v>
      </c>
      <c r="BC60" s="117">
        <v>2.6341658264749768E-2</v>
      </c>
      <c r="BD60" s="117">
        <v>4.1506768171502059E-3</v>
      </c>
      <c r="BE60" s="117">
        <v>7.3582700364841431E-3</v>
      </c>
      <c r="BF60" s="117">
        <v>4.3100203896246754E-2</v>
      </c>
      <c r="BG60" s="117">
        <v>4.4956740026066137E-2</v>
      </c>
      <c r="BH60" s="117">
        <v>5.5149503755644895E-3</v>
      </c>
      <c r="BI60" s="117">
        <v>1.3357572302449182E-2</v>
      </c>
      <c r="BJ60" s="117">
        <v>3.4890010510318669E-3</v>
      </c>
      <c r="BK60" s="117">
        <v>2.1117741051082745E-4</v>
      </c>
      <c r="BL60" s="117">
        <v>3.6447157091979323E-3</v>
      </c>
      <c r="BM60" s="117">
        <v>4.8399100850891616E-3</v>
      </c>
      <c r="BN60" s="117">
        <v>2.5666990060225874E-3</v>
      </c>
      <c r="BO60" s="117">
        <v>8.4314220624973693E-3</v>
      </c>
      <c r="BP60" s="117">
        <v>3.5229841949430004E-3</v>
      </c>
      <c r="BQ60" s="117">
        <v>8.0887569654660828E-4</v>
      </c>
      <c r="BR60" s="117">
        <v>6.851168277334413E-4</v>
      </c>
      <c r="BS60" s="117">
        <v>7.5466691679275063E-4</v>
      </c>
      <c r="BT60" s="117">
        <v>2.0488397517410585E-3</v>
      </c>
      <c r="BU60" s="117">
        <v>6.0869305397022316E-3</v>
      </c>
      <c r="BV60" s="117">
        <v>5.3096696129639361E-3</v>
      </c>
      <c r="BW60" s="117">
        <v>1.2209653540491439E-2</v>
      </c>
      <c r="BX60" s="117">
        <v>2.4076625974913741E-2</v>
      </c>
      <c r="BY60" s="117">
        <v>0.21497157958369176</v>
      </c>
      <c r="BZ60" s="117">
        <v>0.41121476845615901</v>
      </c>
      <c r="CA60" s="117">
        <v>0</v>
      </c>
      <c r="CB60" s="117">
        <v>0.18348607996326191</v>
      </c>
      <c r="CC60" s="117">
        <v>4.8379335368169948E-4</v>
      </c>
      <c r="CD60" s="117">
        <v>4.4258643098940165E-3</v>
      </c>
      <c r="CE60" s="117">
        <v>1.1376296141794825E-2</v>
      </c>
      <c r="CF60" s="117">
        <v>8.7843136463050614E-2</v>
      </c>
      <c r="CG60" s="117">
        <v>0.10872745596057175</v>
      </c>
      <c r="CH60" s="117">
        <v>1.6810843107465896E-2</v>
      </c>
      <c r="CI60" s="117">
        <v>4.1265010109274899E-2</v>
      </c>
      <c r="CJ60" s="117">
        <v>1.1871982346179435E-2</v>
      </c>
      <c r="CK60" s="117">
        <v>0</v>
      </c>
      <c r="CL60" s="117">
        <v>3.9824418472032911E-4</v>
      </c>
      <c r="CM60" s="117">
        <v>0.36387480096922303</v>
      </c>
      <c r="CN60" s="117">
        <v>0</v>
      </c>
      <c r="CO60" s="117">
        <v>4.4569179575097298E-3</v>
      </c>
      <c r="CP60" s="117">
        <v>0.48668377522015677</v>
      </c>
      <c r="CQ60" s="117">
        <v>3.8933050371131511E-2</v>
      </c>
      <c r="CR60" s="117">
        <v>5.3929063290490895E-2</v>
      </c>
      <c r="CS60" s="117">
        <v>0.5073713844930251</v>
      </c>
      <c r="CT60" s="117">
        <v>4.4644893509561705E-4</v>
      </c>
      <c r="CU60" s="117">
        <v>1.770664396218665E-3</v>
      </c>
      <c r="CV60" s="117">
        <v>5.9677921558714256E-3</v>
      </c>
      <c r="CW60" s="117">
        <v>2.2984313165874261E-3</v>
      </c>
      <c r="CX60" s="117">
        <v>7.033177462170399E-3</v>
      </c>
      <c r="CY60" s="117">
        <v>8.6958138977252259E-3</v>
      </c>
      <c r="CZ60" s="117">
        <v>1.6710564141710578E-2</v>
      </c>
      <c r="DA60" s="117">
        <v>1.7610871602858319E-3</v>
      </c>
      <c r="DB60" s="117">
        <v>2.5136590573794658E-2</v>
      </c>
      <c r="DC60" s="117">
        <v>6.5439664815261395E-2</v>
      </c>
      <c r="DD60" s="117">
        <v>0.25321429388884148</v>
      </c>
      <c r="DE60" s="117">
        <v>0.3986815391306639</v>
      </c>
      <c r="DF60" s="117">
        <v>4.5771896927857103E-2</v>
      </c>
      <c r="DG60" s="117">
        <v>0.15313545026407793</v>
      </c>
      <c r="DH60" s="117">
        <v>1.8421172217356035E-2</v>
      </c>
      <c r="DI60" s="117">
        <v>0.18613770167147706</v>
      </c>
      <c r="DJ60" s="117">
        <v>8.3813049941851833E-2</v>
      </c>
      <c r="DK60" s="117">
        <v>2.5062876008684388E-2</v>
      </c>
      <c r="DL60" s="117">
        <v>0.11059895643601469</v>
      </c>
      <c r="DM60" s="117">
        <v>0.14244299009768624</v>
      </c>
      <c r="DN60" s="117">
        <v>6.0171874214331109E-3</v>
      </c>
      <c r="DO60" s="117">
        <v>0.10783382973285337</v>
      </c>
      <c r="DP60" s="117">
        <v>0.1477551786307594</v>
      </c>
      <c r="DQ60" s="117">
        <v>0</v>
      </c>
      <c r="DR60" s="117">
        <v>2.1566416429042359E-2</v>
      </c>
      <c r="DS60" s="99"/>
      <c r="DT60" s="8"/>
    </row>
    <row r="61" spans="1:124">
      <c r="A61" s="10"/>
      <c r="E61" s="91"/>
      <c r="F61" s="102"/>
      <c r="G61" s="102"/>
      <c r="H61" s="102"/>
      <c r="I61" s="102"/>
      <c r="J61" s="102"/>
      <c r="K61" s="125">
        <v>353</v>
      </c>
      <c r="L61" s="114" t="s">
        <v>941</v>
      </c>
      <c r="M61" s="119">
        <v>1.0825981193842327</v>
      </c>
      <c r="N61" s="120">
        <v>0.73079726115156074</v>
      </c>
      <c r="O61" s="117">
        <v>0</v>
      </c>
      <c r="P61" s="117">
        <v>0</v>
      </c>
      <c r="Q61" s="117">
        <v>0</v>
      </c>
      <c r="R61" s="117">
        <v>0</v>
      </c>
      <c r="S61" s="117">
        <v>0</v>
      </c>
      <c r="T61" s="117">
        <v>0</v>
      </c>
      <c r="U61" s="117">
        <v>0</v>
      </c>
      <c r="V61" s="117">
        <v>0</v>
      </c>
      <c r="W61" s="117">
        <v>0</v>
      </c>
      <c r="X61" s="117">
        <v>0</v>
      </c>
      <c r="Y61" s="117">
        <v>0</v>
      </c>
      <c r="Z61" s="117">
        <v>0</v>
      </c>
      <c r="AA61" s="117">
        <v>0</v>
      </c>
      <c r="AB61" s="117">
        <v>0</v>
      </c>
      <c r="AC61" s="117">
        <v>0</v>
      </c>
      <c r="AD61" s="117">
        <v>0</v>
      </c>
      <c r="AE61" s="117">
        <v>0</v>
      </c>
      <c r="AF61" s="117">
        <v>0</v>
      </c>
      <c r="AG61" s="117">
        <v>0</v>
      </c>
      <c r="AH61" s="117">
        <v>0</v>
      </c>
      <c r="AI61" s="117">
        <v>0</v>
      </c>
      <c r="AJ61" s="117">
        <v>0</v>
      </c>
      <c r="AK61" s="117">
        <v>0</v>
      </c>
      <c r="AL61" s="117">
        <v>0</v>
      </c>
      <c r="AM61" s="117">
        <v>0</v>
      </c>
      <c r="AN61" s="117">
        <v>0</v>
      </c>
      <c r="AO61" s="117">
        <v>0</v>
      </c>
      <c r="AP61" s="117">
        <v>0</v>
      </c>
      <c r="AQ61" s="117">
        <v>0</v>
      </c>
      <c r="AR61" s="117">
        <v>0</v>
      </c>
      <c r="AS61" s="117">
        <v>0</v>
      </c>
      <c r="AT61" s="117">
        <v>0</v>
      </c>
      <c r="AU61" s="117">
        <v>0</v>
      </c>
      <c r="AV61" s="117">
        <v>0</v>
      </c>
      <c r="AW61" s="117">
        <v>0</v>
      </c>
      <c r="AX61" s="117">
        <v>0</v>
      </c>
      <c r="AY61" s="117">
        <v>0</v>
      </c>
      <c r="AZ61" s="117">
        <v>0</v>
      </c>
      <c r="BA61" s="117">
        <v>0</v>
      </c>
      <c r="BB61" s="117">
        <v>0</v>
      </c>
      <c r="BC61" s="117">
        <v>0</v>
      </c>
      <c r="BD61" s="117">
        <v>0</v>
      </c>
      <c r="BE61" s="117">
        <v>0</v>
      </c>
      <c r="BF61" s="117">
        <v>0</v>
      </c>
      <c r="BG61" s="117">
        <v>0</v>
      </c>
      <c r="BH61" s="117">
        <v>0</v>
      </c>
      <c r="BI61" s="117">
        <v>0</v>
      </c>
      <c r="BJ61" s="117">
        <v>0</v>
      </c>
      <c r="BK61" s="117">
        <v>0</v>
      </c>
      <c r="BL61" s="117">
        <v>0</v>
      </c>
      <c r="BM61" s="117">
        <v>0</v>
      </c>
      <c r="BN61" s="117">
        <v>0</v>
      </c>
      <c r="BO61" s="117">
        <v>0</v>
      </c>
      <c r="BP61" s="117">
        <v>0</v>
      </c>
      <c r="BQ61" s="117">
        <v>0</v>
      </c>
      <c r="BR61" s="117">
        <v>0</v>
      </c>
      <c r="BS61" s="117">
        <v>0</v>
      </c>
      <c r="BT61" s="117">
        <v>0</v>
      </c>
      <c r="BU61" s="117">
        <v>0</v>
      </c>
      <c r="BV61" s="117">
        <v>0</v>
      </c>
      <c r="BW61" s="117">
        <v>0</v>
      </c>
      <c r="BX61" s="117">
        <v>0</v>
      </c>
      <c r="BY61" s="117">
        <v>0</v>
      </c>
      <c r="BZ61" s="117">
        <v>0</v>
      </c>
      <c r="CA61" s="117">
        <v>0</v>
      </c>
      <c r="CB61" s="117">
        <v>0</v>
      </c>
      <c r="CC61" s="117">
        <v>0</v>
      </c>
      <c r="CD61" s="117">
        <v>0</v>
      </c>
      <c r="CE61" s="117">
        <v>0</v>
      </c>
      <c r="CF61" s="117">
        <v>0</v>
      </c>
      <c r="CG61" s="117">
        <v>0</v>
      </c>
      <c r="CH61" s="117">
        <v>0</v>
      </c>
      <c r="CI61" s="117">
        <v>0</v>
      </c>
      <c r="CJ61" s="117">
        <v>0</v>
      </c>
      <c r="CK61" s="117">
        <v>0</v>
      </c>
      <c r="CL61" s="117">
        <v>0</v>
      </c>
      <c r="CM61" s="117">
        <v>0</v>
      </c>
      <c r="CN61" s="117">
        <v>0</v>
      </c>
      <c r="CO61" s="117">
        <v>0</v>
      </c>
      <c r="CP61" s="117">
        <v>0</v>
      </c>
      <c r="CQ61" s="117">
        <v>0</v>
      </c>
      <c r="CR61" s="117">
        <v>0</v>
      </c>
      <c r="CS61" s="117">
        <v>0</v>
      </c>
      <c r="CT61" s="117">
        <v>0</v>
      </c>
      <c r="CU61" s="117">
        <v>0</v>
      </c>
      <c r="CV61" s="117">
        <v>0</v>
      </c>
      <c r="CW61" s="117">
        <v>0</v>
      </c>
      <c r="CX61" s="117">
        <v>0</v>
      </c>
      <c r="CY61" s="117">
        <v>0</v>
      </c>
      <c r="CZ61" s="117">
        <v>0</v>
      </c>
      <c r="DA61" s="117">
        <v>0</v>
      </c>
      <c r="DB61" s="117">
        <v>0</v>
      </c>
      <c r="DC61" s="117">
        <v>0</v>
      </c>
      <c r="DD61" s="117">
        <v>0</v>
      </c>
      <c r="DE61" s="117">
        <v>0</v>
      </c>
      <c r="DF61" s="117">
        <v>0</v>
      </c>
      <c r="DG61" s="117">
        <v>0</v>
      </c>
      <c r="DH61" s="117">
        <v>0</v>
      </c>
      <c r="DI61" s="117">
        <v>0</v>
      </c>
      <c r="DJ61" s="117">
        <v>0</v>
      </c>
      <c r="DK61" s="117">
        <v>0</v>
      </c>
      <c r="DL61" s="117">
        <v>0</v>
      </c>
      <c r="DM61" s="117">
        <v>0</v>
      </c>
      <c r="DN61" s="117">
        <v>0</v>
      </c>
      <c r="DO61" s="117">
        <v>0</v>
      </c>
      <c r="DP61" s="117">
        <v>0</v>
      </c>
      <c r="DQ61" s="117">
        <v>0</v>
      </c>
      <c r="DR61" s="117">
        <v>0</v>
      </c>
      <c r="DS61" s="99"/>
      <c r="DT61" s="8"/>
    </row>
    <row r="62" spans="1:124">
      <c r="E62" s="91"/>
      <c r="F62" s="102"/>
      <c r="G62" s="102"/>
      <c r="H62" s="102"/>
      <c r="I62" s="102"/>
      <c r="J62" s="102"/>
      <c r="K62" s="125">
        <v>354</v>
      </c>
      <c r="L62" s="114" t="s">
        <v>942</v>
      </c>
      <c r="M62" s="119">
        <v>0.8954214392013069</v>
      </c>
      <c r="N62" s="120">
        <v>0.68474059720783687</v>
      </c>
      <c r="O62" s="117">
        <v>0</v>
      </c>
      <c r="P62" s="117">
        <v>0</v>
      </c>
      <c r="Q62" s="117">
        <v>0</v>
      </c>
      <c r="R62" s="117">
        <v>0</v>
      </c>
      <c r="S62" s="117">
        <v>0</v>
      </c>
      <c r="T62" s="117">
        <v>0</v>
      </c>
      <c r="U62" s="117">
        <v>0.27214640293403047</v>
      </c>
      <c r="V62" s="117">
        <v>0</v>
      </c>
      <c r="W62" s="117">
        <v>0</v>
      </c>
      <c r="X62" s="117">
        <v>0</v>
      </c>
      <c r="Y62" s="117">
        <v>0</v>
      </c>
      <c r="Z62" s="117">
        <v>0</v>
      </c>
      <c r="AA62" s="117">
        <v>0</v>
      </c>
      <c r="AB62" s="117">
        <v>0</v>
      </c>
      <c r="AC62" s="117">
        <v>0</v>
      </c>
      <c r="AD62" s="117">
        <v>0</v>
      </c>
      <c r="AE62" s="117">
        <v>0</v>
      </c>
      <c r="AF62" s="117">
        <v>0</v>
      </c>
      <c r="AG62" s="117">
        <v>0</v>
      </c>
      <c r="AH62" s="117">
        <v>0</v>
      </c>
      <c r="AI62" s="117">
        <v>0</v>
      </c>
      <c r="AJ62" s="117">
        <v>0</v>
      </c>
      <c r="AK62" s="117">
        <v>0</v>
      </c>
      <c r="AL62" s="117">
        <v>0</v>
      </c>
      <c r="AM62" s="117">
        <v>0</v>
      </c>
      <c r="AN62" s="117">
        <v>0</v>
      </c>
      <c r="AO62" s="117">
        <v>0</v>
      </c>
      <c r="AP62" s="117">
        <v>0</v>
      </c>
      <c r="AQ62" s="117">
        <v>0</v>
      </c>
      <c r="AR62" s="117">
        <v>0</v>
      </c>
      <c r="AS62" s="117">
        <v>0</v>
      </c>
      <c r="AT62" s="117">
        <v>0</v>
      </c>
      <c r="AU62" s="117">
        <v>0</v>
      </c>
      <c r="AV62" s="117">
        <v>0</v>
      </c>
      <c r="AW62" s="117">
        <v>0</v>
      </c>
      <c r="AX62" s="117">
        <v>0</v>
      </c>
      <c r="AY62" s="117">
        <v>0</v>
      </c>
      <c r="AZ62" s="117">
        <v>0</v>
      </c>
      <c r="BA62" s="117">
        <v>0</v>
      </c>
      <c r="BB62" s="117">
        <v>0</v>
      </c>
      <c r="BC62" s="117">
        <v>0</v>
      </c>
      <c r="BD62" s="117">
        <v>0</v>
      </c>
      <c r="BE62" s="117">
        <v>0</v>
      </c>
      <c r="BF62" s="117">
        <v>0</v>
      </c>
      <c r="BG62" s="117">
        <v>0</v>
      </c>
      <c r="BH62" s="117">
        <v>0</v>
      </c>
      <c r="BI62" s="117">
        <v>0</v>
      </c>
      <c r="BJ62" s="117">
        <v>0</v>
      </c>
      <c r="BK62" s="117">
        <v>0</v>
      </c>
      <c r="BL62" s="117">
        <v>0</v>
      </c>
      <c r="BM62" s="117">
        <v>0</v>
      </c>
      <c r="BN62" s="117">
        <v>0</v>
      </c>
      <c r="BO62" s="117">
        <v>0</v>
      </c>
      <c r="BP62" s="117">
        <v>0</v>
      </c>
      <c r="BQ62" s="117">
        <v>0</v>
      </c>
      <c r="BR62" s="117">
        <v>0</v>
      </c>
      <c r="BS62" s="117">
        <v>0</v>
      </c>
      <c r="BT62" s="117">
        <v>0</v>
      </c>
      <c r="BU62" s="117">
        <v>0</v>
      </c>
      <c r="BV62" s="117">
        <v>0</v>
      </c>
      <c r="BW62" s="117">
        <v>0</v>
      </c>
      <c r="BX62" s="117">
        <v>0</v>
      </c>
      <c r="BY62" s="117">
        <v>0</v>
      </c>
      <c r="BZ62" s="117">
        <v>0</v>
      </c>
      <c r="CA62" s="117">
        <v>0</v>
      </c>
      <c r="CB62" s="117">
        <v>1.3051435922507036E-2</v>
      </c>
      <c r="CC62" s="117">
        <v>0</v>
      </c>
      <c r="CD62" s="117">
        <v>0</v>
      </c>
      <c r="CE62" s="117">
        <v>0</v>
      </c>
      <c r="CF62" s="117">
        <v>0</v>
      </c>
      <c r="CG62" s="117">
        <v>0</v>
      </c>
      <c r="CH62" s="117">
        <v>0</v>
      </c>
      <c r="CI62" s="117">
        <v>0</v>
      </c>
      <c r="CJ62" s="117">
        <v>0</v>
      </c>
      <c r="CK62" s="117">
        <v>0</v>
      </c>
      <c r="CL62" s="117">
        <v>0</v>
      </c>
      <c r="CM62" s="117">
        <v>0</v>
      </c>
      <c r="CN62" s="117">
        <v>0</v>
      </c>
      <c r="CO62" s="117">
        <v>0.17975659655665638</v>
      </c>
      <c r="CP62" s="117">
        <v>0</v>
      </c>
      <c r="CQ62" s="117">
        <v>0</v>
      </c>
      <c r="CR62" s="117">
        <v>4.3354802320198026E-2</v>
      </c>
      <c r="CS62" s="117">
        <v>0</v>
      </c>
      <c r="CT62" s="117">
        <v>0</v>
      </c>
      <c r="CU62" s="117">
        <v>0</v>
      </c>
      <c r="CV62" s="117">
        <v>0</v>
      </c>
      <c r="CW62" s="117">
        <v>0</v>
      </c>
      <c r="CX62" s="117">
        <v>0</v>
      </c>
      <c r="CY62" s="117">
        <v>8.4157197910098694E-2</v>
      </c>
      <c r="CZ62" s="117">
        <v>0</v>
      </c>
      <c r="DA62" s="117">
        <v>0</v>
      </c>
      <c r="DB62" s="117">
        <v>0</v>
      </c>
      <c r="DC62" s="117">
        <v>0</v>
      </c>
      <c r="DD62" s="117">
        <v>0</v>
      </c>
      <c r="DE62" s="117">
        <v>0</v>
      </c>
      <c r="DF62" s="117">
        <v>0</v>
      </c>
      <c r="DG62" s="117">
        <v>0</v>
      </c>
      <c r="DH62" s="117">
        <v>0</v>
      </c>
      <c r="DI62" s="117">
        <v>0</v>
      </c>
      <c r="DJ62" s="117">
        <v>0</v>
      </c>
      <c r="DK62" s="117">
        <v>0</v>
      </c>
      <c r="DL62" s="117">
        <v>0</v>
      </c>
      <c r="DM62" s="117">
        <v>0</v>
      </c>
      <c r="DN62" s="117">
        <v>9.7868658903176101E-2</v>
      </c>
      <c r="DO62" s="117">
        <v>0</v>
      </c>
      <c r="DP62" s="117">
        <v>0</v>
      </c>
      <c r="DQ62" s="117">
        <v>0</v>
      </c>
      <c r="DR62" s="117">
        <v>0</v>
      </c>
      <c r="DS62" s="99"/>
      <c r="DT62" s="8"/>
    </row>
    <row r="63" spans="1:124">
      <c r="E63" s="91"/>
      <c r="F63" s="102"/>
      <c r="G63" s="102"/>
      <c r="H63" s="102"/>
      <c r="I63" s="102"/>
      <c r="J63" s="102"/>
      <c r="K63" s="125">
        <v>359</v>
      </c>
      <c r="L63" s="126" t="s">
        <v>943</v>
      </c>
      <c r="M63" s="119">
        <v>1.0664751156272985</v>
      </c>
      <c r="N63" s="120">
        <v>0.87257312701977596</v>
      </c>
      <c r="O63" s="117">
        <v>0</v>
      </c>
      <c r="P63" s="117">
        <v>0</v>
      </c>
      <c r="Q63" s="117">
        <v>7.4553641776014222E-4</v>
      </c>
      <c r="R63" s="117">
        <v>4.4707157045937565E-4</v>
      </c>
      <c r="S63" s="117">
        <v>1.044703592904843E-3</v>
      </c>
      <c r="T63" s="117">
        <v>2.0067348028714207E-2</v>
      </c>
      <c r="U63" s="117">
        <v>1.638111587172867E-3</v>
      </c>
      <c r="V63" s="117">
        <v>5.4218375505406856E-3</v>
      </c>
      <c r="W63" s="117">
        <v>5.5271983301038614E-3</v>
      </c>
      <c r="X63" s="117">
        <v>6.4550692694943807E-3</v>
      </c>
      <c r="Y63" s="117">
        <v>3.7290556015059737E-3</v>
      </c>
      <c r="Z63" s="117">
        <v>3.2659538620574769E-3</v>
      </c>
      <c r="AA63" s="117">
        <v>0</v>
      </c>
      <c r="AB63" s="117">
        <v>2.0744527583200188E-3</v>
      </c>
      <c r="AC63" s="117">
        <v>6.3155643324220093E-4</v>
      </c>
      <c r="AD63" s="117">
        <v>3.405274454743315E-2</v>
      </c>
      <c r="AE63" s="117">
        <v>4.2969432865734847E-3</v>
      </c>
      <c r="AF63" s="117">
        <v>3.9376445870359933E-3</v>
      </c>
      <c r="AG63" s="117">
        <v>5.2979446918836508E-3</v>
      </c>
      <c r="AH63" s="117">
        <v>2.9406165178259086E-2</v>
      </c>
      <c r="AI63" s="117">
        <v>1.8258671355261578E-2</v>
      </c>
      <c r="AJ63" s="117">
        <v>5.6749265550351891E-3</v>
      </c>
      <c r="AK63" s="117">
        <v>2.7178273004802682E-3</v>
      </c>
      <c r="AL63" s="117">
        <v>2.1298604443505979E-3</v>
      </c>
      <c r="AM63" s="117">
        <v>8.1322215995689251E-4</v>
      </c>
      <c r="AN63" s="117">
        <v>4.9333052254424089E-4</v>
      </c>
      <c r="AO63" s="117">
        <v>4.4360170768223823E-4</v>
      </c>
      <c r="AP63" s="117">
        <v>4.9777476507367538E-3</v>
      </c>
      <c r="AQ63" s="117">
        <v>9.4228875606658651E-4</v>
      </c>
      <c r="AR63" s="117">
        <v>1.5177821057638374E-2</v>
      </c>
      <c r="AS63" s="117">
        <v>6.2108015283422334E-4</v>
      </c>
      <c r="AT63" s="117">
        <v>1.8305981064012664E-3</v>
      </c>
      <c r="AU63" s="117">
        <v>1.0931013814200101E-3</v>
      </c>
      <c r="AV63" s="117">
        <v>7.4917566323696883E-3</v>
      </c>
      <c r="AW63" s="117">
        <v>6.1643265807560235E-3</v>
      </c>
      <c r="AX63" s="117">
        <v>2.6710509036171012E-3</v>
      </c>
      <c r="AY63" s="117">
        <v>1.1104800465322943E-2</v>
      </c>
      <c r="AZ63" s="117">
        <v>5.3090722731370206E-3</v>
      </c>
      <c r="BA63" s="117">
        <v>6.2682736962497822E-3</v>
      </c>
      <c r="BB63" s="117">
        <v>5.1293567945231615E-3</v>
      </c>
      <c r="BC63" s="117">
        <v>4.9765293696770402E-3</v>
      </c>
      <c r="BD63" s="117">
        <v>2.1044455325535293E-2</v>
      </c>
      <c r="BE63" s="117">
        <v>2.3824967019810202E-3</v>
      </c>
      <c r="BF63" s="117">
        <v>6.7099804501754325E-3</v>
      </c>
      <c r="BG63" s="117">
        <v>2.1355849361005003E-3</v>
      </c>
      <c r="BH63" s="117">
        <v>2.9578488018098753E-3</v>
      </c>
      <c r="BI63" s="117">
        <v>2.3854975782349836E-3</v>
      </c>
      <c r="BJ63" s="117">
        <v>1.7177878659623746E-3</v>
      </c>
      <c r="BK63" s="117">
        <v>3.7975732253574333E-5</v>
      </c>
      <c r="BL63" s="117">
        <v>1.4952440453689674E-4</v>
      </c>
      <c r="BM63" s="117">
        <v>1.510316414729212E-3</v>
      </c>
      <c r="BN63" s="117">
        <v>1.3202611782442411E-3</v>
      </c>
      <c r="BO63" s="117">
        <v>1.56812055985859E-4</v>
      </c>
      <c r="BP63" s="117">
        <v>4.9607496115434296E-4</v>
      </c>
      <c r="BQ63" s="117">
        <v>8.2593822102473944E-4</v>
      </c>
      <c r="BR63" s="117">
        <v>1.190116677251534E-4</v>
      </c>
      <c r="BS63" s="117">
        <v>1.4300424775230438E-3</v>
      </c>
      <c r="BT63" s="117">
        <v>9.728853353037129E-4</v>
      </c>
      <c r="BU63" s="117">
        <v>2.0836959764242754E-4</v>
      </c>
      <c r="BV63" s="117">
        <v>8.6863236502847732E-3</v>
      </c>
      <c r="BW63" s="117">
        <v>4.8049340508556342E-3</v>
      </c>
      <c r="BX63" s="117">
        <v>1.7161055434018969E-3</v>
      </c>
      <c r="BY63" s="117">
        <v>3.0349318379218095E-3</v>
      </c>
      <c r="BZ63" s="117">
        <v>8.7092246590100516E-4</v>
      </c>
      <c r="CA63" s="117">
        <v>0</v>
      </c>
      <c r="CB63" s="117">
        <v>2.9793337593404376E-3</v>
      </c>
      <c r="CC63" s="117">
        <v>7.7716266998616653E-6</v>
      </c>
      <c r="CD63" s="117">
        <v>6.9254803057743132E-5</v>
      </c>
      <c r="CE63" s="117">
        <v>0</v>
      </c>
      <c r="CF63" s="117">
        <v>1.0300858236585375E-3</v>
      </c>
      <c r="CG63" s="117">
        <v>2.2585579616923781E-3</v>
      </c>
      <c r="CH63" s="117">
        <v>1.300103516502243E-5</v>
      </c>
      <c r="CI63" s="117">
        <v>4.8934424816795879E-6</v>
      </c>
      <c r="CJ63" s="117">
        <v>2.2410307694400226E-5</v>
      </c>
      <c r="CK63" s="117">
        <v>0</v>
      </c>
      <c r="CL63" s="117">
        <v>7.950679439221045E-2</v>
      </c>
      <c r="CM63" s="117">
        <v>2.8531569875248811E-2</v>
      </c>
      <c r="CN63" s="117">
        <v>0</v>
      </c>
      <c r="CO63" s="117">
        <v>0.56859626844380196</v>
      </c>
      <c r="CP63" s="117">
        <v>7.8837123626569854E-3</v>
      </c>
      <c r="CQ63" s="117">
        <v>5.3995238713111689E-2</v>
      </c>
      <c r="CR63" s="117">
        <v>3.616834514216101E-2</v>
      </c>
      <c r="CS63" s="117">
        <v>0</v>
      </c>
      <c r="CT63" s="117">
        <v>3.7323802078940947E-3</v>
      </c>
      <c r="CU63" s="117">
        <v>0</v>
      </c>
      <c r="CV63" s="117">
        <v>1.5954996691064713E-5</v>
      </c>
      <c r="CW63" s="117">
        <v>0</v>
      </c>
      <c r="CX63" s="117">
        <v>2.8440551604886836E-2</v>
      </c>
      <c r="CY63" s="117">
        <v>0.13416536976715565</v>
      </c>
      <c r="CZ63" s="117">
        <v>3.3427360191219328E-2</v>
      </c>
      <c r="DA63" s="117">
        <v>1.6949781970056216E-2</v>
      </c>
      <c r="DB63" s="117">
        <v>2.0431664758102535E-3</v>
      </c>
      <c r="DC63" s="117">
        <v>1.603016330664099E-3</v>
      </c>
      <c r="DD63" s="117">
        <v>8.1067907294990655E-4</v>
      </c>
      <c r="DE63" s="117">
        <v>8.9818033394260094E-4</v>
      </c>
      <c r="DF63" s="117">
        <v>3.3132580478360241E-3</v>
      </c>
      <c r="DG63" s="117">
        <v>5.753107512298658E-2</v>
      </c>
      <c r="DH63" s="117">
        <v>4.4664484110434314E-5</v>
      </c>
      <c r="DI63" s="117">
        <v>3.1564388743339264E-2</v>
      </c>
      <c r="DJ63" s="117">
        <v>4.4126994233486985E-4</v>
      </c>
      <c r="DK63" s="117">
        <v>2.8151513707634898E-6</v>
      </c>
      <c r="DL63" s="117">
        <v>0</v>
      </c>
      <c r="DM63" s="117">
        <v>3.2860073208132476E-3</v>
      </c>
      <c r="DN63" s="117">
        <v>3.9990151217121392E-2</v>
      </c>
      <c r="DO63" s="117">
        <v>4.5993536976396574E-3</v>
      </c>
      <c r="DP63" s="117">
        <v>3.0151970074511407E-3</v>
      </c>
      <c r="DQ63" s="117">
        <v>0</v>
      </c>
      <c r="DR63" s="117">
        <v>0</v>
      </c>
      <c r="DS63" s="99"/>
      <c r="DT63" s="8"/>
    </row>
    <row r="64" spans="1:124">
      <c r="E64" s="91"/>
      <c r="F64" s="102"/>
      <c r="G64" s="102"/>
      <c r="H64" s="102"/>
      <c r="I64" s="102"/>
      <c r="J64" s="102"/>
      <c r="K64" s="125">
        <v>391</v>
      </c>
      <c r="L64" s="114" t="s">
        <v>944</v>
      </c>
      <c r="M64" s="119">
        <v>1.0494284055166176</v>
      </c>
      <c r="N64" s="120">
        <v>0.6597001557336083</v>
      </c>
      <c r="O64" s="117">
        <v>2.4075045960828215E-3</v>
      </c>
      <c r="P64" s="117">
        <v>5.708974804570884E-4</v>
      </c>
      <c r="Q64" s="117">
        <v>2.6443167104135717E-4</v>
      </c>
      <c r="R64" s="117">
        <v>1.6438800991173949E-4</v>
      </c>
      <c r="S64" s="117">
        <v>9.2601454845151062E-4</v>
      </c>
      <c r="T64" s="117">
        <v>9.4719001259815656E-3</v>
      </c>
      <c r="U64" s="117">
        <v>4.0159025159405715E-3</v>
      </c>
      <c r="V64" s="117">
        <v>1.5779018330854672E-3</v>
      </c>
      <c r="W64" s="117">
        <v>1.5756539817040657E-2</v>
      </c>
      <c r="X64" s="117">
        <v>1.2887809846444637E-2</v>
      </c>
      <c r="Y64" s="117">
        <v>6.166658955551612E-3</v>
      </c>
      <c r="Z64" s="117">
        <v>9.3827687832301557E-3</v>
      </c>
      <c r="AA64" s="117">
        <v>0</v>
      </c>
      <c r="AB64" s="117">
        <v>3.7130225692718608E-2</v>
      </c>
      <c r="AC64" s="117">
        <v>6.8890328390345049E-2</v>
      </c>
      <c r="AD64" s="117">
        <v>6.4066792543958168E-2</v>
      </c>
      <c r="AE64" s="117">
        <v>9.0533681809712552E-2</v>
      </c>
      <c r="AF64" s="117">
        <v>1.9225958308214674E-3</v>
      </c>
      <c r="AG64" s="117">
        <v>3.4156442157053692E-2</v>
      </c>
      <c r="AH64" s="117">
        <v>3.1870063935231542E-2</v>
      </c>
      <c r="AI64" s="117">
        <v>1.5096421337652747E-3</v>
      </c>
      <c r="AJ64" s="117">
        <v>7.1960128510839148E-4</v>
      </c>
      <c r="AK64" s="117">
        <v>4.9294276395446264E-4</v>
      </c>
      <c r="AL64" s="117">
        <v>3.8220293631814216E-4</v>
      </c>
      <c r="AM64" s="117">
        <v>7.5023558650071274E-5</v>
      </c>
      <c r="AN64" s="117">
        <v>3.3254141269135581E-4</v>
      </c>
      <c r="AO64" s="117">
        <v>3.5986706432981859E-4</v>
      </c>
      <c r="AP64" s="117">
        <v>7.267707765066339E-4</v>
      </c>
      <c r="AQ64" s="117">
        <v>9.8323932968516815E-5</v>
      </c>
      <c r="AR64" s="117">
        <v>9.4827626868602237E-3</v>
      </c>
      <c r="AS64" s="117">
        <v>7.1384280183651398E-3</v>
      </c>
      <c r="AT64" s="117">
        <v>5.6216267439834957E-3</v>
      </c>
      <c r="AU64" s="117">
        <v>6.1689236825444561E-2</v>
      </c>
      <c r="AV64" s="117">
        <v>2.2452011261135897E-3</v>
      </c>
      <c r="AW64" s="117">
        <v>9.5347789536619383E-3</v>
      </c>
      <c r="AX64" s="117">
        <v>2.0842859342430409E-2</v>
      </c>
      <c r="AY64" s="117">
        <v>2.0469261246092257E-2</v>
      </c>
      <c r="AZ64" s="117">
        <v>3.6395758092161081E-3</v>
      </c>
      <c r="BA64" s="117">
        <v>6.8414207117191764E-4</v>
      </c>
      <c r="BB64" s="117">
        <v>7.7579903754364556E-3</v>
      </c>
      <c r="BC64" s="117">
        <v>7.4986745830888622E-3</v>
      </c>
      <c r="BD64" s="117">
        <v>1.5803337256992147E-3</v>
      </c>
      <c r="BE64" s="117">
        <v>5.2780609435348442E-3</v>
      </c>
      <c r="BF64" s="117">
        <v>3.7645146531974281E-2</v>
      </c>
      <c r="BG64" s="117">
        <v>2.8912481482171685E-2</v>
      </c>
      <c r="BH64" s="117">
        <v>6.0402234722335343E-3</v>
      </c>
      <c r="BI64" s="117">
        <v>5.1147520577669477E-3</v>
      </c>
      <c r="BJ64" s="117">
        <v>4.0795413398977088E-3</v>
      </c>
      <c r="BK64" s="117">
        <v>1.0253930206292783E-3</v>
      </c>
      <c r="BL64" s="117">
        <v>3.2474099442635893E-3</v>
      </c>
      <c r="BM64" s="117">
        <v>3.3336033409486964E-3</v>
      </c>
      <c r="BN64" s="117">
        <v>3.8392773263485605E-3</v>
      </c>
      <c r="BO64" s="117">
        <v>3.0013108771978856E-3</v>
      </c>
      <c r="BP64" s="117">
        <v>2.5611005553931674E-3</v>
      </c>
      <c r="BQ64" s="117">
        <v>2.7723003237456589E-3</v>
      </c>
      <c r="BR64" s="117">
        <v>3.3695904143770995E-3</v>
      </c>
      <c r="BS64" s="117">
        <v>9.4523708070853787E-4</v>
      </c>
      <c r="BT64" s="117">
        <v>7.8955366264833065E-4</v>
      </c>
      <c r="BU64" s="117">
        <v>3.236266458906819E-3</v>
      </c>
      <c r="BV64" s="117">
        <v>1.6449956766255507E-3</v>
      </c>
      <c r="BW64" s="117">
        <v>1.4271094541837516E-2</v>
      </c>
      <c r="BX64" s="117">
        <v>9.2448886734267377E-3</v>
      </c>
      <c r="BY64" s="117">
        <v>8.5723472026565904E-3</v>
      </c>
      <c r="BZ64" s="117">
        <v>2.4604192537879412E-2</v>
      </c>
      <c r="CA64" s="117">
        <v>0</v>
      </c>
      <c r="CB64" s="117">
        <v>5.8056490530514464E-3</v>
      </c>
      <c r="CC64" s="117">
        <v>3.6869871858069168E-5</v>
      </c>
      <c r="CD64" s="117">
        <v>4.8416574880558508E-4</v>
      </c>
      <c r="CE64" s="117">
        <v>0</v>
      </c>
      <c r="CF64" s="117">
        <v>4.8876831808038436E-3</v>
      </c>
      <c r="CG64" s="117">
        <v>9.3408734643065129E-3</v>
      </c>
      <c r="CH64" s="117">
        <v>6.4888325975940853E-3</v>
      </c>
      <c r="CI64" s="117">
        <v>2.4412315594080317E-2</v>
      </c>
      <c r="CJ64" s="117">
        <v>2.3779006700338914E-2</v>
      </c>
      <c r="CK64" s="117">
        <v>0</v>
      </c>
      <c r="CL64" s="117">
        <v>6.0619362046524872E-4</v>
      </c>
      <c r="CM64" s="117">
        <v>3.2490206828355274E-2</v>
      </c>
      <c r="CN64" s="117">
        <v>0</v>
      </c>
      <c r="CO64" s="117">
        <v>9.5645759113529238E-4</v>
      </c>
      <c r="CP64" s="117">
        <v>7.1032651115770827E-3</v>
      </c>
      <c r="CQ64" s="117">
        <v>7.2815063703543089E-3</v>
      </c>
      <c r="CR64" s="117">
        <v>1.4136297067527909E-2</v>
      </c>
      <c r="CS64" s="117">
        <v>3.6327054290105957E-3</v>
      </c>
      <c r="CT64" s="117">
        <v>4.0315400377170883E-4</v>
      </c>
      <c r="CU64" s="117">
        <v>4.0544170125670915E-4</v>
      </c>
      <c r="CV64" s="117">
        <v>4.3023230292894357E-3</v>
      </c>
      <c r="CW64" s="117">
        <v>1.9943034052464237E-4</v>
      </c>
      <c r="CX64" s="117">
        <v>1.3477632005547933E-2</v>
      </c>
      <c r="CY64" s="117">
        <v>1.2008351526796184E-2</v>
      </c>
      <c r="CZ64" s="117">
        <v>3.226432552751797E-2</v>
      </c>
      <c r="DA64" s="117">
        <v>9.2572714520529939E-4</v>
      </c>
      <c r="DB64" s="117">
        <v>1.2549640805402244E-2</v>
      </c>
      <c r="DC64" s="117">
        <v>1.0915355386012624E-2</v>
      </c>
      <c r="DD64" s="117">
        <v>3.5005383686913319E-2</v>
      </c>
      <c r="DE64" s="117">
        <v>8.8773149446992033E-3</v>
      </c>
      <c r="DF64" s="117">
        <v>7.6725242431035928E-3</v>
      </c>
      <c r="DG64" s="117">
        <v>1.1366152830878811E-2</v>
      </c>
      <c r="DH64" s="117">
        <v>3.1886952974847789E-2</v>
      </c>
      <c r="DI64" s="117">
        <v>4.2105979259948065E-2</v>
      </c>
      <c r="DJ64" s="117">
        <v>3.4675170924718876E-2</v>
      </c>
      <c r="DK64" s="117">
        <v>6.5264823534623234E-2</v>
      </c>
      <c r="DL64" s="117">
        <v>3.8407261944893384E-2</v>
      </c>
      <c r="DM64" s="117">
        <v>3.6898387760502478E-2</v>
      </c>
      <c r="DN64" s="117">
        <v>8.5406733219810082E-3</v>
      </c>
      <c r="DO64" s="117">
        <v>3.7340925058265964E-3</v>
      </c>
      <c r="DP64" s="117">
        <v>4.5968142875046178E-2</v>
      </c>
      <c r="DQ64" s="117">
        <v>0</v>
      </c>
      <c r="DR64" s="117">
        <v>4.2938037209455389E-2</v>
      </c>
      <c r="DS64" s="99"/>
      <c r="DT64" s="8"/>
    </row>
    <row r="65" spans="5:124">
      <c r="E65" s="91"/>
      <c r="F65" s="102"/>
      <c r="G65" s="102"/>
      <c r="H65" s="102"/>
      <c r="I65" s="102"/>
      <c r="J65" s="102"/>
      <c r="K65" s="125">
        <v>392</v>
      </c>
      <c r="L65" s="114" t="s">
        <v>945</v>
      </c>
      <c r="M65" s="119">
        <v>1.389257860442348</v>
      </c>
      <c r="N65" s="120">
        <v>0.60436578545015429</v>
      </c>
      <c r="O65" s="117">
        <v>2.8481900681449975E-5</v>
      </c>
      <c r="P65" s="117">
        <v>0</v>
      </c>
      <c r="Q65" s="117">
        <v>0</v>
      </c>
      <c r="R65" s="117">
        <v>0</v>
      </c>
      <c r="S65" s="117">
        <v>0</v>
      </c>
      <c r="T65" s="117">
        <v>0</v>
      </c>
      <c r="U65" s="117">
        <v>0</v>
      </c>
      <c r="V65" s="117">
        <v>0</v>
      </c>
      <c r="W65" s="117">
        <v>0</v>
      </c>
      <c r="X65" s="117">
        <v>0</v>
      </c>
      <c r="Y65" s="117">
        <v>0</v>
      </c>
      <c r="Z65" s="117">
        <v>0</v>
      </c>
      <c r="AA65" s="117">
        <v>0</v>
      </c>
      <c r="AB65" s="117">
        <v>0</v>
      </c>
      <c r="AC65" s="117">
        <v>0</v>
      </c>
      <c r="AD65" s="117">
        <v>0</v>
      </c>
      <c r="AE65" s="117">
        <v>0</v>
      </c>
      <c r="AF65" s="117">
        <v>0</v>
      </c>
      <c r="AG65" s="117">
        <v>0</v>
      </c>
      <c r="AH65" s="117">
        <v>0</v>
      </c>
      <c r="AI65" s="117">
        <v>0</v>
      </c>
      <c r="AJ65" s="117">
        <v>0</v>
      </c>
      <c r="AK65" s="117">
        <v>0</v>
      </c>
      <c r="AL65" s="117">
        <v>0</v>
      </c>
      <c r="AM65" s="117">
        <v>0</v>
      </c>
      <c r="AN65" s="117">
        <v>0</v>
      </c>
      <c r="AO65" s="117">
        <v>0</v>
      </c>
      <c r="AP65" s="117">
        <v>0</v>
      </c>
      <c r="AQ65" s="117">
        <v>0</v>
      </c>
      <c r="AR65" s="117">
        <v>0</v>
      </c>
      <c r="AS65" s="117">
        <v>0</v>
      </c>
      <c r="AT65" s="117">
        <v>0</v>
      </c>
      <c r="AU65" s="117">
        <v>0</v>
      </c>
      <c r="AV65" s="117">
        <v>0</v>
      </c>
      <c r="AW65" s="117">
        <v>0</v>
      </c>
      <c r="AX65" s="117">
        <v>0</v>
      </c>
      <c r="AY65" s="117">
        <v>0</v>
      </c>
      <c r="AZ65" s="117">
        <v>0</v>
      </c>
      <c r="BA65" s="117">
        <v>0</v>
      </c>
      <c r="BB65" s="117">
        <v>0</v>
      </c>
      <c r="BC65" s="117">
        <v>0</v>
      </c>
      <c r="BD65" s="117">
        <v>0</v>
      </c>
      <c r="BE65" s="117">
        <v>0</v>
      </c>
      <c r="BF65" s="117">
        <v>0</v>
      </c>
      <c r="BG65" s="117">
        <v>0</v>
      </c>
      <c r="BH65" s="117">
        <v>0</v>
      </c>
      <c r="BI65" s="117">
        <v>0</v>
      </c>
      <c r="BJ65" s="117">
        <v>0</v>
      </c>
      <c r="BK65" s="117">
        <v>0</v>
      </c>
      <c r="BL65" s="117">
        <v>0</v>
      </c>
      <c r="BM65" s="117">
        <v>0</v>
      </c>
      <c r="BN65" s="117">
        <v>0</v>
      </c>
      <c r="BO65" s="117">
        <v>0</v>
      </c>
      <c r="BP65" s="117">
        <v>0</v>
      </c>
      <c r="BQ65" s="117">
        <v>0</v>
      </c>
      <c r="BR65" s="117">
        <v>0</v>
      </c>
      <c r="BS65" s="117">
        <v>0</v>
      </c>
      <c r="BT65" s="117">
        <v>0</v>
      </c>
      <c r="BU65" s="117">
        <v>0</v>
      </c>
      <c r="BV65" s="117">
        <v>0</v>
      </c>
      <c r="BW65" s="117">
        <v>0</v>
      </c>
      <c r="BX65" s="117">
        <v>0</v>
      </c>
      <c r="BY65" s="117">
        <v>0</v>
      </c>
      <c r="BZ65" s="117">
        <v>0</v>
      </c>
      <c r="CA65" s="117">
        <v>0</v>
      </c>
      <c r="CB65" s="117">
        <v>0</v>
      </c>
      <c r="CC65" s="117">
        <v>0</v>
      </c>
      <c r="CD65" s="117">
        <v>0</v>
      </c>
      <c r="CE65" s="117">
        <v>0</v>
      </c>
      <c r="CF65" s="117">
        <v>0</v>
      </c>
      <c r="CG65" s="117">
        <v>0</v>
      </c>
      <c r="CH65" s="117">
        <v>0</v>
      </c>
      <c r="CI65" s="117">
        <v>0</v>
      </c>
      <c r="CJ65" s="117">
        <v>0</v>
      </c>
      <c r="CK65" s="117">
        <v>0</v>
      </c>
      <c r="CL65" s="117">
        <v>0</v>
      </c>
      <c r="CM65" s="117">
        <v>0</v>
      </c>
      <c r="CN65" s="117">
        <v>0</v>
      </c>
      <c r="CO65" s="117">
        <v>0</v>
      </c>
      <c r="CP65" s="117">
        <v>0</v>
      </c>
      <c r="CQ65" s="117">
        <v>0</v>
      </c>
      <c r="CR65" s="117">
        <v>0</v>
      </c>
      <c r="CS65" s="117">
        <v>0</v>
      </c>
      <c r="CT65" s="117">
        <v>0</v>
      </c>
      <c r="CU65" s="117">
        <v>0</v>
      </c>
      <c r="CV65" s="117">
        <v>0</v>
      </c>
      <c r="CW65" s="117">
        <v>0</v>
      </c>
      <c r="CX65" s="117">
        <v>0</v>
      </c>
      <c r="CY65" s="117">
        <v>0</v>
      </c>
      <c r="CZ65" s="117">
        <v>0</v>
      </c>
      <c r="DA65" s="117">
        <v>0</v>
      </c>
      <c r="DB65" s="117">
        <v>0</v>
      </c>
      <c r="DC65" s="117">
        <v>0</v>
      </c>
      <c r="DD65" s="117">
        <v>0</v>
      </c>
      <c r="DE65" s="117">
        <v>0</v>
      </c>
      <c r="DF65" s="117">
        <v>0</v>
      </c>
      <c r="DG65" s="117">
        <v>0</v>
      </c>
      <c r="DH65" s="117">
        <v>0</v>
      </c>
      <c r="DI65" s="117">
        <v>0</v>
      </c>
      <c r="DJ65" s="117">
        <v>0</v>
      </c>
      <c r="DK65" s="117">
        <v>0</v>
      </c>
      <c r="DL65" s="117">
        <v>0</v>
      </c>
      <c r="DM65" s="117">
        <v>0</v>
      </c>
      <c r="DN65" s="117">
        <v>0</v>
      </c>
      <c r="DO65" s="117">
        <v>0</v>
      </c>
      <c r="DP65" s="117">
        <v>0</v>
      </c>
      <c r="DQ65" s="117">
        <v>0</v>
      </c>
      <c r="DR65" s="117">
        <v>0</v>
      </c>
      <c r="DS65" s="99"/>
      <c r="DT65" s="8"/>
    </row>
    <row r="66" spans="5:124">
      <c r="E66" s="91"/>
      <c r="F66" s="102"/>
      <c r="G66" s="102"/>
      <c r="H66" s="102"/>
      <c r="I66" s="102"/>
      <c r="J66" s="102"/>
      <c r="K66" s="125">
        <v>411</v>
      </c>
      <c r="L66" s="114" t="s">
        <v>946</v>
      </c>
      <c r="M66" s="119">
        <v>1.0987014675839075</v>
      </c>
      <c r="N66" s="120">
        <v>0.48585643726719235</v>
      </c>
      <c r="O66" s="117">
        <v>0</v>
      </c>
      <c r="P66" s="117">
        <v>0</v>
      </c>
      <c r="Q66" s="117">
        <v>0</v>
      </c>
      <c r="R66" s="117">
        <v>0</v>
      </c>
      <c r="S66" s="117">
        <v>0</v>
      </c>
      <c r="T66" s="117">
        <v>0</v>
      </c>
      <c r="U66" s="117">
        <v>0</v>
      </c>
      <c r="V66" s="117">
        <v>0</v>
      </c>
      <c r="W66" s="117">
        <v>0</v>
      </c>
      <c r="X66" s="117">
        <v>0</v>
      </c>
      <c r="Y66" s="117">
        <v>0</v>
      </c>
      <c r="Z66" s="117">
        <v>0</v>
      </c>
      <c r="AA66" s="117">
        <v>0</v>
      </c>
      <c r="AB66" s="117">
        <v>0</v>
      </c>
      <c r="AC66" s="117">
        <v>0</v>
      </c>
      <c r="AD66" s="117">
        <v>0</v>
      </c>
      <c r="AE66" s="117">
        <v>0</v>
      </c>
      <c r="AF66" s="117">
        <v>0</v>
      </c>
      <c r="AG66" s="117">
        <v>0</v>
      </c>
      <c r="AH66" s="117">
        <v>0</v>
      </c>
      <c r="AI66" s="117">
        <v>0</v>
      </c>
      <c r="AJ66" s="117">
        <v>0</v>
      </c>
      <c r="AK66" s="117">
        <v>0</v>
      </c>
      <c r="AL66" s="117">
        <v>0</v>
      </c>
      <c r="AM66" s="117">
        <v>0</v>
      </c>
      <c r="AN66" s="117">
        <v>0</v>
      </c>
      <c r="AO66" s="117">
        <v>0</v>
      </c>
      <c r="AP66" s="117">
        <v>0</v>
      </c>
      <c r="AQ66" s="117">
        <v>0</v>
      </c>
      <c r="AR66" s="117">
        <v>0</v>
      </c>
      <c r="AS66" s="117">
        <v>0</v>
      </c>
      <c r="AT66" s="117">
        <v>0</v>
      </c>
      <c r="AU66" s="117">
        <v>0</v>
      </c>
      <c r="AV66" s="117">
        <v>0</v>
      </c>
      <c r="AW66" s="117">
        <v>0</v>
      </c>
      <c r="AX66" s="117">
        <v>0</v>
      </c>
      <c r="AY66" s="117">
        <v>0</v>
      </c>
      <c r="AZ66" s="117">
        <v>0</v>
      </c>
      <c r="BA66" s="117">
        <v>0</v>
      </c>
      <c r="BB66" s="117">
        <v>0</v>
      </c>
      <c r="BC66" s="117">
        <v>0</v>
      </c>
      <c r="BD66" s="117">
        <v>0</v>
      </c>
      <c r="BE66" s="117">
        <v>0</v>
      </c>
      <c r="BF66" s="117">
        <v>0</v>
      </c>
      <c r="BG66" s="117">
        <v>0</v>
      </c>
      <c r="BH66" s="117">
        <v>0</v>
      </c>
      <c r="BI66" s="117">
        <v>0</v>
      </c>
      <c r="BJ66" s="117">
        <v>0</v>
      </c>
      <c r="BK66" s="117">
        <v>0</v>
      </c>
      <c r="BL66" s="117">
        <v>0</v>
      </c>
      <c r="BM66" s="117">
        <v>0</v>
      </c>
      <c r="BN66" s="117">
        <v>0</v>
      </c>
      <c r="BO66" s="117">
        <v>0</v>
      </c>
      <c r="BP66" s="117">
        <v>0</v>
      </c>
      <c r="BQ66" s="117">
        <v>0</v>
      </c>
      <c r="BR66" s="117">
        <v>0</v>
      </c>
      <c r="BS66" s="117">
        <v>0</v>
      </c>
      <c r="BT66" s="117">
        <v>0</v>
      </c>
      <c r="BU66" s="117">
        <v>0</v>
      </c>
      <c r="BV66" s="117">
        <v>0</v>
      </c>
      <c r="BW66" s="117">
        <v>0</v>
      </c>
      <c r="BX66" s="117">
        <v>0</v>
      </c>
      <c r="BY66" s="117">
        <v>0</v>
      </c>
      <c r="BZ66" s="117">
        <v>0</v>
      </c>
      <c r="CA66" s="117">
        <v>0</v>
      </c>
      <c r="CB66" s="117">
        <v>0</v>
      </c>
      <c r="CC66" s="117">
        <v>0</v>
      </c>
      <c r="CD66" s="117">
        <v>0</v>
      </c>
      <c r="CE66" s="117">
        <v>0</v>
      </c>
      <c r="CF66" s="117">
        <v>0</v>
      </c>
      <c r="CG66" s="117">
        <v>0</v>
      </c>
      <c r="CH66" s="117">
        <v>0</v>
      </c>
      <c r="CI66" s="117">
        <v>0</v>
      </c>
      <c r="CJ66" s="117">
        <v>0</v>
      </c>
      <c r="CK66" s="117">
        <v>0</v>
      </c>
      <c r="CL66" s="117">
        <v>0</v>
      </c>
      <c r="CM66" s="117">
        <v>0</v>
      </c>
      <c r="CN66" s="117">
        <v>0</v>
      </c>
      <c r="CO66" s="117">
        <v>0</v>
      </c>
      <c r="CP66" s="117">
        <v>0</v>
      </c>
      <c r="CQ66" s="117">
        <v>0</v>
      </c>
      <c r="CR66" s="117">
        <v>0</v>
      </c>
      <c r="CS66" s="117">
        <v>0</v>
      </c>
      <c r="CT66" s="117">
        <v>0</v>
      </c>
      <c r="CU66" s="117">
        <v>0</v>
      </c>
      <c r="CV66" s="117">
        <v>0</v>
      </c>
      <c r="CW66" s="117">
        <v>0</v>
      </c>
      <c r="CX66" s="117">
        <v>0</v>
      </c>
      <c r="CY66" s="117">
        <v>0</v>
      </c>
      <c r="CZ66" s="117">
        <v>0</v>
      </c>
      <c r="DA66" s="117">
        <v>0</v>
      </c>
      <c r="DB66" s="117">
        <v>0</v>
      </c>
      <c r="DC66" s="117">
        <v>0</v>
      </c>
      <c r="DD66" s="117">
        <v>0</v>
      </c>
      <c r="DE66" s="117">
        <v>0</v>
      </c>
      <c r="DF66" s="117">
        <v>0</v>
      </c>
      <c r="DG66" s="117">
        <v>0</v>
      </c>
      <c r="DH66" s="117">
        <v>0</v>
      </c>
      <c r="DI66" s="117">
        <v>0</v>
      </c>
      <c r="DJ66" s="117">
        <v>0</v>
      </c>
      <c r="DK66" s="117">
        <v>0</v>
      </c>
      <c r="DL66" s="117">
        <v>0</v>
      </c>
      <c r="DM66" s="117">
        <v>0</v>
      </c>
      <c r="DN66" s="117">
        <v>0</v>
      </c>
      <c r="DO66" s="117">
        <v>0</v>
      </c>
      <c r="DP66" s="117">
        <v>0</v>
      </c>
      <c r="DQ66" s="117">
        <v>0</v>
      </c>
      <c r="DR66" s="117">
        <v>0</v>
      </c>
      <c r="DS66" s="99"/>
      <c r="DT66" s="8"/>
    </row>
    <row r="67" spans="5:124">
      <c r="E67" s="91"/>
      <c r="F67" s="102"/>
      <c r="G67" s="102"/>
      <c r="H67" s="102"/>
      <c r="I67" s="102"/>
      <c r="J67" s="102"/>
      <c r="K67" s="128">
        <v>412</v>
      </c>
      <c r="L67" s="126" t="s">
        <v>947</v>
      </c>
      <c r="M67" s="119">
        <v>1.0592679888778262</v>
      </c>
      <c r="N67" s="120">
        <v>0.48371731907706478</v>
      </c>
      <c r="O67" s="117">
        <v>2.3721215837001864E-4</v>
      </c>
      <c r="P67" s="117">
        <v>9.3880320575347924E-4</v>
      </c>
      <c r="Q67" s="117">
        <v>0</v>
      </c>
      <c r="R67" s="117">
        <v>0</v>
      </c>
      <c r="S67" s="117">
        <v>0</v>
      </c>
      <c r="T67" s="117">
        <v>0</v>
      </c>
      <c r="U67" s="117">
        <v>0</v>
      </c>
      <c r="V67" s="117">
        <v>0</v>
      </c>
      <c r="W67" s="117">
        <v>0</v>
      </c>
      <c r="X67" s="117">
        <v>0</v>
      </c>
      <c r="Y67" s="117">
        <v>0</v>
      </c>
      <c r="Z67" s="117">
        <v>0</v>
      </c>
      <c r="AA67" s="117">
        <v>0</v>
      </c>
      <c r="AB67" s="117">
        <v>0</v>
      </c>
      <c r="AC67" s="117">
        <v>0</v>
      </c>
      <c r="AD67" s="117">
        <v>0</v>
      </c>
      <c r="AE67" s="117">
        <v>0</v>
      </c>
      <c r="AF67" s="117">
        <v>0</v>
      </c>
      <c r="AG67" s="117">
        <v>0</v>
      </c>
      <c r="AH67" s="117">
        <v>0</v>
      </c>
      <c r="AI67" s="117">
        <v>0</v>
      </c>
      <c r="AJ67" s="117">
        <v>0</v>
      </c>
      <c r="AK67" s="117">
        <v>0</v>
      </c>
      <c r="AL67" s="117">
        <v>0</v>
      </c>
      <c r="AM67" s="117">
        <v>0</v>
      </c>
      <c r="AN67" s="117">
        <v>0</v>
      </c>
      <c r="AO67" s="117">
        <v>0</v>
      </c>
      <c r="AP67" s="117">
        <v>0</v>
      </c>
      <c r="AQ67" s="117">
        <v>0</v>
      </c>
      <c r="AR67" s="117">
        <v>0</v>
      </c>
      <c r="AS67" s="117">
        <v>0</v>
      </c>
      <c r="AT67" s="117">
        <v>0</v>
      </c>
      <c r="AU67" s="117">
        <v>0</v>
      </c>
      <c r="AV67" s="117">
        <v>0</v>
      </c>
      <c r="AW67" s="117">
        <v>0</v>
      </c>
      <c r="AX67" s="117">
        <v>0</v>
      </c>
      <c r="AY67" s="117">
        <v>0</v>
      </c>
      <c r="AZ67" s="117">
        <v>0</v>
      </c>
      <c r="BA67" s="117">
        <v>0</v>
      </c>
      <c r="BB67" s="117">
        <v>0</v>
      </c>
      <c r="BC67" s="117">
        <v>0</v>
      </c>
      <c r="BD67" s="117">
        <v>0</v>
      </c>
      <c r="BE67" s="117">
        <v>0</v>
      </c>
      <c r="BF67" s="117">
        <v>0</v>
      </c>
      <c r="BG67" s="117">
        <v>0</v>
      </c>
      <c r="BH67" s="117">
        <v>0</v>
      </c>
      <c r="BI67" s="117">
        <v>0</v>
      </c>
      <c r="BJ67" s="117">
        <v>0</v>
      </c>
      <c r="BK67" s="117">
        <v>0</v>
      </c>
      <c r="BL67" s="117">
        <v>0</v>
      </c>
      <c r="BM67" s="117">
        <v>0</v>
      </c>
      <c r="BN67" s="117">
        <v>0</v>
      </c>
      <c r="BO67" s="117">
        <v>0</v>
      </c>
      <c r="BP67" s="117">
        <v>0</v>
      </c>
      <c r="BQ67" s="117">
        <v>0</v>
      </c>
      <c r="BR67" s="117">
        <v>0</v>
      </c>
      <c r="BS67" s="117">
        <v>0</v>
      </c>
      <c r="BT67" s="117">
        <v>0</v>
      </c>
      <c r="BU67" s="117">
        <v>0</v>
      </c>
      <c r="BV67" s="117">
        <v>0</v>
      </c>
      <c r="BW67" s="117">
        <v>0</v>
      </c>
      <c r="BX67" s="117">
        <v>0</v>
      </c>
      <c r="BY67" s="117">
        <v>0</v>
      </c>
      <c r="BZ67" s="117">
        <v>0</v>
      </c>
      <c r="CA67" s="117">
        <v>0</v>
      </c>
      <c r="CB67" s="117">
        <v>0</v>
      </c>
      <c r="CC67" s="117">
        <v>0</v>
      </c>
      <c r="CD67" s="117">
        <v>0</v>
      </c>
      <c r="CE67" s="117">
        <v>0</v>
      </c>
      <c r="CF67" s="117">
        <v>0</v>
      </c>
      <c r="CG67" s="117">
        <v>0</v>
      </c>
      <c r="CH67" s="117">
        <v>0</v>
      </c>
      <c r="CI67" s="117">
        <v>0</v>
      </c>
      <c r="CJ67" s="117">
        <v>0</v>
      </c>
      <c r="CK67" s="117">
        <v>0</v>
      </c>
      <c r="CL67" s="117">
        <v>0</v>
      </c>
      <c r="CM67" s="117">
        <v>0</v>
      </c>
      <c r="CN67" s="117">
        <v>0</v>
      </c>
      <c r="CO67" s="117">
        <v>0</v>
      </c>
      <c r="CP67" s="117">
        <v>0</v>
      </c>
      <c r="CQ67" s="117">
        <v>0</v>
      </c>
      <c r="CR67" s="117">
        <v>0</v>
      </c>
      <c r="CS67" s="117">
        <v>0</v>
      </c>
      <c r="CT67" s="117">
        <v>0</v>
      </c>
      <c r="CU67" s="117">
        <v>0</v>
      </c>
      <c r="CV67" s="117">
        <v>0</v>
      </c>
      <c r="CW67" s="117">
        <v>0</v>
      </c>
      <c r="CX67" s="117">
        <v>0</v>
      </c>
      <c r="CY67" s="117">
        <v>0</v>
      </c>
      <c r="CZ67" s="117">
        <v>0</v>
      </c>
      <c r="DA67" s="117">
        <v>0</v>
      </c>
      <c r="DB67" s="117">
        <v>0</v>
      </c>
      <c r="DC67" s="117">
        <v>0</v>
      </c>
      <c r="DD67" s="117">
        <v>0</v>
      </c>
      <c r="DE67" s="117">
        <v>0</v>
      </c>
      <c r="DF67" s="117">
        <v>0</v>
      </c>
      <c r="DG67" s="117">
        <v>0</v>
      </c>
      <c r="DH67" s="117">
        <v>0</v>
      </c>
      <c r="DI67" s="117">
        <v>0</v>
      </c>
      <c r="DJ67" s="117">
        <v>0</v>
      </c>
      <c r="DK67" s="117">
        <v>0</v>
      </c>
      <c r="DL67" s="117">
        <v>0</v>
      </c>
      <c r="DM67" s="117">
        <v>0</v>
      </c>
      <c r="DN67" s="117">
        <v>0</v>
      </c>
      <c r="DO67" s="117">
        <v>0</v>
      </c>
      <c r="DP67" s="117">
        <v>0</v>
      </c>
      <c r="DQ67" s="117">
        <v>0</v>
      </c>
      <c r="DR67" s="117">
        <v>0</v>
      </c>
      <c r="DS67" s="99"/>
      <c r="DT67" s="8"/>
    </row>
    <row r="68" spans="5:124">
      <c r="E68" s="91"/>
      <c r="F68" s="102"/>
      <c r="G68" s="102"/>
      <c r="H68" s="102"/>
      <c r="I68" s="102"/>
      <c r="J68" s="102"/>
      <c r="K68" s="125">
        <v>413</v>
      </c>
      <c r="L68" s="114" t="s">
        <v>948</v>
      </c>
      <c r="M68" s="119">
        <v>1.0581830538386425</v>
      </c>
      <c r="N68" s="120">
        <v>0.4525638404273199</v>
      </c>
      <c r="O68" s="117">
        <v>0</v>
      </c>
      <c r="P68" s="117">
        <v>0</v>
      </c>
      <c r="Q68" s="117">
        <v>0</v>
      </c>
      <c r="R68" s="117">
        <v>0</v>
      </c>
      <c r="S68" s="117">
        <v>0</v>
      </c>
      <c r="T68" s="117">
        <v>0</v>
      </c>
      <c r="U68" s="117">
        <v>0</v>
      </c>
      <c r="V68" s="117">
        <v>0</v>
      </c>
      <c r="W68" s="117">
        <v>0</v>
      </c>
      <c r="X68" s="117">
        <v>0</v>
      </c>
      <c r="Y68" s="117">
        <v>0</v>
      </c>
      <c r="Z68" s="117">
        <v>0</v>
      </c>
      <c r="AA68" s="117">
        <v>0</v>
      </c>
      <c r="AB68" s="117">
        <v>0</v>
      </c>
      <c r="AC68" s="117">
        <v>0</v>
      </c>
      <c r="AD68" s="117">
        <v>0</v>
      </c>
      <c r="AE68" s="117">
        <v>0</v>
      </c>
      <c r="AF68" s="117">
        <v>0</v>
      </c>
      <c r="AG68" s="117">
        <v>0</v>
      </c>
      <c r="AH68" s="117">
        <v>0</v>
      </c>
      <c r="AI68" s="117">
        <v>0</v>
      </c>
      <c r="AJ68" s="117">
        <v>0</v>
      </c>
      <c r="AK68" s="117">
        <v>0</v>
      </c>
      <c r="AL68" s="117">
        <v>0</v>
      </c>
      <c r="AM68" s="117">
        <v>0</v>
      </c>
      <c r="AN68" s="117">
        <v>0</v>
      </c>
      <c r="AO68" s="117">
        <v>0</v>
      </c>
      <c r="AP68" s="117">
        <v>0</v>
      </c>
      <c r="AQ68" s="117">
        <v>0</v>
      </c>
      <c r="AR68" s="117">
        <v>0</v>
      </c>
      <c r="AS68" s="117">
        <v>0</v>
      </c>
      <c r="AT68" s="117">
        <v>0</v>
      </c>
      <c r="AU68" s="117">
        <v>0</v>
      </c>
      <c r="AV68" s="117">
        <v>0</v>
      </c>
      <c r="AW68" s="117">
        <v>0</v>
      </c>
      <c r="AX68" s="117">
        <v>0</v>
      </c>
      <c r="AY68" s="117">
        <v>0</v>
      </c>
      <c r="AZ68" s="117">
        <v>0</v>
      </c>
      <c r="BA68" s="117">
        <v>0</v>
      </c>
      <c r="BB68" s="117">
        <v>0</v>
      </c>
      <c r="BC68" s="117">
        <v>0</v>
      </c>
      <c r="BD68" s="117">
        <v>0</v>
      </c>
      <c r="BE68" s="117">
        <v>0</v>
      </c>
      <c r="BF68" s="117">
        <v>0</v>
      </c>
      <c r="BG68" s="117">
        <v>0</v>
      </c>
      <c r="BH68" s="117">
        <v>0</v>
      </c>
      <c r="BI68" s="117">
        <v>0</v>
      </c>
      <c r="BJ68" s="117">
        <v>0</v>
      </c>
      <c r="BK68" s="117">
        <v>0</v>
      </c>
      <c r="BL68" s="117">
        <v>0</v>
      </c>
      <c r="BM68" s="117">
        <v>0</v>
      </c>
      <c r="BN68" s="117">
        <v>0</v>
      </c>
      <c r="BO68" s="117">
        <v>0</v>
      </c>
      <c r="BP68" s="117">
        <v>0</v>
      </c>
      <c r="BQ68" s="117">
        <v>0</v>
      </c>
      <c r="BR68" s="117">
        <v>0</v>
      </c>
      <c r="BS68" s="117">
        <v>0</v>
      </c>
      <c r="BT68" s="117">
        <v>0</v>
      </c>
      <c r="BU68" s="117">
        <v>0</v>
      </c>
      <c r="BV68" s="117">
        <v>0</v>
      </c>
      <c r="BW68" s="117">
        <v>0</v>
      </c>
      <c r="BX68" s="117">
        <v>0</v>
      </c>
      <c r="BY68" s="117">
        <v>0</v>
      </c>
      <c r="BZ68" s="117">
        <v>0</v>
      </c>
      <c r="CA68" s="117">
        <v>0</v>
      </c>
      <c r="CB68" s="117">
        <v>0</v>
      </c>
      <c r="CC68" s="117">
        <v>0</v>
      </c>
      <c r="CD68" s="117">
        <v>0</v>
      </c>
      <c r="CE68" s="117">
        <v>0</v>
      </c>
      <c r="CF68" s="117">
        <v>0</v>
      </c>
      <c r="CG68" s="117">
        <v>0</v>
      </c>
      <c r="CH68" s="117">
        <v>0</v>
      </c>
      <c r="CI68" s="117">
        <v>0</v>
      </c>
      <c r="CJ68" s="117">
        <v>0</v>
      </c>
      <c r="CK68" s="117">
        <v>0</v>
      </c>
      <c r="CL68" s="117">
        <v>0</v>
      </c>
      <c r="CM68" s="117">
        <v>0</v>
      </c>
      <c r="CN68" s="117">
        <v>0</v>
      </c>
      <c r="CO68" s="117">
        <v>0</v>
      </c>
      <c r="CP68" s="117">
        <v>0</v>
      </c>
      <c r="CQ68" s="117">
        <v>0</v>
      </c>
      <c r="CR68" s="117">
        <v>0</v>
      </c>
      <c r="CS68" s="117">
        <v>0</v>
      </c>
      <c r="CT68" s="117">
        <v>0</v>
      </c>
      <c r="CU68" s="117">
        <v>0</v>
      </c>
      <c r="CV68" s="117">
        <v>0</v>
      </c>
      <c r="CW68" s="117">
        <v>0</v>
      </c>
      <c r="CX68" s="117">
        <v>0</v>
      </c>
      <c r="CY68" s="117">
        <v>0</v>
      </c>
      <c r="CZ68" s="117">
        <v>0</v>
      </c>
      <c r="DA68" s="117">
        <v>0</v>
      </c>
      <c r="DB68" s="117">
        <v>0</v>
      </c>
      <c r="DC68" s="117">
        <v>0</v>
      </c>
      <c r="DD68" s="117">
        <v>0</v>
      </c>
      <c r="DE68" s="117">
        <v>0</v>
      </c>
      <c r="DF68" s="117">
        <v>0</v>
      </c>
      <c r="DG68" s="117">
        <v>0</v>
      </c>
      <c r="DH68" s="117">
        <v>0</v>
      </c>
      <c r="DI68" s="117">
        <v>0</v>
      </c>
      <c r="DJ68" s="117">
        <v>0</v>
      </c>
      <c r="DK68" s="117">
        <v>0</v>
      </c>
      <c r="DL68" s="117">
        <v>0</v>
      </c>
      <c r="DM68" s="117">
        <v>0</v>
      </c>
      <c r="DN68" s="117">
        <v>0</v>
      </c>
      <c r="DO68" s="117">
        <v>0</v>
      </c>
      <c r="DP68" s="117">
        <v>0</v>
      </c>
      <c r="DQ68" s="117">
        <v>0</v>
      </c>
      <c r="DR68" s="117">
        <v>0</v>
      </c>
      <c r="DS68" s="99"/>
      <c r="DT68" s="8"/>
    </row>
    <row r="69" spans="5:124">
      <c r="E69" s="91"/>
      <c r="F69" s="102"/>
      <c r="G69" s="102"/>
      <c r="H69" s="102"/>
      <c r="I69" s="102"/>
      <c r="J69" s="102"/>
      <c r="K69" s="125">
        <v>419</v>
      </c>
      <c r="L69" s="114" t="s">
        <v>949</v>
      </c>
      <c r="M69" s="119">
        <v>1.0671364394016944</v>
      </c>
      <c r="N69" s="120">
        <v>0.55571792558042665</v>
      </c>
      <c r="O69" s="117">
        <v>0</v>
      </c>
      <c r="P69" s="117">
        <v>0</v>
      </c>
      <c r="Q69" s="117">
        <v>0</v>
      </c>
      <c r="R69" s="117">
        <v>0</v>
      </c>
      <c r="S69" s="117">
        <v>0</v>
      </c>
      <c r="T69" s="117">
        <v>0</v>
      </c>
      <c r="U69" s="117">
        <v>0</v>
      </c>
      <c r="V69" s="117">
        <v>0</v>
      </c>
      <c r="W69" s="117">
        <v>0</v>
      </c>
      <c r="X69" s="117">
        <v>0</v>
      </c>
      <c r="Y69" s="117">
        <v>0</v>
      </c>
      <c r="Z69" s="117">
        <v>0</v>
      </c>
      <c r="AA69" s="117">
        <v>0</v>
      </c>
      <c r="AB69" s="117">
        <v>0</v>
      </c>
      <c r="AC69" s="117">
        <v>0</v>
      </c>
      <c r="AD69" s="117">
        <v>0</v>
      </c>
      <c r="AE69" s="117">
        <v>0</v>
      </c>
      <c r="AF69" s="117">
        <v>0</v>
      </c>
      <c r="AG69" s="117">
        <v>0</v>
      </c>
      <c r="AH69" s="117">
        <v>0</v>
      </c>
      <c r="AI69" s="117">
        <v>0</v>
      </c>
      <c r="AJ69" s="117">
        <v>0</v>
      </c>
      <c r="AK69" s="117">
        <v>0</v>
      </c>
      <c r="AL69" s="117">
        <v>0</v>
      </c>
      <c r="AM69" s="117">
        <v>0</v>
      </c>
      <c r="AN69" s="117">
        <v>0</v>
      </c>
      <c r="AO69" s="117">
        <v>0</v>
      </c>
      <c r="AP69" s="117">
        <v>0</v>
      </c>
      <c r="AQ69" s="117">
        <v>0</v>
      </c>
      <c r="AR69" s="117">
        <v>0</v>
      </c>
      <c r="AS69" s="117">
        <v>0</v>
      </c>
      <c r="AT69" s="117">
        <v>0</v>
      </c>
      <c r="AU69" s="117">
        <v>0</v>
      </c>
      <c r="AV69" s="117">
        <v>0</v>
      </c>
      <c r="AW69" s="117">
        <v>0</v>
      </c>
      <c r="AX69" s="117">
        <v>0</v>
      </c>
      <c r="AY69" s="117">
        <v>0</v>
      </c>
      <c r="AZ69" s="117">
        <v>0</v>
      </c>
      <c r="BA69" s="117">
        <v>0</v>
      </c>
      <c r="BB69" s="117">
        <v>0</v>
      </c>
      <c r="BC69" s="117">
        <v>0</v>
      </c>
      <c r="BD69" s="117">
        <v>0</v>
      </c>
      <c r="BE69" s="117">
        <v>0</v>
      </c>
      <c r="BF69" s="117">
        <v>0</v>
      </c>
      <c r="BG69" s="117">
        <v>0</v>
      </c>
      <c r="BH69" s="117">
        <v>0</v>
      </c>
      <c r="BI69" s="117">
        <v>0</v>
      </c>
      <c r="BJ69" s="117">
        <v>0</v>
      </c>
      <c r="BK69" s="117">
        <v>0</v>
      </c>
      <c r="BL69" s="117">
        <v>0</v>
      </c>
      <c r="BM69" s="117">
        <v>0</v>
      </c>
      <c r="BN69" s="117">
        <v>0</v>
      </c>
      <c r="BO69" s="117">
        <v>0</v>
      </c>
      <c r="BP69" s="117">
        <v>0</v>
      </c>
      <c r="BQ69" s="117">
        <v>0</v>
      </c>
      <c r="BR69" s="117">
        <v>0</v>
      </c>
      <c r="BS69" s="117">
        <v>0</v>
      </c>
      <c r="BT69" s="117">
        <v>0</v>
      </c>
      <c r="BU69" s="117">
        <v>0</v>
      </c>
      <c r="BV69" s="117">
        <v>0</v>
      </c>
      <c r="BW69" s="117">
        <v>0</v>
      </c>
      <c r="BX69" s="117">
        <v>0</v>
      </c>
      <c r="BY69" s="117">
        <v>0</v>
      </c>
      <c r="BZ69" s="117">
        <v>0</v>
      </c>
      <c r="CA69" s="117">
        <v>0</v>
      </c>
      <c r="CB69" s="117">
        <v>0</v>
      </c>
      <c r="CC69" s="117">
        <v>0.71055986592757958</v>
      </c>
      <c r="CD69" s="117">
        <v>0</v>
      </c>
      <c r="CE69" s="117">
        <v>0</v>
      </c>
      <c r="CF69" s="117">
        <v>0</v>
      </c>
      <c r="CG69" s="117">
        <v>0</v>
      </c>
      <c r="CH69" s="117">
        <v>0</v>
      </c>
      <c r="CI69" s="117">
        <v>0</v>
      </c>
      <c r="CJ69" s="117">
        <v>0</v>
      </c>
      <c r="CK69" s="117">
        <v>0</v>
      </c>
      <c r="CL69" s="117">
        <v>0.7563804986543603</v>
      </c>
      <c r="CM69" s="117">
        <v>0</v>
      </c>
      <c r="CN69" s="117">
        <v>0</v>
      </c>
      <c r="CO69" s="117">
        <v>0</v>
      </c>
      <c r="CP69" s="117">
        <v>0</v>
      </c>
      <c r="CQ69" s="117">
        <v>0</v>
      </c>
      <c r="CR69" s="117">
        <v>0</v>
      </c>
      <c r="CS69" s="117">
        <v>0</v>
      </c>
      <c r="CT69" s="117">
        <v>0.27644074460360873</v>
      </c>
      <c r="CU69" s="117">
        <v>0.8127594671999564</v>
      </c>
      <c r="CV69" s="117">
        <v>0</v>
      </c>
      <c r="CW69" s="117">
        <v>0</v>
      </c>
      <c r="CX69" s="117">
        <v>0</v>
      </c>
      <c r="CY69" s="117">
        <v>0</v>
      </c>
      <c r="CZ69" s="117">
        <v>0</v>
      </c>
      <c r="DA69" s="117">
        <v>0</v>
      </c>
      <c r="DB69" s="117">
        <v>0</v>
      </c>
      <c r="DC69" s="117">
        <v>0</v>
      </c>
      <c r="DD69" s="117">
        <v>0</v>
      </c>
      <c r="DE69" s="117">
        <v>0</v>
      </c>
      <c r="DF69" s="117">
        <v>0</v>
      </c>
      <c r="DG69" s="117">
        <v>0</v>
      </c>
      <c r="DH69" s="117">
        <v>0</v>
      </c>
      <c r="DI69" s="117">
        <v>0</v>
      </c>
      <c r="DJ69" s="117">
        <v>0</v>
      </c>
      <c r="DK69" s="117">
        <v>0</v>
      </c>
      <c r="DL69" s="117">
        <v>0</v>
      </c>
      <c r="DM69" s="117">
        <v>0</v>
      </c>
      <c r="DN69" s="117">
        <v>0</v>
      </c>
      <c r="DO69" s="117">
        <v>0</v>
      </c>
      <c r="DP69" s="117">
        <v>0</v>
      </c>
      <c r="DQ69" s="117">
        <v>0</v>
      </c>
      <c r="DR69" s="117">
        <v>0</v>
      </c>
      <c r="DS69" s="99"/>
      <c r="DT69" s="8"/>
    </row>
    <row r="70" spans="5:124">
      <c r="E70" s="91"/>
      <c r="F70" s="102"/>
      <c r="G70" s="102"/>
      <c r="H70" s="102"/>
      <c r="I70" s="102"/>
      <c r="J70" s="102"/>
      <c r="K70" s="125">
        <v>461</v>
      </c>
      <c r="L70" s="114" t="s">
        <v>950</v>
      </c>
      <c r="M70" s="119">
        <v>1.0017231910022002</v>
      </c>
      <c r="N70" s="120">
        <v>0.61647862651984642</v>
      </c>
      <c r="O70" s="117">
        <v>2.4928576511485836E-3</v>
      </c>
      <c r="P70" s="117">
        <v>7.4386343141264095E-4</v>
      </c>
      <c r="Q70" s="117">
        <v>0</v>
      </c>
      <c r="R70" s="117">
        <v>0</v>
      </c>
      <c r="S70" s="117">
        <v>0</v>
      </c>
      <c r="T70" s="117">
        <v>0</v>
      </c>
      <c r="U70" s="117">
        <v>0</v>
      </c>
      <c r="V70" s="117">
        <v>0</v>
      </c>
      <c r="W70" s="117">
        <v>0</v>
      </c>
      <c r="X70" s="117">
        <v>0</v>
      </c>
      <c r="Y70" s="117">
        <v>0</v>
      </c>
      <c r="Z70" s="117">
        <v>0</v>
      </c>
      <c r="AA70" s="117">
        <v>0</v>
      </c>
      <c r="AB70" s="117">
        <v>0</v>
      </c>
      <c r="AC70" s="117">
        <v>0</v>
      </c>
      <c r="AD70" s="117">
        <v>0</v>
      </c>
      <c r="AE70" s="117">
        <v>0</v>
      </c>
      <c r="AF70" s="117">
        <v>0</v>
      </c>
      <c r="AG70" s="117">
        <v>0</v>
      </c>
      <c r="AH70" s="117">
        <v>0</v>
      </c>
      <c r="AI70" s="117">
        <v>0</v>
      </c>
      <c r="AJ70" s="117">
        <v>0</v>
      </c>
      <c r="AK70" s="117">
        <v>0</v>
      </c>
      <c r="AL70" s="117">
        <v>0</v>
      </c>
      <c r="AM70" s="117">
        <v>0</v>
      </c>
      <c r="AN70" s="117">
        <v>0</v>
      </c>
      <c r="AO70" s="117">
        <v>0</v>
      </c>
      <c r="AP70" s="117">
        <v>0</v>
      </c>
      <c r="AQ70" s="117">
        <v>0</v>
      </c>
      <c r="AR70" s="117">
        <v>0</v>
      </c>
      <c r="AS70" s="117">
        <v>0</v>
      </c>
      <c r="AT70" s="117">
        <v>0</v>
      </c>
      <c r="AU70" s="117">
        <v>0</v>
      </c>
      <c r="AV70" s="117">
        <v>0</v>
      </c>
      <c r="AW70" s="117">
        <v>0</v>
      </c>
      <c r="AX70" s="117">
        <v>0</v>
      </c>
      <c r="AY70" s="117">
        <v>0</v>
      </c>
      <c r="AZ70" s="117">
        <v>0</v>
      </c>
      <c r="BA70" s="117">
        <v>0</v>
      </c>
      <c r="BB70" s="117">
        <v>0</v>
      </c>
      <c r="BC70" s="117">
        <v>0</v>
      </c>
      <c r="BD70" s="117">
        <v>0</v>
      </c>
      <c r="BE70" s="117">
        <v>0</v>
      </c>
      <c r="BF70" s="117">
        <v>0</v>
      </c>
      <c r="BG70" s="117">
        <v>0</v>
      </c>
      <c r="BH70" s="117">
        <v>0</v>
      </c>
      <c r="BI70" s="117">
        <v>0</v>
      </c>
      <c r="BJ70" s="117">
        <v>0</v>
      </c>
      <c r="BK70" s="117">
        <v>0</v>
      </c>
      <c r="BL70" s="117">
        <v>0</v>
      </c>
      <c r="BM70" s="117">
        <v>0</v>
      </c>
      <c r="BN70" s="117">
        <v>0</v>
      </c>
      <c r="BO70" s="117">
        <v>0</v>
      </c>
      <c r="BP70" s="117">
        <v>0</v>
      </c>
      <c r="BQ70" s="117">
        <v>0</v>
      </c>
      <c r="BR70" s="117">
        <v>0</v>
      </c>
      <c r="BS70" s="117">
        <v>0</v>
      </c>
      <c r="BT70" s="117">
        <v>0</v>
      </c>
      <c r="BU70" s="117">
        <v>0</v>
      </c>
      <c r="BV70" s="117">
        <v>0</v>
      </c>
      <c r="BW70" s="117">
        <v>0</v>
      </c>
      <c r="BX70" s="117">
        <v>0</v>
      </c>
      <c r="BY70" s="117">
        <v>0</v>
      </c>
      <c r="BZ70" s="117">
        <v>0</v>
      </c>
      <c r="CA70" s="117">
        <v>0</v>
      </c>
      <c r="CB70" s="117">
        <v>0</v>
      </c>
      <c r="CC70" s="117">
        <v>0</v>
      </c>
      <c r="CD70" s="117">
        <v>0</v>
      </c>
      <c r="CE70" s="117">
        <v>0</v>
      </c>
      <c r="CF70" s="117">
        <v>0</v>
      </c>
      <c r="CG70" s="117">
        <v>0</v>
      </c>
      <c r="CH70" s="117">
        <v>0</v>
      </c>
      <c r="CI70" s="117">
        <v>0</v>
      </c>
      <c r="CJ70" s="117">
        <v>0</v>
      </c>
      <c r="CK70" s="117">
        <v>0</v>
      </c>
      <c r="CL70" s="117">
        <v>0</v>
      </c>
      <c r="CM70" s="117">
        <v>0</v>
      </c>
      <c r="CN70" s="117">
        <v>0</v>
      </c>
      <c r="CO70" s="117">
        <v>0</v>
      </c>
      <c r="CP70" s="117">
        <v>0</v>
      </c>
      <c r="CQ70" s="117">
        <v>0</v>
      </c>
      <c r="CR70" s="117">
        <v>0</v>
      </c>
      <c r="CS70" s="117">
        <v>0</v>
      </c>
      <c r="CT70" s="117">
        <v>0</v>
      </c>
      <c r="CU70" s="117">
        <v>0</v>
      </c>
      <c r="CV70" s="117">
        <v>0</v>
      </c>
      <c r="CW70" s="117">
        <v>0</v>
      </c>
      <c r="CX70" s="117">
        <v>0</v>
      </c>
      <c r="CY70" s="117">
        <v>0</v>
      </c>
      <c r="CZ70" s="117">
        <v>0</v>
      </c>
      <c r="DA70" s="117">
        <v>0</v>
      </c>
      <c r="DB70" s="117">
        <v>0</v>
      </c>
      <c r="DC70" s="117">
        <v>0</v>
      </c>
      <c r="DD70" s="117">
        <v>0</v>
      </c>
      <c r="DE70" s="117">
        <v>0</v>
      </c>
      <c r="DF70" s="117">
        <v>0</v>
      </c>
      <c r="DG70" s="117">
        <v>0</v>
      </c>
      <c r="DH70" s="117">
        <v>0</v>
      </c>
      <c r="DI70" s="117">
        <v>0</v>
      </c>
      <c r="DJ70" s="117">
        <v>0</v>
      </c>
      <c r="DK70" s="117">
        <v>0</v>
      </c>
      <c r="DL70" s="117">
        <v>0</v>
      </c>
      <c r="DM70" s="117">
        <v>0</v>
      </c>
      <c r="DN70" s="117">
        <v>0</v>
      </c>
      <c r="DO70" s="117">
        <v>0</v>
      </c>
      <c r="DP70" s="117">
        <v>0</v>
      </c>
      <c r="DQ70" s="117">
        <v>0</v>
      </c>
      <c r="DR70" s="117">
        <v>0</v>
      </c>
      <c r="DS70" s="99"/>
      <c r="DT70" s="8"/>
    </row>
    <row r="71" spans="5:124">
      <c r="E71" s="91"/>
      <c r="F71" s="102"/>
      <c r="G71" s="102"/>
      <c r="H71" s="102"/>
      <c r="I71" s="102"/>
      <c r="J71" s="102"/>
      <c r="K71" s="125">
        <v>462</v>
      </c>
      <c r="L71" s="114" t="s">
        <v>951</v>
      </c>
      <c r="M71" s="119">
        <v>1.1980896706137643</v>
      </c>
      <c r="N71" s="120">
        <v>0.74532354300016346</v>
      </c>
      <c r="O71" s="117">
        <v>2.2317003183270882E-4</v>
      </c>
      <c r="P71" s="117">
        <v>6.9937555381675951E-4</v>
      </c>
      <c r="Q71" s="117">
        <v>0</v>
      </c>
      <c r="R71" s="117">
        <v>0</v>
      </c>
      <c r="S71" s="117">
        <v>0</v>
      </c>
      <c r="T71" s="117">
        <v>0</v>
      </c>
      <c r="U71" s="117">
        <v>0</v>
      </c>
      <c r="V71" s="117">
        <v>0</v>
      </c>
      <c r="W71" s="117">
        <v>0</v>
      </c>
      <c r="X71" s="117">
        <v>0</v>
      </c>
      <c r="Y71" s="117">
        <v>0</v>
      </c>
      <c r="Z71" s="117">
        <v>0</v>
      </c>
      <c r="AA71" s="117">
        <v>0</v>
      </c>
      <c r="AB71" s="117">
        <v>0</v>
      </c>
      <c r="AC71" s="117">
        <v>0</v>
      </c>
      <c r="AD71" s="117">
        <v>0</v>
      </c>
      <c r="AE71" s="117">
        <v>0</v>
      </c>
      <c r="AF71" s="117">
        <v>0</v>
      </c>
      <c r="AG71" s="117">
        <v>0</v>
      </c>
      <c r="AH71" s="117">
        <v>0</v>
      </c>
      <c r="AI71" s="117">
        <v>0</v>
      </c>
      <c r="AJ71" s="117">
        <v>0</v>
      </c>
      <c r="AK71" s="117">
        <v>0</v>
      </c>
      <c r="AL71" s="117">
        <v>0</v>
      </c>
      <c r="AM71" s="117">
        <v>0</v>
      </c>
      <c r="AN71" s="117">
        <v>0</v>
      </c>
      <c r="AO71" s="117">
        <v>0</v>
      </c>
      <c r="AP71" s="117">
        <v>0</v>
      </c>
      <c r="AQ71" s="117">
        <v>0</v>
      </c>
      <c r="AR71" s="117">
        <v>0</v>
      </c>
      <c r="AS71" s="117">
        <v>0</v>
      </c>
      <c r="AT71" s="117">
        <v>0</v>
      </c>
      <c r="AU71" s="117">
        <v>0</v>
      </c>
      <c r="AV71" s="117">
        <v>0</v>
      </c>
      <c r="AW71" s="117">
        <v>0</v>
      </c>
      <c r="AX71" s="117">
        <v>0</v>
      </c>
      <c r="AY71" s="117">
        <v>0</v>
      </c>
      <c r="AZ71" s="117">
        <v>0</v>
      </c>
      <c r="BA71" s="117">
        <v>0</v>
      </c>
      <c r="BB71" s="117">
        <v>0</v>
      </c>
      <c r="BC71" s="117">
        <v>0</v>
      </c>
      <c r="BD71" s="117">
        <v>0</v>
      </c>
      <c r="BE71" s="117">
        <v>0</v>
      </c>
      <c r="BF71" s="117">
        <v>0</v>
      </c>
      <c r="BG71" s="117">
        <v>0</v>
      </c>
      <c r="BH71" s="117">
        <v>0</v>
      </c>
      <c r="BI71" s="117">
        <v>0</v>
      </c>
      <c r="BJ71" s="117">
        <v>0</v>
      </c>
      <c r="BK71" s="117">
        <v>0</v>
      </c>
      <c r="BL71" s="117">
        <v>0</v>
      </c>
      <c r="BM71" s="117">
        <v>0</v>
      </c>
      <c r="BN71" s="117">
        <v>0</v>
      </c>
      <c r="BO71" s="117">
        <v>0</v>
      </c>
      <c r="BP71" s="117">
        <v>0</v>
      </c>
      <c r="BQ71" s="117">
        <v>0</v>
      </c>
      <c r="BR71" s="117">
        <v>0</v>
      </c>
      <c r="BS71" s="117">
        <v>0</v>
      </c>
      <c r="BT71" s="117">
        <v>0</v>
      </c>
      <c r="BU71" s="117">
        <v>0</v>
      </c>
      <c r="BV71" s="117">
        <v>0</v>
      </c>
      <c r="BW71" s="117">
        <v>0</v>
      </c>
      <c r="BX71" s="117">
        <v>0</v>
      </c>
      <c r="BY71" s="117">
        <v>0</v>
      </c>
      <c r="BZ71" s="117">
        <v>0</v>
      </c>
      <c r="CA71" s="117">
        <v>0</v>
      </c>
      <c r="CB71" s="117">
        <v>0</v>
      </c>
      <c r="CC71" s="117">
        <v>0</v>
      </c>
      <c r="CD71" s="117">
        <v>0</v>
      </c>
      <c r="CE71" s="117">
        <v>0</v>
      </c>
      <c r="CF71" s="117">
        <v>0</v>
      </c>
      <c r="CG71" s="117">
        <v>0</v>
      </c>
      <c r="CH71" s="117">
        <v>0</v>
      </c>
      <c r="CI71" s="117">
        <v>0</v>
      </c>
      <c r="CJ71" s="117">
        <v>0</v>
      </c>
      <c r="CK71" s="117">
        <v>0</v>
      </c>
      <c r="CL71" s="117">
        <v>0</v>
      </c>
      <c r="CM71" s="117">
        <v>0</v>
      </c>
      <c r="CN71" s="117">
        <v>0</v>
      </c>
      <c r="CO71" s="117">
        <v>0</v>
      </c>
      <c r="CP71" s="117">
        <v>0</v>
      </c>
      <c r="CQ71" s="117">
        <v>0</v>
      </c>
      <c r="CR71" s="117">
        <v>0</v>
      </c>
      <c r="CS71" s="117">
        <v>0</v>
      </c>
      <c r="CT71" s="117">
        <v>0</v>
      </c>
      <c r="CU71" s="117">
        <v>0</v>
      </c>
      <c r="CV71" s="117">
        <v>0</v>
      </c>
      <c r="CW71" s="117">
        <v>0</v>
      </c>
      <c r="CX71" s="117">
        <v>0</v>
      </c>
      <c r="CY71" s="117">
        <v>0</v>
      </c>
      <c r="CZ71" s="117">
        <v>0</v>
      </c>
      <c r="DA71" s="117">
        <v>0</v>
      </c>
      <c r="DB71" s="117">
        <v>0</v>
      </c>
      <c r="DC71" s="117">
        <v>0</v>
      </c>
      <c r="DD71" s="117">
        <v>0</v>
      </c>
      <c r="DE71" s="117">
        <v>0</v>
      </c>
      <c r="DF71" s="117">
        <v>0</v>
      </c>
      <c r="DG71" s="117">
        <v>0</v>
      </c>
      <c r="DH71" s="117">
        <v>0</v>
      </c>
      <c r="DI71" s="117">
        <v>0</v>
      </c>
      <c r="DJ71" s="117">
        <v>0</v>
      </c>
      <c r="DK71" s="117">
        <v>0</v>
      </c>
      <c r="DL71" s="117">
        <v>0</v>
      </c>
      <c r="DM71" s="117">
        <v>0</v>
      </c>
      <c r="DN71" s="117">
        <v>0</v>
      </c>
      <c r="DO71" s="117">
        <v>0</v>
      </c>
      <c r="DP71" s="117">
        <v>0</v>
      </c>
      <c r="DQ71" s="117">
        <v>0</v>
      </c>
      <c r="DR71" s="117">
        <v>0</v>
      </c>
      <c r="DS71" s="99"/>
      <c r="DT71" s="8"/>
    </row>
    <row r="72" spans="5:124">
      <c r="E72" s="91"/>
      <c r="F72" s="102"/>
      <c r="G72" s="102"/>
      <c r="H72" s="102"/>
      <c r="I72" s="102"/>
      <c r="J72" s="102"/>
      <c r="K72" s="125">
        <v>471</v>
      </c>
      <c r="L72" s="114" t="s">
        <v>952</v>
      </c>
      <c r="M72" s="119">
        <v>1.0129551690896568</v>
      </c>
      <c r="N72" s="120">
        <v>0.52211078144977241</v>
      </c>
      <c r="O72" s="117">
        <v>8.1796368918935099E-4</v>
      </c>
      <c r="P72" s="117">
        <v>6.3739887992745193E-4</v>
      </c>
      <c r="Q72" s="117">
        <v>0</v>
      </c>
      <c r="R72" s="117">
        <v>0</v>
      </c>
      <c r="S72" s="117">
        <v>0</v>
      </c>
      <c r="T72" s="117">
        <v>0</v>
      </c>
      <c r="U72" s="117">
        <v>0</v>
      </c>
      <c r="V72" s="117">
        <v>0</v>
      </c>
      <c r="W72" s="117">
        <v>0</v>
      </c>
      <c r="X72" s="117">
        <v>0</v>
      </c>
      <c r="Y72" s="117">
        <v>0</v>
      </c>
      <c r="Z72" s="117">
        <v>0</v>
      </c>
      <c r="AA72" s="117">
        <v>0</v>
      </c>
      <c r="AB72" s="117">
        <v>0</v>
      </c>
      <c r="AC72" s="117">
        <v>0</v>
      </c>
      <c r="AD72" s="117">
        <v>0</v>
      </c>
      <c r="AE72" s="117">
        <v>0</v>
      </c>
      <c r="AF72" s="117">
        <v>0</v>
      </c>
      <c r="AG72" s="117">
        <v>0</v>
      </c>
      <c r="AH72" s="117">
        <v>0</v>
      </c>
      <c r="AI72" s="117">
        <v>0</v>
      </c>
      <c r="AJ72" s="117">
        <v>0</v>
      </c>
      <c r="AK72" s="117">
        <v>0</v>
      </c>
      <c r="AL72" s="117">
        <v>0</v>
      </c>
      <c r="AM72" s="117">
        <v>0</v>
      </c>
      <c r="AN72" s="117">
        <v>0</v>
      </c>
      <c r="AO72" s="117">
        <v>0</v>
      </c>
      <c r="AP72" s="117">
        <v>0</v>
      </c>
      <c r="AQ72" s="117">
        <v>0</v>
      </c>
      <c r="AR72" s="117">
        <v>0</v>
      </c>
      <c r="AS72" s="117">
        <v>0</v>
      </c>
      <c r="AT72" s="117">
        <v>0</v>
      </c>
      <c r="AU72" s="117">
        <v>0</v>
      </c>
      <c r="AV72" s="117">
        <v>0</v>
      </c>
      <c r="AW72" s="117">
        <v>0</v>
      </c>
      <c r="AX72" s="117">
        <v>0</v>
      </c>
      <c r="AY72" s="117">
        <v>0</v>
      </c>
      <c r="AZ72" s="117">
        <v>0</v>
      </c>
      <c r="BA72" s="117">
        <v>0</v>
      </c>
      <c r="BB72" s="117">
        <v>0</v>
      </c>
      <c r="BC72" s="117">
        <v>0</v>
      </c>
      <c r="BD72" s="117">
        <v>0</v>
      </c>
      <c r="BE72" s="117">
        <v>0</v>
      </c>
      <c r="BF72" s="117">
        <v>0</v>
      </c>
      <c r="BG72" s="117">
        <v>0</v>
      </c>
      <c r="BH72" s="117">
        <v>0</v>
      </c>
      <c r="BI72" s="117">
        <v>0</v>
      </c>
      <c r="BJ72" s="117">
        <v>0</v>
      </c>
      <c r="BK72" s="117">
        <v>0</v>
      </c>
      <c r="BL72" s="117">
        <v>0</v>
      </c>
      <c r="BM72" s="117">
        <v>0</v>
      </c>
      <c r="BN72" s="117">
        <v>0</v>
      </c>
      <c r="BO72" s="117">
        <v>0</v>
      </c>
      <c r="BP72" s="117">
        <v>0</v>
      </c>
      <c r="BQ72" s="117">
        <v>0</v>
      </c>
      <c r="BR72" s="117">
        <v>0</v>
      </c>
      <c r="BS72" s="117">
        <v>0</v>
      </c>
      <c r="BT72" s="117">
        <v>0</v>
      </c>
      <c r="BU72" s="117">
        <v>0</v>
      </c>
      <c r="BV72" s="117">
        <v>0</v>
      </c>
      <c r="BW72" s="117">
        <v>0</v>
      </c>
      <c r="BX72" s="117">
        <v>0</v>
      </c>
      <c r="BY72" s="117">
        <v>0</v>
      </c>
      <c r="BZ72" s="117">
        <v>0</v>
      </c>
      <c r="CA72" s="117">
        <v>0</v>
      </c>
      <c r="CB72" s="117">
        <v>0</v>
      </c>
      <c r="CC72" s="117">
        <v>0</v>
      </c>
      <c r="CD72" s="117">
        <v>0</v>
      </c>
      <c r="CE72" s="117">
        <v>0</v>
      </c>
      <c r="CF72" s="117">
        <v>0</v>
      </c>
      <c r="CG72" s="117">
        <v>0</v>
      </c>
      <c r="CH72" s="117">
        <v>0</v>
      </c>
      <c r="CI72" s="117">
        <v>0</v>
      </c>
      <c r="CJ72" s="117">
        <v>0</v>
      </c>
      <c r="CK72" s="117">
        <v>0</v>
      </c>
      <c r="CL72" s="117">
        <v>0</v>
      </c>
      <c r="CM72" s="117">
        <v>0</v>
      </c>
      <c r="CN72" s="117">
        <v>0</v>
      </c>
      <c r="CO72" s="117">
        <v>0</v>
      </c>
      <c r="CP72" s="117">
        <v>0</v>
      </c>
      <c r="CQ72" s="117">
        <v>0</v>
      </c>
      <c r="CR72" s="117">
        <v>0</v>
      </c>
      <c r="CS72" s="117">
        <v>0</v>
      </c>
      <c r="CT72" s="117">
        <v>0</v>
      </c>
      <c r="CU72" s="117">
        <v>0</v>
      </c>
      <c r="CV72" s="117">
        <v>0</v>
      </c>
      <c r="CW72" s="117">
        <v>0</v>
      </c>
      <c r="CX72" s="117">
        <v>0</v>
      </c>
      <c r="CY72" s="117">
        <v>0</v>
      </c>
      <c r="CZ72" s="117">
        <v>0</v>
      </c>
      <c r="DA72" s="117">
        <v>0</v>
      </c>
      <c r="DB72" s="117">
        <v>0</v>
      </c>
      <c r="DC72" s="117">
        <v>0</v>
      </c>
      <c r="DD72" s="117">
        <v>0</v>
      </c>
      <c r="DE72" s="117">
        <v>0</v>
      </c>
      <c r="DF72" s="117">
        <v>0</v>
      </c>
      <c r="DG72" s="117">
        <v>0</v>
      </c>
      <c r="DH72" s="117">
        <v>0</v>
      </c>
      <c r="DI72" s="117">
        <v>0</v>
      </c>
      <c r="DJ72" s="117">
        <v>0</v>
      </c>
      <c r="DK72" s="117">
        <v>0</v>
      </c>
      <c r="DL72" s="117">
        <v>0</v>
      </c>
      <c r="DM72" s="117">
        <v>0</v>
      </c>
      <c r="DN72" s="117">
        <v>0</v>
      </c>
      <c r="DO72" s="117">
        <v>0</v>
      </c>
      <c r="DP72" s="117">
        <v>0</v>
      </c>
      <c r="DQ72" s="117">
        <v>0</v>
      </c>
      <c r="DR72" s="117">
        <v>0</v>
      </c>
      <c r="DS72" s="99"/>
      <c r="DT72" s="8"/>
    </row>
    <row r="73" spans="5:124">
      <c r="E73" s="91"/>
      <c r="F73" s="102"/>
      <c r="G73" s="102"/>
      <c r="H73" s="102"/>
      <c r="I73" s="102"/>
      <c r="J73" s="102"/>
      <c r="K73" s="125">
        <v>481</v>
      </c>
      <c r="L73" s="114" t="s">
        <v>953</v>
      </c>
      <c r="M73" s="119">
        <v>1.0357527299656537</v>
      </c>
      <c r="N73" s="120">
        <v>0.48252584711419083</v>
      </c>
      <c r="O73" s="117">
        <v>5.8313223972099384E-3</v>
      </c>
      <c r="P73" s="117">
        <v>7.7360002731296899E-4</v>
      </c>
      <c r="Q73" s="117">
        <v>0</v>
      </c>
      <c r="R73" s="117">
        <v>0</v>
      </c>
      <c r="S73" s="117">
        <v>0</v>
      </c>
      <c r="T73" s="117">
        <v>0</v>
      </c>
      <c r="U73" s="117">
        <v>0</v>
      </c>
      <c r="V73" s="117">
        <v>0</v>
      </c>
      <c r="W73" s="117">
        <v>0</v>
      </c>
      <c r="X73" s="117">
        <v>0</v>
      </c>
      <c r="Y73" s="117">
        <v>0</v>
      </c>
      <c r="Z73" s="117">
        <v>0</v>
      </c>
      <c r="AA73" s="117">
        <v>0</v>
      </c>
      <c r="AB73" s="117">
        <v>0</v>
      </c>
      <c r="AC73" s="117">
        <v>0</v>
      </c>
      <c r="AD73" s="117">
        <v>0</v>
      </c>
      <c r="AE73" s="117">
        <v>0</v>
      </c>
      <c r="AF73" s="117">
        <v>0</v>
      </c>
      <c r="AG73" s="117">
        <v>0</v>
      </c>
      <c r="AH73" s="117">
        <v>0</v>
      </c>
      <c r="AI73" s="117">
        <v>0</v>
      </c>
      <c r="AJ73" s="117">
        <v>0</v>
      </c>
      <c r="AK73" s="117">
        <v>0</v>
      </c>
      <c r="AL73" s="117">
        <v>0</v>
      </c>
      <c r="AM73" s="117">
        <v>0</v>
      </c>
      <c r="AN73" s="117">
        <v>0</v>
      </c>
      <c r="AO73" s="117">
        <v>0</v>
      </c>
      <c r="AP73" s="117">
        <v>0</v>
      </c>
      <c r="AQ73" s="117">
        <v>0</v>
      </c>
      <c r="AR73" s="117">
        <v>0</v>
      </c>
      <c r="AS73" s="117">
        <v>0</v>
      </c>
      <c r="AT73" s="117">
        <v>0</v>
      </c>
      <c r="AU73" s="117">
        <v>0</v>
      </c>
      <c r="AV73" s="117">
        <v>0</v>
      </c>
      <c r="AW73" s="117">
        <v>0</v>
      </c>
      <c r="AX73" s="117">
        <v>0</v>
      </c>
      <c r="AY73" s="117">
        <v>0</v>
      </c>
      <c r="AZ73" s="117">
        <v>0</v>
      </c>
      <c r="BA73" s="117">
        <v>0</v>
      </c>
      <c r="BB73" s="117">
        <v>0</v>
      </c>
      <c r="BC73" s="117">
        <v>0</v>
      </c>
      <c r="BD73" s="117">
        <v>0</v>
      </c>
      <c r="BE73" s="117">
        <v>0</v>
      </c>
      <c r="BF73" s="117">
        <v>0</v>
      </c>
      <c r="BG73" s="117">
        <v>0</v>
      </c>
      <c r="BH73" s="117">
        <v>0</v>
      </c>
      <c r="BI73" s="117">
        <v>0</v>
      </c>
      <c r="BJ73" s="117">
        <v>0</v>
      </c>
      <c r="BK73" s="117">
        <v>0</v>
      </c>
      <c r="BL73" s="117">
        <v>0</v>
      </c>
      <c r="BM73" s="117">
        <v>0</v>
      </c>
      <c r="BN73" s="117">
        <v>0</v>
      </c>
      <c r="BO73" s="117">
        <v>0</v>
      </c>
      <c r="BP73" s="117">
        <v>0</v>
      </c>
      <c r="BQ73" s="117">
        <v>0</v>
      </c>
      <c r="BR73" s="117">
        <v>0</v>
      </c>
      <c r="BS73" s="117">
        <v>0</v>
      </c>
      <c r="BT73" s="117">
        <v>0</v>
      </c>
      <c r="BU73" s="117">
        <v>0</v>
      </c>
      <c r="BV73" s="117">
        <v>0</v>
      </c>
      <c r="BW73" s="117">
        <v>0</v>
      </c>
      <c r="BX73" s="117">
        <v>0</v>
      </c>
      <c r="BY73" s="117">
        <v>0</v>
      </c>
      <c r="BZ73" s="117">
        <v>0</v>
      </c>
      <c r="CA73" s="117">
        <v>0</v>
      </c>
      <c r="CB73" s="117">
        <v>0</v>
      </c>
      <c r="CC73" s="117">
        <v>0</v>
      </c>
      <c r="CD73" s="117">
        <v>0</v>
      </c>
      <c r="CE73" s="117">
        <v>0</v>
      </c>
      <c r="CF73" s="117">
        <v>0</v>
      </c>
      <c r="CG73" s="117">
        <v>0</v>
      </c>
      <c r="CH73" s="117">
        <v>0</v>
      </c>
      <c r="CI73" s="117">
        <v>0</v>
      </c>
      <c r="CJ73" s="117">
        <v>0</v>
      </c>
      <c r="CK73" s="117">
        <v>0</v>
      </c>
      <c r="CL73" s="117">
        <v>0</v>
      </c>
      <c r="CM73" s="117">
        <v>0</v>
      </c>
      <c r="CN73" s="117">
        <v>0</v>
      </c>
      <c r="CO73" s="117">
        <v>0</v>
      </c>
      <c r="CP73" s="117">
        <v>0</v>
      </c>
      <c r="CQ73" s="117">
        <v>0</v>
      </c>
      <c r="CR73" s="117">
        <v>0</v>
      </c>
      <c r="CS73" s="117">
        <v>0</v>
      </c>
      <c r="CT73" s="117">
        <v>0</v>
      </c>
      <c r="CU73" s="117">
        <v>0</v>
      </c>
      <c r="CV73" s="117">
        <v>0</v>
      </c>
      <c r="CW73" s="117">
        <v>0</v>
      </c>
      <c r="CX73" s="117">
        <v>0</v>
      </c>
      <c r="CY73" s="117">
        <v>0</v>
      </c>
      <c r="CZ73" s="117">
        <v>0</v>
      </c>
      <c r="DA73" s="117">
        <v>0</v>
      </c>
      <c r="DB73" s="117">
        <v>0</v>
      </c>
      <c r="DC73" s="117">
        <v>0</v>
      </c>
      <c r="DD73" s="117">
        <v>0</v>
      </c>
      <c r="DE73" s="117">
        <v>0</v>
      </c>
      <c r="DF73" s="117">
        <v>0</v>
      </c>
      <c r="DG73" s="117">
        <v>0</v>
      </c>
      <c r="DH73" s="117">
        <v>0</v>
      </c>
      <c r="DI73" s="117">
        <v>0</v>
      </c>
      <c r="DJ73" s="117">
        <v>0</v>
      </c>
      <c r="DK73" s="117">
        <v>0</v>
      </c>
      <c r="DL73" s="117">
        <v>0</v>
      </c>
      <c r="DM73" s="117">
        <v>0</v>
      </c>
      <c r="DN73" s="117">
        <v>0</v>
      </c>
      <c r="DO73" s="117">
        <v>0</v>
      </c>
      <c r="DP73" s="117">
        <v>0</v>
      </c>
      <c r="DQ73" s="117">
        <v>0</v>
      </c>
      <c r="DR73" s="117">
        <v>0</v>
      </c>
      <c r="DS73" s="99"/>
      <c r="DT73" s="8"/>
    </row>
    <row r="74" spans="5:124">
      <c r="E74" s="91"/>
      <c r="F74" s="102"/>
      <c r="G74" s="102"/>
      <c r="H74" s="102"/>
      <c r="I74" s="102"/>
      <c r="J74" s="102"/>
      <c r="K74" s="125">
        <v>511</v>
      </c>
      <c r="L74" s="114" t="s">
        <v>954</v>
      </c>
      <c r="M74" s="119">
        <v>1.0828948084534689</v>
      </c>
      <c r="N74" s="120">
        <v>0.2687228735838107</v>
      </c>
      <c r="O74" s="117">
        <v>4.8557490679607823E-2</v>
      </c>
      <c r="P74" s="117">
        <v>5.1414507465469744E-2</v>
      </c>
      <c r="Q74" s="117">
        <v>0.22244960925069077</v>
      </c>
      <c r="R74" s="117">
        <v>8.6975040164572845E-2</v>
      </c>
      <c r="S74" s="117">
        <v>0.21632888007832479</v>
      </c>
      <c r="T74" s="117">
        <v>0.10582180032934159</v>
      </c>
      <c r="U74" s="117">
        <v>0.10937566613820655</v>
      </c>
      <c r="V74" s="117">
        <v>7.8471294572730485E-2</v>
      </c>
      <c r="W74" s="117">
        <v>9.9650618448566208E-2</v>
      </c>
      <c r="X74" s="117">
        <v>8.6416731175892533E-2</v>
      </c>
      <c r="Y74" s="117">
        <v>8.3513122251449121E-2</v>
      </c>
      <c r="Z74" s="117">
        <v>8.172378771786612E-2</v>
      </c>
      <c r="AA74" s="117">
        <v>0</v>
      </c>
      <c r="AB74" s="117">
        <v>0.1286540053919949</v>
      </c>
      <c r="AC74" s="117">
        <v>0.17064183426672627</v>
      </c>
      <c r="AD74" s="117">
        <v>0.15122496032613458</v>
      </c>
      <c r="AE74" s="117">
        <v>0.17012085955897185</v>
      </c>
      <c r="AF74" s="117">
        <v>6.6369523068360844E-2</v>
      </c>
      <c r="AG74" s="117">
        <v>0.11236455505547428</v>
      </c>
      <c r="AH74" s="117">
        <v>0.13327880063231273</v>
      </c>
      <c r="AI74" s="117">
        <v>8.320688988695904E-2</v>
      </c>
      <c r="AJ74" s="117">
        <v>6.9344077866753978E-2</v>
      </c>
      <c r="AK74" s="117">
        <v>8.1057469911549052E-2</v>
      </c>
      <c r="AL74" s="117">
        <v>5.9396992638841226E-2</v>
      </c>
      <c r="AM74" s="117">
        <v>6.9995642090280641E-2</v>
      </c>
      <c r="AN74" s="117">
        <v>7.3274111774204231E-2</v>
      </c>
      <c r="AO74" s="117">
        <v>3.9156611288473323E-2</v>
      </c>
      <c r="AP74" s="117">
        <v>4.6292877812725848E-2</v>
      </c>
      <c r="AQ74" s="117">
        <v>8.3778662851988733E-2</v>
      </c>
      <c r="AR74" s="117">
        <v>7.4361884203413373E-2</v>
      </c>
      <c r="AS74" s="117">
        <v>6.4253516036024264E-2</v>
      </c>
      <c r="AT74" s="117">
        <v>6.1235195793501201E-2</v>
      </c>
      <c r="AU74" s="117">
        <v>0.14927127516109015</v>
      </c>
      <c r="AV74" s="117">
        <v>6.8916763318341304E-2</v>
      </c>
      <c r="AW74" s="117">
        <v>7.980270796440754E-2</v>
      </c>
      <c r="AX74" s="117">
        <v>9.0658958845403356E-2</v>
      </c>
      <c r="AY74" s="117">
        <v>9.8162617609097877E-2</v>
      </c>
      <c r="AZ74" s="117">
        <v>7.2009311896445036E-2</v>
      </c>
      <c r="BA74" s="117">
        <v>6.6460652371767584E-2</v>
      </c>
      <c r="BB74" s="117">
        <v>6.8230352802696931E-2</v>
      </c>
      <c r="BC74" s="117">
        <v>6.8686949744689391E-2</v>
      </c>
      <c r="BD74" s="117">
        <v>8.5813469181333174E-2</v>
      </c>
      <c r="BE74" s="117">
        <v>5.4822886280505308E-2</v>
      </c>
      <c r="BF74" s="117">
        <v>0.12320410882439303</v>
      </c>
      <c r="BG74" s="117">
        <v>0.10964640550666387</v>
      </c>
      <c r="BH74" s="117">
        <v>8.1260221390122414E-2</v>
      </c>
      <c r="BI74" s="117">
        <v>7.2921757592541755E-2</v>
      </c>
      <c r="BJ74" s="117">
        <v>4.4976366357305682E-2</v>
      </c>
      <c r="BK74" s="117">
        <v>0.15874888906158044</v>
      </c>
      <c r="BL74" s="117">
        <v>4.4464839552166381E-2</v>
      </c>
      <c r="BM74" s="117">
        <v>4.8625943005346228E-2</v>
      </c>
      <c r="BN74" s="117">
        <v>7.6845830560005268E-2</v>
      </c>
      <c r="BO74" s="117">
        <v>4.9548339091600772E-2</v>
      </c>
      <c r="BP74" s="117">
        <v>7.4582425804074981E-2</v>
      </c>
      <c r="BQ74" s="117">
        <v>4.7749483044369788E-2</v>
      </c>
      <c r="BR74" s="117">
        <v>4.6810636236829739E-2</v>
      </c>
      <c r="BS74" s="117">
        <v>4.3204754179714311E-2</v>
      </c>
      <c r="BT74" s="117">
        <v>4.3218650722980208E-2</v>
      </c>
      <c r="BU74" s="117">
        <v>8.2112630499122083E-2</v>
      </c>
      <c r="BV74" s="117">
        <v>5.5164765998518731E-2</v>
      </c>
      <c r="BW74" s="117">
        <v>8.9241353815421531E-2</v>
      </c>
      <c r="BX74" s="117">
        <v>9.1275180824783461E-2</v>
      </c>
      <c r="BY74" s="117">
        <v>0.11084443187984878</v>
      </c>
      <c r="BZ74" s="117">
        <v>0.15206560009367551</v>
      </c>
      <c r="CA74" s="117">
        <v>0</v>
      </c>
      <c r="CB74" s="117">
        <v>0.11017676293651665</v>
      </c>
      <c r="CC74" s="117">
        <v>1.2757411338797616E-2</v>
      </c>
      <c r="CD74" s="117">
        <v>6.4283222640507051E-2</v>
      </c>
      <c r="CE74" s="117">
        <v>5.0663200965691033E-2</v>
      </c>
      <c r="CF74" s="117">
        <v>9.2131265050894487E-2</v>
      </c>
      <c r="CG74" s="117">
        <v>9.2456986656560727E-2</v>
      </c>
      <c r="CH74" s="117">
        <v>3.861288301219714E-2</v>
      </c>
      <c r="CI74" s="117">
        <v>5.1776575642132429E-2</v>
      </c>
      <c r="CJ74" s="117">
        <v>4.0173003454796137E-2</v>
      </c>
      <c r="CK74" s="117">
        <v>0</v>
      </c>
      <c r="CL74" s="117">
        <v>1.3196999787164362E-2</v>
      </c>
      <c r="CM74" s="117">
        <v>0.16437887267894882</v>
      </c>
      <c r="CN74" s="117">
        <v>0</v>
      </c>
      <c r="CO74" s="117">
        <v>6.7689950940676341E-2</v>
      </c>
      <c r="CP74" s="117">
        <v>0.1369249268210562</v>
      </c>
      <c r="CQ74" s="117">
        <v>9.3810170027616643E-2</v>
      </c>
      <c r="CR74" s="117">
        <v>9.5591976569113987E-2</v>
      </c>
      <c r="CS74" s="117">
        <v>0.14407062832566678</v>
      </c>
      <c r="CT74" s="117">
        <v>8.0412634307710132E-2</v>
      </c>
      <c r="CU74" s="117">
        <v>1.0334747914470869E-2</v>
      </c>
      <c r="CV74" s="117">
        <v>3.1960398658714341E-2</v>
      </c>
      <c r="CW74" s="117">
        <v>4.0642893996723002E-2</v>
      </c>
      <c r="CX74" s="117">
        <v>5.2088261926876087E-2</v>
      </c>
      <c r="CY74" s="117">
        <v>7.2062890241826744E-2</v>
      </c>
      <c r="CZ74" s="117">
        <v>6.1843898923383038E-2</v>
      </c>
      <c r="DA74" s="117">
        <v>7.3024390110106391E-2</v>
      </c>
      <c r="DB74" s="117">
        <v>0.20489805550509568</v>
      </c>
      <c r="DC74" s="117">
        <v>0.19385910406042187</v>
      </c>
      <c r="DD74" s="117">
        <v>0.14492800828987876</v>
      </c>
      <c r="DE74" s="117">
        <v>0.14827798821363672</v>
      </c>
      <c r="DF74" s="117">
        <v>9.6326199322445863E-2</v>
      </c>
      <c r="DG74" s="117">
        <v>0.13614622518289993</v>
      </c>
      <c r="DH74" s="117">
        <v>0.11436818967900914</v>
      </c>
      <c r="DI74" s="117">
        <v>0.15296360697152656</v>
      </c>
      <c r="DJ74" s="117">
        <v>9.1487145725988789E-2</v>
      </c>
      <c r="DK74" s="117">
        <v>0.16601025367707331</v>
      </c>
      <c r="DL74" s="117">
        <v>0.13237267571095268</v>
      </c>
      <c r="DM74" s="117">
        <v>0.14239797947940447</v>
      </c>
      <c r="DN74" s="117">
        <v>9.2143398238920801E-2</v>
      </c>
      <c r="DO74" s="117">
        <v>0.18666254306675828</v>
      </c>
      <c r="DP74" s="117">
        <v>0.13404267702441747</v>
      </c>
      <c r="DQ74" s="117">
        <v>0</v>
      </c>
      <c r="DR74" s="117">
        <v>0.13298978965592315</v>
      </c>
      <c r="DS74" s="99"/>
      <c r="DT74" s="8"/>
    </row>
    <row r="75" spans="5:124">
      <c r="E75" s="91"/>
      <c r="F75" s="102"/>
      <c r="G75" s="102"/>
      <c r="H75" s="102"/>
      <c r="I75" s="102"/>
      <c r="J75" s="102"/>
      <c r="K75" s="125">
        <v>531</v>
      </c>
      <c r="L75" s="114" t="s">
        <v>955</v>
      </c>
      <c r="M75" s="119">
        <v>1.0150936591101991</v>
      </c>
      <c r="N75" s="120">
        <v>0.37754065943426057</v>
      </c>
      <c r="O75" s="117">
        <v>9.2399926695139155E-3</v>
      </c>
      <c r="P75" s="117">
        <v>1.0172758157894214E-2</v>
      </c>
      <c r="Q75" s="117">
        <v>0</v>
      </c>
      <c r="R75" s="117">
        <v>0</v>
      </c>
      <c r="S75" s="117">
        <v>0</v>
      </c>
      <c r="T75" s="117">
        <v>0</v>
      </c>
      <c r="U75" s="117">
        <v>0</v>
      </c>
      <c r="V75" s="117">
        <v>0</v>
      </c>
      <c r="W75" s="117">
        <v>0</v>
      </c>
      <c r="X75" s="117">
        <v>0</v>
      </c>
      <c r="Y75" s="117">
        <v>0</v>
      </c>
      <c r="Z75" s="117">
        <v>0</v>
      </c>
      <c r="AA75" s="117">
        <v>0</v>
      </c>
      <c r="AB75" s="117">
        <v>0</v>
      </c>
      <c r="AC75" s="117">
        <v>0</v>
      </c>
      <c r="AD75" s="117">
        <v>0</v>
      </c>
      <c r="AE75" s="117">
        <v>0</v>
      </c>
      <c r="AF75" s="117">
        <v>0</v>
      </c>
      <c r="AG75" s="117">
        <v>0</v>
      </c>
      <c r="AH75" s="117">
        <v>0</v>
      </c>
      <c r="AI75" s="117">
        <v>0</v>
      </c>
      <c r="AJ75" s="117">
        <v>0</v>
      </c>
      <c r="AK75" s="117">
        <v>0</v>
      </c>
      <c r="AL75" s="117">
        <v>0</v>
      </c>
      <c r="AM75" s="117">
        <v>0</v>
      </c>
      <c r="AN75" s="117">
        <v>0</v>
      </c>
      <c r="AO75" s="117">
        <v>0</v>
      </c>
      <c r="AP75" s="117">
        <v>0</v>
      </c>
      <c r="AQ75" s="117">
        <v>0</v>
      </c>
      <c r="AR75" s="117">
        <v>0</v>
      </c>
      <c r="AS75" s="117">
        <v>0</v>
      </c>
      <c r="AT75" s="117">
        <v>0</v>
      </c>
      <c r="AU75" s="117">
        <v>0</v>
      </c>
      <c r="AV75" s="117">
        <v>0</v>
      </c>
      <c r="AW75" s="117">
        <v>0</v>
      </c>
      <c r="AX75" s="117">
        <v>0</v>
      </c>
      <c r="AY75" s="117">
        <v>0</v>
      </c>
      <c r="AZ75" s="117">
        <v>0</v>
      </c>
      <c r="BA75" s="117">
        <v>0</v>
      </c>
      <c r="BB75" s="117">
        <v>0</v>
      </c>
      <c r="BC75" s="117">
        <v>0</v>
      </c>
      <c r="BD75" s="117">
        <v>0</v>
      </c>
      <c r="BE75" s="117">
        <v>0</v>
      </c>
      <c r="BF75" s="117">
        <v>0</v>
      </c>
      <c r="BG75" s="117">
        <v>0</v>
      </c>
      <c r="BH75" s="117">
        <v>0</v>
      </c>
      <c r="BI75" s="117">
        <v>0</v>
      </c>
      <c r="BJ75" s="117">
        <v>0</v>
      </c>
      <c r="BK75" s="117">
        <v>0</v>
      </c>
      <c r="BL75" s="117">
        <v>0</v>
      </c>
      <c r="BM75" s="117">
        <v>0</v>
      </c>
      <c r="BN75" s="117">
        <v>0</v>
      </c>
      <c r="BO75" s="117">
        <v>0</v>
      </c>
      <c r="BP75" s="117">
        <v>0</v>
      </c>
      <c r="BQ75" s="117">
        <v>0</v>
      </c>
      <c r="BR75" s="117">
        <v>0</v>
      </c>
      <c r="BS75" s="117">
        <v>0</v>
      </c>
      <c r="BT75" s="117">
        <v>0</v>
      </c>
      <c r="BU75" s="117">
        <v>0</v>
      </c>
      <c r="BV75" s="117">
        <v>0</v>
      </c>
      <c r="BW75" s="117">
        <v>0</v>
      </c>
      <c r="BX75" s="117">
        <v>0</v>
      </c>
      <c r="BY75" s="117">
        <v>0</v>
      </c>
      <c r="BZ75" s="117">
        <v>0</v>
      </c>
      <c r="CA75" s="117">
        <v>0</v>
      </c>
      <c r="CB75" s="117">
        <v>0</v>
      </c>
      <c r="CC75" s="117">
        <v>0</v>
      </c>
      <c r="CD75" s="117">
        <v>0</v>
      </c>
      <c r="CE75" s="117">
        <v>0</v>
      </c>
      <c r="CF75" s="117">
        <v>0</v>
      </c>
      <c r="CG75" s="117">
        <v>0</v>
      </c>
      <c r="CH75" s="117">
        <v>0</v>
      </c>
      <c r="CI75" s="117">
        <v>0</v>
      </c>
      <c r="CJ75" s="117">
        <v>0</v>
      </c>
      <c r="CK75" s="117">
        <v>0</v>
      </c>
      <c r="CL75" s="117">
        <v>0</v>
      </c>
      <c r="CM75" s="117">
        <v>0</v>
      </c>
      <c r="CN75" s="117">
        <v>0</v>
      </c>
      <c r="CO75" s="117">
        <v>0</v>
      </c>
      <c r="CP75" s="117">
        <v>0</v>
      </c>
      <c r="CQ75" s="117">
        <v>0</v>
      </c>
      <c r="CR75" s="117">
        <v>0</v>
      </c>
      <c r="CS75" s="117">
        <v>0</v>
      </c>
      <c r="CT75" s="117">
        <v>0</v>
      </c>
      <c r="CU75" s="117">
        <v>0</v>
      </c>
      <c r="CV75" s="117">
        <v>0</v>
      </c>
      <c r="CW75" s="117">
        <v>0</v>
      </c>
      <c r="CX75" s="117">
        <v>0</v>
      </c>
      <c r="CY75" s="117">
        <v>0</v>
      </c>
      <c r="CZ75" s="117">
        <v>0</v>
      </c>
      <c r="DA75" s="117">
        <v>0</v>
      </c>
      <c r="DB75" s="117">
        <v>0</v>
      </c>
      <c r="DC75" s="117">
        <v>0</v>
      </c>
      <c r="DD75" s="117">
        <v>0</v>
      </c>
      <c r="DE75" s="117">
        <v>0</v>
      </c>
      <c r="DF75" s="117">
        <v>0</v>
      </c>
      <c r="DG75" s="117">
        <v>0</v>
      </c>
      <c r="DH75" s="117">
        <v>0</v>
      </c>
      <c r="DI75" s="117">
        <v>0</v>
      </c>
      <c r="DJ75" s="117">
        <v>0</v>
      </c>
      <c r="DK75" s="117">
        <v>0</v>
      </c>
      <c r="DL75" s="117">
        <v>0</v>
      </c>
      <c r="DM75" s="117">
        <v>0</v>
      </c>
      <c r="DN75" s="117">
        <v>0</v>
      </c>
      <c r="DO75" s="117">
        <v>0</v>
      </c>
      <c r="DP75" s="117">
        <v>0</v>
      </c>
      <c r="DQ75" s="117">
        <v>0</v>
      </c>
      <c r="DR75" s="117">
        <v>0</v>
      </c>
      <c r="DS75" s="99"/>
      <c r="DT75" s="8"/>
    </row>
    <row r="76" spans="5:124">
      <c r="E76" s="91"/>
      <c r="F76" s="102"/>
      <c r="G76" s="102"/>
      <c r="H76" s="102"/>
      <c r="I76" s="102"/>
      <c r="J76" s="102"/>
      <c r="K76" s="125">
        <v>551</v>
      </c>
      <c r="L76" s="114" t="s">
        <v>570</v>
      </c>
      <c r="M76" s="119">
        <v>1.0456263787043396</v>
      </c>
      <c r="N76" s="120">
        <v>0.29238892305810565</v>
      </c>
      <c r="O76" s="117">
        <v>3.4877503926778199E-3</v>
      </c>
      <c r="P76" s="117">
        <v>7.5834920738198711E-3</v>
      </c>
      <c r="Q76" s="117">
        <v>0</v>
      </c>
      <c r="R76" s="117">
        <v>0</v>
      </c>
      <c r="S76" s="117">
        <v>0</v>
      </c>
      <c r="T76" s="117">
        <v>0</v>
      </c>
      <c r="U76" s="117">
        <v>0</v>
      </c>
      <c r="V76" s="117">
        <v>0</v>
      </c>
      <c r="W76" s="117">
        <v>0</v>
      </c>
      <c r="X76" s="117">
        <v>0</v>
      </c>
      <c r="Y76" s="117">
        <v>0</v>
      </c>
      <c r="Z76" s="117">
        <v>0</v>
      </c>
      <c r="AA76" s="117">
        <v>0</v>
      </c>
      <c r="AB76" s="117">
        <v>0</v>
      </c>
      <c r="AC76" s="117">
        <v>0</v>
      </c>
      <c r="AD76" s="117">
        <v>0</v>
      </c>
      <c r="AE76" s="117">
        <v>0</v>
      </c>
      <c r="AF76" s="117">
        <v>0</v>
      </c>
      <c r="AG76" s="117">
        <v>0</v>
      </c>
      <c r="AH76" s="117">
        <v>0</v>
      </c>
      <c r="AI76" s="117">
        <v>0</v>
      </c>
      <c r="AJ76" s="117">
        <v>0</v>
      </c>
      <c r="AK76" s="117">
        <v>0</v>
      </c>
      <c r="AL76" s="117">
        <v>0</v>
      </c>
      <c r="AM76" s="117">
        <v>0</v>
      </c>
      <c r="AN76" s="117">
        <v>0</v>
      </c>
      <c r="AO76" s="117">
        <v>0</v>
      </c>
      <c r="AP76" s="117">
        <v>0</v>
      </c>
      <c r="AQ76" s="117">
        <v>0</v>
      </c>
      <c r="AR76" s="117">
        <v>0</v>
      </c>
      <c r="AS76" s="117">
        <v>0</v>
      </c>
      <c r="AT76" s="117">
        <v>0</v>
      </c>
      <c r="AU76" s="117">
        <v>0</v>
      </c>
      <c r="AV76" s="117">
        <v>0</v>
      </c>
      <c r="AW76" s="117">
        <v>0</v>
      </c>
      <c r="AX76" s="117">
        <v>0</v>
      </c>
      <c r="AY76" s="117">
        <v>0</v>
      </c>
      <c r="AZ76" s="117">
        <v>0</v>
      </c>
      <c r="BA76" s="117">
        <v>0</v>
      </c>
      <c r="BB76" s="117">
        <v>0</v>
      </c>
      <c r="BC76" s="117">
        <v>0</v>
      </c>
      <c r="BD76" s="117">
        <v>0</v>
      </c>
      <c r="BE76" s="117">
        <v>0</v>
      </c>
      <c r="BF76" s="117">
        <v>0</v>
      </c>
      <c r="BG76" s="117">
        <v>0</v>
      </c>
      <c r="BH76" s="117">
        <v>0</v>
      </c>
      <c r="BI76" s="117">
        <v>0</v>
      </c>
      <c r="BJ76" s="117">
        <v>0</v>
      </c>
      <c r="BK76" s="117">
        <v>0</v>
      </c>
      <c r="BL76" s="117">
        <v>0</v>
      </c>
      <c r="BM76" s="117">
        <v>0</v>
      </c>
      <c r="BN76" s="117">
        <v>0</v>
      </c>
      <c r="BO76" s="117">
        <v>0</v>
      </c>
      <c r="BP76" s="117">
        <v>0</v>
      </c>
      <c r="BQ76" s="117">
        <v>0</v>
      </c>
      <c r="BR76" s="117">
        <v>0</v>
      </c>
      <c r="BS76" s="117">
        <v>0</v>
      </c>
      <c r="BT76" s="117">
        <v>0</v>
      </c>
      <c r="BU76" s="117">
        <v>0</v>
      </c>
      <c r="BV76" s="117">
        <v>0</v>
      </c>
      <c r="BW76" s="117">
        <v>0</v>
      </c>
      <c r="BX76" s="117">
        <v>0</v>
      </c>
      <c r="BY76" s="117">
        <v>0</v>
      </c>
      <c r="BZ76" s="117">
        <v>0</v>
      </c>
      <c r="CA76" s="117">
        <v>0</v>
      </c>
      <c r="CB76" s="117">
        <v>0</v>
      </c>
      <c r="CC76" s="117">
        <v>0</v>
      </c>
      <c r="CD76" s="117">
        <v>0</v>
      </c>
      <c r="CE76" s="117">
        <v>0</v>
      </c>
      <c r="CF76" s="117">
        <v>0</v>
      </c>
      <c r="CG76" s="117">
        <v>0</v>
      </c>
      <c r="CH76" s="117">
        <v>0</v>
      </c>
      <c r="CI76" s="117">
        <v>0.56196864476809016</v>
      </c>
      <c r="CJ76" s="117">
        <v>0.80672950192996351</v>
      </c>
      <c r="CK76" s="117">
        <v>0</v>
      </c>
      <c r="CL76" s="117">
        <v>0</v>
      </c>
      <c r="CM76" s="117">
        <v>0</v>
      </c>
      <c r="CN76" s="117">
        <v>0</v>
      </c>
      <c r="CO76" s="117">
        <v>0</v>
      </c>
      <c r="CP76" s="117">
        <v>0</v>
      </c>
      <c r="CQ76" s="117">
        <v>0</v>
      </c>
      <c r="CR76" s="117">
        <v>0</v>
      </c>
      <c r="CS76" s="117">
        <v>0</v>
      </c>
      <c r="CT76" s="117">
        <v>0</v>
      </c>
      <c r="CU76" s="117">
        <v>0</v>
      </c>
      <c r="CV76" s="117">
        <v>0</v>
      </c>
      <c r="CW76" s="117">
        <v>0</v>
      </c>
      <c r="CX76" s="117">
        <v>0</v>
      </c>
      <c r="CY76" s="117">
        <v>0</v>
      </c>
      <c r="CZ76" s="117">
        <v>0</v>
      </c>
      <c r="DA76" s="117">
        <v>0</v>
      </c>
      <c r="DB76" s="117">
        <v>0</v>
      </c>
      <c r="DC76" s="117">
        <v>0</v>
      </c>
      <c r="DD76" s="117">
        <v>0</v>
      </c>
      <c r="DE76" s="117">
        <v>0</v>
      </c>
      <c r="DF76" s="117">
        <v>0</v>
      </c>
      <c r="DG76" s="117">
        <v>0</v>
      </c>
      <c r="DH76" s="117">
        <v>0</v>
      </c>
      <c r="DI76" s="117">
        <v>0</v>
      </c>
      <c r="DJ76" s="117">
        <v>0</v>
      </c>
      <c r="DK76" s="117">
        <v>0</v>
      </c>
      <c r="DL76" s="117">
        <v>0</v>
      </c>
      <c r="DM76" s="117">
        <v>0</v>
      </c>
      <c r="DN76" s="117">
        <v>0</v>
      </c>
      <c r="DO76" s="117">
        <v>0</v>
      </c>
      <c r="DP76" s="117">
        <v>0</v>
      </c>
      <c r="DQ76" s="117">
        <v>0</v>
      </c>
      <c r="DR76" s="117">
        <v>0</v>
      </c>
      <c r="DS76" s="99"/>
      <c r="DT76" s="8"/>
    </row>
    <row r="77" spans="5:124">
      <c r="E77" s="91"/>
      <c r="F77" s="102"/>
      <c r="G77" s="102"/>
      <c r="H77" s="102"/>
      <c r="I77" s="102"/>
      <c r="J77" s="102"/>
      <c r="K77" s="125">
        <v>552</v>
      </c>
      <c r="L77" s="114" t="s">
        <v>572</v>
      </c>
      <c r="M77" s="119">
        <v>0.99794343839870592</v>
      </c>
      <c r="N77" s="120">
        <v>0.37168893879836606</v>
      </c>
      <c r="O77" s="117">
        <v>0</v>
      </c>
      <c r="P77" s="117">
        <v>0</v>
      </c>
      <c r="Q77" s="117">
        <v>0</v>
      </c>
      <c r="R77" s="117">
        <v>0</v>
      </c>
      <c r="S77" s="117">
        <v>0</v>
      </c>
      <c r="T77" s="117">
        <v>0</v>
      </c>
      <c r="U77" s="117">
        <v>0</v>
      </c>
      <c r="V77" s="117">
        <v>0</v>
      </c>
      <c r="W77" s="117">
        <v>0</v>
      </c>
      <c r="X77" s="117">
        <v>0</v>
      </c>
      <c r="Y77" s="117">
        <v>0</v>
      </c>
      <c r="Z77" s="117">
        <v>0</v>
      </c>
      <c r="AA77" s="117">
        <v>0</v>
      </c>
      <c r="AB77" s="117">
        <v>0</v>
      </c>
      <c r="AC77" s="117">
        <v>0</v>
      </c>
      <c r="AD77" s="117">
        <v>0</v>
      </c>
      <c r="AE77" s="117">
        <v>0</v>
      </c>
      <c r="AF77" s="117">
        <v>0</v>
      </c>
      <c r="AG77" s="117">
        <v>0</v>
      </c>
      <c r="AH77" s="117">
        <v>0</v>
      </c>
      <c r="AI77" s="117">
        <v>0</v>
      </c>
      <c r="AJ77" s="117">
        <v>0</v>
      </c>
      <c r="AK77" s="117">
        <v>0</v>
      </c>
      <c r="AL77" s="117">
        <v>0</v>
      </c>
      <c r="AM77" s="117">
        <v>0</v>
      </c>
      <c r="AN77" s="117">
        <v>0</v>
      </c>
      <c r="AO77" s="117">
        <v>0</v>
      </c>
      <c r="AP77" s="117">
        <v>0</v>
      </c>
      <c r="AQ77" s="117">
        <v>0</v>
      </c>
      <c r="AR77" s="117">
        <v>0</v>
      </c>
      <c r="AS77" s="117">
        <v>0</v>
      </c>
      <c r="AT77" s="117">
        <v>0</v>
      </c>
      <c r="AU77" s="117">
        <v>0</v>
      </c>
      <c r="AV77" s="117">
        <v>0</v>
      </c>
      <c r="AW77" s="117">
        <v>0</v>
      </c>
      <c r="AX77" s="117">
        <v>0</v>
      </c>
      <c r="AY77" s="117">
        <v>0</v>
      </c>
      <c r="AZ77" s="117">
        <v>0</v>
      </c>
      <c r="BA77" s="117">
        <v>0</v>
      </c>
      <c r="BB77" s="117">
        <v>0</v>
      </c>
      <c r="BC77" s="117">
        <v>0</v>
      </c>
      <c r="BD77" s="117">
        <v>0</v>
      </c>
      <c r="BE77" s="117">
        <v>0</v>
      </c>
      <c r="BF77" s="117">
        <v>0</v>
      </c>
      <c r="BG77" s="117">
        <v>0</v>
      </c>
      <c r="BH77" s="117">
        <v>0</v>
      </c>
      <c r="BI77" s="117">
        <v>0</v>
      </c>
      <c r="BJ77" s="117">
        <v>0</v>
      </c>
      <c r="BK77" s="117">
        <v>0</v>
      </c>
      <c r="BL77" s="117">
        <v>0</v>
      </c>
      <c r="BM77" s="117">
        <v>0</v>
      </c>
      <c r="BN77" s="117">
        <v>0</v>
      </c>
      <c r="BO77" s="117">
        <v>0</v>
      </c>
      <c r="BP77" s="117">
        <v>0</v>
      </c>
      <c r="BQ77" s="117">
        <v>0</v>
      </c>
      <c r="BR77" s="117">
        <v>0</v>
      </c>
      <c r="BS77" s="117">
        <v>0</v>
      </c>
      <c r="BT77" s="117">
        <v>0</v>
      </c>
      <c r="BU77" s="117">
        <v>0</v>
      </c>
      <c r="BV77" s="117">
        <v>0</v>
      </c>
      <c r="BW77" s="117">
        <v>0</v>
      </c>
      <c r="BX77" s="117">
        <v>0</v>
      </c>
      <c r="BY77" s="117">
        <v>0</v>
      </c>
      <c r="BZ77" s="117">
        <v>0</v>
      </c>
      <c r="CA77" s="117">
        <v>0</v>
      </c>
      <c r="CB77" s="117">
        <v>0</v>
      </c>
      <c r="CC77" s="117">
        <v>0</v>
      </c>
      <c r="CD77" s="117">
        <v>0</v>
      </c>
      <c r="CE77" s="117">
        <v>0</v>
      </c>
      <c r="CF77" s="117">
        <v>0</v>
      </c>
      <c r="CG77" s="117">
        <v>0</v>
      </c>
      <c r="CH77" s="117">
        <v>0</v>
      </c>
      <c r="CI77" s="117">
        <v>0</v>
      </c>
      <c r="CJ77" s="117">
        <v>0</v>
      </c>
      <c r="CK77" s="117">
        <v>0</v>
      </c>
      <c r="CL77" s="117">
        <v>0</v>
      </c>
      <c r="CM77" s="117">
        <v>0</v>
      </c>
      <c r="CN77" s="117">
        <v>0</v>
      </c>
      <c r="CO77" s="117">
        <v>0</v>
      </c>
      <c r="CP77" s="117">
        <v>0</v>
      </c>
      <c r="CQ77" s="117">
        <v>0</v>
      </c>
      <c r="CR77" s="117">
        <v>0</v>
      </c>
      <c r="CS77" s="117">
        <v>0</v>
      </c>
      <c r="CT77" s="117">
        <v>0</v>
      </c>
      <c r="CU77" s="117">
        <v>0</v>
      </c>
      <c r="CV77" s="117">
        <v>0</v>
      </c>
      <c r="CW77" s="117">
        <v>0</v>
      </c>
      <c r="CX77" s="117">
        <v>0</v>
      </c>
      <c r="CY77" s="117">
        <v>0</v>
      </c>
      <c r="CZ77" s="117">
        <v>0</v>
      </c>
      <c r="DA77" s="117">
        <v>0</v>
      </c>
      <c r="DB77" s="117">
        <v>0</v>
      </c>
      <c r="DC77" s="117">
        <v>0</v>
      </c>
      <c r="DD77" s="117">
        <v>0</v>
      </c>
      <c r="DE77" s="117">
        <v>0</v>
      </c>
      <c r="DF77" s="117">
        <v>0</v>
      </c>
      <c r="DG77" s="117">
        <v>0</v>
      </c>
      <c r="DH77" s="117">
        <v>0</v>
      </c>
      <c r="DI77" s="117">
        <v>0</v>
      </c>
      <c r="DJ77" s="117">
        <v>0</v>
      </c>
      <c r="DK77" s="117">
        <v>0</v>
      </c>
      <c r="DL77" s="117">
        <v>0</v>
      </c>
      <c r="DM77" s="117">
        <v>0</v>
      </c>
      <c r="DN77" s="117">
        <v>0</v>
      </c>
      <c r="DO77" s="117">
        <v>0</v>
      </c>
      <c r="DP77" s="117">
        <v>0</v>
      </c>
      <c r="DQ77" s="117">
        <v>0</v>
      </c>
      <c r="DR77" s="117">
        <v>0</v>
      </c>
      <c r="DS77" s="99"/>
      <c r="DT77" s="8"/>
    </row>
    <row r="78" spans="5:124">
      <c r="E78" s="91"/>
      <c r="F78" s="102"/>
      <c r="G78" s="102"/>
      <c r="H78" s="102"/>
      <c r="I78" s="102"/>
      <c r="J78" s="102"/>
      <c r="K78" s="125">
        <v>553</v>
      </c>
      <c r="L78" s="114" t="s">
        <v>575</v>
      </c>
      <c r="M78" s="119">
        <v>1.0028003529063936</v>
      </c>
      <c r="N78" s="120">
        <v>0.11637666097649073</v>
      </c>
      <c r="O78" s="117">
        <v>0</v>
      </c>
      <c r="P78" s="117">
        <v>0</v>
      </c>
      <c r="Q78" s="117">
        <v>0</v>
      </c>
      <c r="R78" s="117">
        <v>0</v>
      </c>
      <c r="S78" s="117">
        <v>0</v>
      </c>
      <c r="T78" s="117">
        <v>0</v>
      </c>
      <c r="U78" s="117">
        <v>0</v>
      </c>
      <c r="V78" s="117">
        <v>0</v>
      </c>
      <c r="W78" s="117">
        <v>0</v>
      </c>
      <c r="X78" s="117">
        <v>0</v>
      </c>
      <c r="Y78" s="117">
        <v>0</v>
      </c>
      <c r="Z78" s="117">
        <v>0</v>
      </c>
      <c r="AA78" s="117">
        <v>0</v>
      </c>
      <c r="AB78" s="117">
        <v>0</v>
      </c>
      <c r="AC78" s="117">
        <v>0</v>
      </c>
      <c r="AD78" s="117">
        <v>0</v>
      </c>
      <c r="AE78" s="117">
        <v>0</v>
      </c>
      <c r="AF78" s="117">
        <v>0</v>
      </c>
      <c r="AG78" s="117">
        <v>0</v>
      </c>
      <c r="AH78" s="117">
        <v>0</v>
      </c>
      <c r="AI78" s="117">
        <v>0</v>
      </c>
      <c r="AJ78" s="117">
        <v>0</v>
      </c>
      <c r="AK78" s="117">
        <v>0</v>
      </c>
      <c r="AL78" s="117">
        <v>0</v>
      </c>
      <c r="AM78" s="117">
        <v>0</v>
      </c>
      <c r="AN78" s="117">
        <v>0</v>
      </c>
      <c r="AO78" s="117">
        <v>0</v>
      </c>
      <c r="AP78" s="117">
        <v>0</v>
      </c>
      <c r="AQ78" s="117">
        <v>0</v>
      </c>
      <c r="AR78" s="117">
        <v>0</v>
      </c>
      <c r="AS78" s="117">
        <v>0</v>
      </c>
      <c r="AT78" s="117">
        <v>0</v>
      </c>
      <c r="AU78" s="117">
        <v>0</v>
      </c>
      <c r="AV78" s="117">
        <v>0</v>
      </c>
      <c r="AW78" s="117">
        <v>0</v>
      </c>
      <c r="AX78" s="117">
        <v>0</v>
      </c>
      <c r="AY78" s="117">
        <v>0</v>
      </c>
      <c r="AZ78" s="117">
        <v>0</v>
      </c>
      <c r="BA78" s="117">
        <v>0</v>
      </c>
      <c r="BB78" s="117">
        <v>0</v>
      </c>
      <c r="BC78" s="117">
        <v>0</v>
      </c>
      <c r="BD78" s="117">
        <v>0</v>
      </c>
      <c r="BE78" s="117">
        <v>0</v>
      </c>
      <c r="BF78" s="117">
        <v>0</v>
      </c>
      <c r="BG78" s="117">
        <v>0</v>
      </c>
      <c r="BH78" s="117">
        <v>0</v>
      </c>
      <c r="BI78" s="117">
        <v>0</v>
      </c>
      <c r="BJ78" s="117">
        <v>0</v>
      </c>
      <c r="BK78" s="117">
        <v>0</v>
      </c>
      <c r="BL78" s="117">
        <v>0</v>
      </c>
      <c r="BM78" s="117">
        <v>0</v>
      </c>
      <c r="BN78" s="117">
        <v>0</v>
      </c>
      <c r="BO78" s="117">
        <v>0</v>
      </c>
      <c r="BP78" s="117">
        <v>0</v>
      </c>
      <c r="BQ78" s="117">
        <v>0</v>
      </c>
      <c r="BR78" s="117">
        <v>0</v>
      </c>
      <c r="BS78" s="117">
        <v>0</v>
      </c>
      <c r="BT78" s="117">
        <v>0</v>
      </c>
      <c r="BU78" s="117">
        <v>0</v>
      </c>
      <c r="BV78" s="117">
        <v>0</v>
      </c>
      <c r="BW78" s="117">
        <v>0</v>
      </c>
      <c r="BX78" s="117">
        <v>0</v>
      </c>
      <c r="BY78" s="117">
        <v>0</v>
      </c>
      <c r="BZ78" s="117">
        <v>0</v>
      </c>
      <c r="CA78" s="117">
        <v>0</v>
      </c>
      <c r="CB78" s="117">
        <v>0</v>
      </c>
      <c r="CC78" s="117">
        <v>0</v>
      </c>
      <c r="CD78" s="117">
        <v>0</v>
      </c>
      <c r="CE78" s="117">
        <v>0</v>
      </c>
      <c r="CF78" s="117">
        <v>0</v>
      </c>
      <c r="CG78" s="117">
        <v>0</v>
      </c>
      <c r="CH78" s="117">
        <v>0</v>
      </c>
      <c r="CI78" s="117">
        <v>0</v>
      </c>
      <c r="CJ78" s="117">
        <v>0</v>
      </c>
      <c r="CK78" s="117">
        <v>0</v>
      </c>
      <c r="CL78" s="117">
        <v>0</v>
      </c>
      <c r="CM78" s="117">
        <v>0</v>
      </c>
      <c r="CN78" s="117">
        <v>0</v>
      </c>
      <c r="CO78" s="117">
        <v>0</v>
      </c>
      <c r="CP78" s="117">
        <v>0</v>
      </c>
      <c r="CQ78" s="117">
        <v>0</v>
      </c>
      <c r="CR78" s="117">
        <v>0</v>
      </c>
      <c r="CS78" s="117">
        <v>0</v>
      </c>
      <c r="CT78" s="117">
        <v>0</v>
      </c>
      <c r="CU78" s="117">
        <v>0</v>
      </c>
      <c r="CV78" s="117">
        <v>0</v>
      </c>
      <c r="CW78" s="117">
        <v>0</v>
      </c>
      <c r="CX78" s="117">
        <v>0</v>
      </c>
      <c r="CY78" s="117">
        <v>0</v>
      </c>
      <c r="CZ78" s="117">
        <v>0</v>
      </c>
      <c r="DA78" s="117">
        <v>0</v>
      </c>
      <c r="DB78" s="117">
        <v>0</v>
      </c>
      <c r="DC78" s="117">
        <v>0</v>
      </c>
      <c r="DD78" s="117">
        <v>0</v>
      </c>
      <c r="DE78" s="117">
        <v>0</v>
      </c>
      <c r="DF78" s="117">
        <v>0</v>
      </c>
      <c r="DG78" s="117">
        <v>0</v>
      </c>
      <c r="DH78" s="117">
        <v>0</v>
      </c>
      <c r="DI78" s="117">
        <v>0</v>
      </c>
      <c r="DJ78" s="117">
        <v>0</v>
      </c>
      <c r="DK78" s="117">
        <v>0</v>
      </c>
      <c r="DL78" s="117">
        <v>0</v>
      </c>
      <c r="DM78" s="117">
        <v>0</v>
      </c>
      <c r="DN78" s="117">
        <v>0</v>
      </c>
      <c r="DO78" s="117">
        <v>0</v>
      </c>
      <c r="DP78" s="117">
        <v>0</v>
      </c>
      <c r="DQ78" s="117">
        <v>0</v>
      </c>
      <c r="DR78" s="117">
        <v>0</v>
      </c>
      <c r="DS78" s="99"/>
      <c r="DT78" s="8"/>
    </row>
    <row r="79" spans="5:124">
      <c r="E79" s="91"/>
      <c r="F79" s="102"/>
      <c r="G79" s="102"/>
      <c r="H79" s="102"/>
      <c r="I79" s="102"/>
      <c r="J79" s="102"/>
      <c r="K79" s="125">
        <v>571</v>
      </c>
      <c r="L79" s="114" t="s">
        <v>956</v>
      </c>
      <c r="M79" s="119">
        <v>0.9996968652680891</v>
      </c>
      <c r="N79" s="120">
        <v>0.34125836225326939</v>
      </c>
      <c r="O79" s="117">
        <v>3.5955186004950834E-4</v>
      </c>
      <c r="P79" s="117">
        <v>2.1041670317841965E-3</v>
      </c>
      <c r="Q79" s="117">
        <v>1.5171763675698865E-5</v>
      </c>
      <c r="R79" s="117">
        <v>6.670535909096148E-6</v>
      </c>
      <c r="S79" s="117">
        <v>1.6362045258472541E-5</v>
      </c>
      <c r="T79" s="117">
        <v>0</v>
      </c>
      <c r="U79" s="117">
        <v>3.9339112741325214E-6</v>
      </c>
      <c r="V79" s="117">
        <v>0</v>
      </c>
      <c r="W79" s="117">
        <v>1.0991479955577733E-5</v>
      </c>
      <c r="X79" s="117">
        <v>9.1040394871823715E-6</v>
      </c>
      <c r="Y79" s="117">
        <v>6.0276029653546393E-6</v>
      </c>
      <c r="Z79" s="117">
        <v>1.8382408314153414E-5</v>
      </c>
      <c r="AA79" s="117">
        <v>0</v>
      </c>
      <c r="AB79" s="117">
        <v>1.5626198638016774E-5</v>
      </c>
      <c r="AC79" s="117">
        <v>2.3983604912235283E-5</v>
      </c>
      <c r="AD79" s="117">
        <v>2.2748035211723727E-5</v>
      </c>
      <c r="AE79" s="117">
        <v>3.0869022870802595E-5</v>
      </c>
      <c r="AF79" s="117">
        <v>6.2709673042720345E-6</v>
      </c>
      <c r="AG79" s="117">
        <v>1.4457920296990747E-5</v>
      </c>
      <c r="AH79" s="117">
        <v>2.1553721793060683E-5</v>
      </c>
      <c r="AI79" s="117">
        <v>0</v>
      </c>
      <c r="AJ79" s="117">
        <v>3.6117372753538792E-6</v>
      </c>
      <c r="AK79" s="117">
        <v>3.4507459740406533E-6</v>
      </c>
      <c r="AL79" s="117">
        <v>1.9935353167524874E-6</v>
      </c>
      <c r="AM79" s="117">
        <v>1.8709794940120015E-6</v>
      </c>
      <c r="AN79" s="117">
        <v>6.2198278972339641E-6</v>
      </c>
      <c r="AO79" s="117">
        <v>1.6164321963596881E-6</v>
      </c>
      <c r="AP79" s="117">
        <v>2.0326672571158345E-6</v>
      </c>
      <c r="AQ79" s="117">
        <v>3.67808590391088E-6</v>
      </c>
      <c r="AR79" s="117">
        <v>0</v>
      </c>
      <c r="AS79" s="117">
        <v>9.1279459782791567E-6</v>
      </c>
      <c r="AT79" s="117">
        <v>3.3841454119847991E-6</v>
      </c>
      <c r="AU79" s="117">
        <v>1.7445110855125907E-5</v>
      </c>
      <c r="AV79" s="117">
        <v>4.8512995454366565E-6</v>
      </c>
      <c r="AW79" s="117">
        <v>3.2778906909306324E-6</v>
      </c>
      <c r="AX79" s="117">
        <v>7.4013535410583308E-6</v>
      </c>
      <c r="AY79" s="117">
        <v>5.7735030308309927E-6</v>
      </c>
      <c r="AZ79" s="117">
        <v>2.7556972596509906E-6</v>
      </c>
      <c r="BA79" s="117">
        <v>3.0816664439799976E-6</v>
      </c>
      <c r="BB79" s="117">
        <v>7.3239030622001968E-6</v>
      </c>
      <c r="BC79" s="117">
        <v>7.5685454380743868E-6</v>
      </c>
      <c r="BD79" s="117">
        <v>4.8135874095940559E-6</v>
      </c>
      <c r="BE79" s="117">
        <v>4.9283209153021575E-6</v>
      </c>
      <c r="BF79" s="117">
        <v>1.9742893838598577E-5</v>
      </c>
      <c r="BG79" s="117">
        <v>1.370621308117466E-5</v>
      </c>
      <c r="BH79" s="117">
        <v>6.3321357371038999E-6</v>
      </c>
      <c r="BI79" s="117">
        <v>5.5497997532036878E-6</v>
      </c>
      <c r="BJ79" s="117">
        <v>3.6793509031458948E-6</v>
      </c>
      <c r="BK79" s="117">
        <v>3.9569555171586805E-6</v>
      </c>
      <c r="BL79" s="117">
        <v>3.0778423436123688E-6</v>
      </c>
      <c r="BM79" s="117">
        <v>3.1674767244083254E-6</v>
      </c>
      <c r="BN79" s="117">
        <v>6.2168552467511075E-6</v>
      </c>
      <c r="BO79" s="117">
        <v>4.2517417504006156E-6</v>
      </c>
      <c r="BP79" s="117">
        <v>4.3890732039669096E-6</v>
      </c>
      <c r="BQ79" s="117">
        <v>4.0541171880064459E-6</v>
      </c>
      <c r="BR79" s="117">
        <v>3.5444385916627946E-6</v>
      </c>
      <c r="BS79" s="117">
        <v>4.1231015356191766E-6</v>
      </c>
      <c r="BT79" s="117">
        <v>4.9023324862238902E-6</v>
      </c>
      <c r="BU79" s="117">
        <v>3.9210278959581174E-6</v>
      </c>
      <c r="BV79" s="117">
        <v>7.639741983330792E-6</v>
      </c>
      <c r="BW79" s="117">
        <v>8.5128820498137351E-6</v>
      </c>
      <c r="BX79" s="117">
        <v>8.0134699314702963E-6</v>
      </c>
      <c r="BY79" s="117">
        <v>1.2274564146660554E-5</v>
      </c>
      <c r="BZ79" s="117">
        <v>1.2621199239164101E-5</v>
      </c>
      <c r="CA79" s="117">
        <v>0</v>
      </c>
      <c r="CB79" s="117">
        <v>9.4875866427600613E-6</v>
      </c>
      <c r="CC79" s="117">
        <v>5.1121751314587916E-7</v>
      </c>
      <c r="CD79" s="117">
        <v>2.5308778514954537E-6</v>
      </c>
      <c r="CE79" s="117">
        <v>0</v>
      </c>
      <c r="CF79" s="117">
        <v>4.3924965279286798E-6</v>
      </c>
      <c r="CG79" s="117">
        <v>8.4865496601486493E-6</v>
      </c>
      <c r="CH79" s="117">
        <v>4.4130922577720531E-6</v>
      </c>
      <c r="CI79" s="117">
        <v>8.0204405102119625E-6</v>
      </c>
      <c r="CJ79" s="117">
        <v>7.5051114960861709E-6</v>
      </c>
      <c r="CK79" s="117">
        <v>0</v>
      </c>
      <c r="CL79" s="117">
        <v>7.1413319643293358E-6</v>
      </c>
      <c r="CM79" s="117">
        <v>1.9142592296539171E-5</v>
      </c>
      <c r="CN79" s="117">
        <v>0</v>
      </c>
      <c r="CO79" s="117">
        <v>8.6868618055941274E-7</v>
      </c>
      <c r="CP79" s="117">
        <v>7.8080529292890259E-6</v>
      </c>
      <c r="CQ79" s="117">
        <v>1.4336074823749338E-5</v>
      </c>
      <c r="CR79" s="117">
        <v>1.21705024599814E-5</v>
      </c>
      <c r="CS79" s="117">
        <v>0</v>
      </c>
      <c r="CT79" s="117">
        <v>5.4986234173324603E-6</v>
      </c>
      <c r="CU79" s="117">
        <v>7.0135020064428529E-7</v>
      </c>
      <c r="CV79" s="117">
        <v>3.2002393697294278E-6</v>
      </c>
      <c r="CW79" s="117">
        <v>3.8712691047539672E-6</v>
      </c>
      <c r="CX79" s="117">
        <v>1.3768890024290037E-5</v>
      </c>
      <c r="CY79" s="117">
        <v>9.5537182614524221E-6</v>
      </c>
      <c r="CZ79" s="117">
        <v>4.5408361001043027E-6</v>
      </c>
      <c r="DA79" s="117">
        <v>1.027008785098743E-5</v>
      </c>
      <c r="DB79" s="117">
        <v>6.9885908295537257E-6</v>
      </c>
      <c r="DC79" s="117">
        <v>0</v>
      </c>
      <c r="DD79" s="117">
        <v>1.9982462943161026E-5</v>
      </c>
      <c r="DE79" s="117">
        <v>1.1057853824925844E-5</v>
      </c>
      <c r="DF79" s="117">
        <v>9.4295706111976277E-6</v>
      </c>
      <c r="DG79" s="117">
        <v>7.3066968573678171E-6</v>
      </c>
      <c r="DH79" s="117">
        <v>1.2513828247909007E-5</v>
      </c>
      <c r="DI79" s="117">
        <v>2.8328227544406617E-5</v>
      </c>
      <c r="DJ79" s="117">
        <v>1.3556181519920602E-5</v>
      </c>
      <c r="DK79" s="117">
        <v>2.6619714720632779E-5</v>
      </c>
      <c r="DL79" s="117">
        <v>1.8531014147604565E-5</v>
      </c>
      <c r="DM79" s="117">
        <v>1.660498005786101E-5</v>
      </c>
      <c r="DN79" s="117">
        <v>1.9131820627360041E-5</v>
      </c>
      <c r="DO79" s="117">
        <v>0</v>
      </c>
      <c r="DP79" s="117">
        <v>1.3874122101263143E-5</v>
      </c>
      <c r="DQ79" s="117">
        <v>0</v>
      </c>
      <c r="DR79" s="117">
        <v>2.3653481153177124E-5</v>
      </c>
      <c r="DS79" s="99"/>
      <c r="DT79" s="8"/>
    </row>
    <row r="80" spans="5:124">
      <c r="E80" s="91"/>
      <c r="F80" s="102"/>
      <c r="G80" s="102"/>
      <c r="H80" s="102"/>
      <c r="I80" s="102"/>
      <c r="J80" s="102"/>
      <c r="K80" s="125">
        <v>572</v>
      </c>
      <c r="L80" s="114" t="s">
        <v>957</v>
      </c>
      <c r="M80" s="119">
        <v>1.0057429383197078</v>
      </c>
      <c r="N80" s="120">
        <v>0.18389539901968691</v>
      </c>
      <c r="O80" s="117">
        <v>2.3228889713331157E-2</v>
      </c>
      <c r="P80" s="117">
        <v>1.7223694151949707E-2</v>
      </c>
      <c r="Q80" s="117">
        <v>5.0091970728031801E-3</v>
      </c>
      <c r="R80" s="117">
        <v>2.1994399354558474E-3</v>
      </c>
      <c r="S80" s="117">
        <v>5.2152761888130663E-3</v>
      </c>
      <c r="T80" s="117">
        <v>8.3341762153021273E-3</v>
      </c>
      <c r="U80" s="117">
        <v>6.2253117851967391E-3</v>
      </c>
      <c r="V80" s="117">
        <v>6.5546716054081878E-3</v>
      </c>
      <c r="W80" s="117">
        <v>9.6007998495789403E-3</v>
      </c>
      <c r="X80" s="117">
        <v>8.0788879805906207E-3</v>
      </c>
      <c r="Y80" s="117">
        <v>6.8536974840799139E-3</v>
      </c>
      <c r="Z80" s="117">
        <v>7.5494200562467298E-3</v>
      </c>
      <c r="AA80" s="117">
        <v>0</v>
      </c>
      <c r="AB80" s="117">
        <v>1.1336350679436951E-2</v>
      </c>
      <c r="AC80" s="117">
        <v>1.8547930921893829E-2</v>
      </c>
      <c r="AD80" s="117">
        <v>1.9629732284271648E-2</v>
      </c>
      <c r="AE80" s="117">
        <v>2.2903094070626268E-2</v>
      </c>
      <c r="AF80" s="117">
        <v>5.2768063439327583E-3</v>
      </c>
      <c r="AG80" s="117">
        <v>1.2222469372410052E-2</v>
      </c>
      <c r="AH80" s="117">
        <v>1.2389637201863313E-2</v>
      </c>
      <c r="AI80" s="117">
        <v>5.244801768859675E-3</v>
      </c>
      <c r="AJ80" s="117">
        <v>4.0716798039011903E-3</v>
      </c>
      <c r="AK80" s="117">
        <v>4.7098229009325133E-3</v>
      </c>
      <c r="AL80" s="117">
        <v>3.5162168074153919E-3</v>
      </c>
      <c r="AM80" s="117">
        <v>4.0407235573781388E-3</v>
      </c>
      <c r="AN80" s="117">
        <v>4.0921294552177315E-3</v>
      </c>
      <c r="AO80" s="117">
        <v>2.1703041799625757E-3</v>
      </c>
      <c r="AP80" s="117">
        <v>3.0608983266181165E-3</v>
      </c>
      <c r="AQ80" s="117">
        <v>6.2187771665888642E-3</v>
      </c>
      <c r="AR80" s="117">
        <v>6.9695587857737879E-3</v>
      </c>
      <c r="AS80" s="117">
        <v>5.3952947216770603E-3</v>
      </c>
      <c r="AT80" s="117">
        <v>4.2904804385773395E-3</v>
      </c>
      <c r="AU80" s="117">
        <v>1.6574552477523929E-2</v>
      </c>
      <c r="AV80" s="117">
        <v>4.0788999737695238E-3</v>
      </c>
      <c r="AW80" s="117">
        <v>6.7577287843442486E-3</v>
      </c>
      <c r="AX80" s="117">
        <v>7.6142257564658002E-3</v>
      </c>
      <c r="AY80" s="117">
        <v>9.1187228605193443E-3</v>
      </c>
      <c r="AZ80" s="117">
        <v>5.5854517065552804E-3</v>
      </c>
      <c r="BA80" s="117">
        <v>5.4677426555342738E-3</v>
      </c>
      <c r="BB80" s="117">
        <v>5.9333627902534557E-3</v>
      </c>
      <c r="BC80" s="117">
        <v>6.1702170696998565E-3</v>
      </c>
      <c r="BD80" s="117">
        <v>5.6847559590111939E-3</v>
      </c>
      <c r="BE80" s="117">
        <v>4.4558173426682678E-3</v>
      </c>
      <c r="BF80" s="117">
        <v>1.338584970581265E-2</v>
      </c>
      <c r="BG80" s="117">
        <v>1.09747732000922E-2</v>
      </c>
      <c r="BH80" s="117">
        <v>6.3270869518799672E-3</v>
      </c>
      <c r="BI80" s="117">
        <v>5.298768452959071E-3</v>
      </c>
      <c r="BJ80" s="117">
        <v>3.5051384613935784E-3</v>
      </c>
      <c r="BK80" s="117">
        <v>9.0999935610618383E-3</v>
      </c>
      <c r="BL80" s="117">
        <v>3.133349229697427E-3</v>
      </c>
      <c r="BM80" s="117">
        <v>3.4516542386771225E-3</v>
      </c>
      <c r="BN80" s="117">
        <v>5.3254823697783732E-3</v>
      </c>
      <c r="BO80" s="117">
        <v>3.2946371547541427E-3</v>
      </c>
      <c r="BP80" s="117">
        <v>4.4211461157214957E-3</v>
      </c>
      <c r="BQ80" s="117">
        <v>3.0092602121033732E-3</v>
      </c>
      <c r="BR80" s="117">
        <v>3.0102861458651316E-3</v>
      </c>
      <c r="BS80" s="117">
        <v>3.2427935641763227E-3</v>
      </c>
      <c r="BT80" s="117">
        <v>3.2348254970092898E-3</v>
      </c>
      <c r="BU80" s="117">
        <v>6.2229501015450888E-3</v>
      </c>
      <c r="BV80" s="117">
        <v>4.1560755388258134E-3</v>
      </c>
      <c r="BW80" s="117">
        <v>7.8282478781932872E-3</v>
      </c>
      <c r="BX80" s="117">
        <v>6.5984325622612094E-3</v>
      </c>
      <c r="BY80" s="117">
        <v>9.6389395593476316E-3</v>
      </c>
      <c r="BZ80" s="117">
        <v>1.5382474195610486E-2</v>
      </c>
      <c r="CA80" s="117">
        <v>0</v>
      </c>
      <c r="CB80" s="117">
        <v>9.144172881098929E-3</v>
      </c>
      <c r="CC80" s="117">
        <v>2.2742896204929999E-3</v>
      </c>
      <c r="CD80" s="117">
        <v>4.8673356827207102E-3</v>
      </c>
      <c r="CE80" s="117">
        <v>3.4234703073917857E-3</v>
      </c>
      <c r="CF80" s="117">
        <v>7.9292681569516597E-3</v>
      </c>
      <c r="CG80" s="117">
        <v>7.7759763248333377E-3</v>
      </c>
      <c r="CH80" s="117">
        <v>2.9897524588699737E-3</v>
      </c>
      <c r="CI80" s="117">
        <v>6.6943036430114145E-3</v>
      </c>
      <c r="CJ80" s="117">
        <v>5.6187755332290064E-3</v>
      </c>
      <c r="CK80" s="117">
        <v>0</v>
      </c>
      <c r="CL80" s="117">
        <v>1.2400437461278033E-3</v>
      </c>
      <c r="CM80" s="117">
        <v>1.6745593789779158E-2</v>
      </c>
      <c r="CN80" s="117">
        <v>0</v>
      </c>
      <c r="CO80" s="117">
        <v>7.5420658570081829E-3</v>
      </c>
      <c r="CP80" s="117">
        <v>1.240390041935543E-2</v>
      </c>
      <c r="CQ80" s="117">
        <v>8.6820759952482909E-3</v>
      </c>
      <c r="CR80" s="117">
        <v>8.6736143680991376E-3</v>
      </c>
      <c r="CS80" s="117">
        <v>1.280486709173821E-2</v>
      </c>
      <c r="CT80" s="117">
        <v>2.140435159795992E-3</v>
      </c>
      <c r="CU80" s="117">
        <v>6.6563441580377131E-4</v>
      </c>
      <c r="CV80" s="117">
        <v>1.9817213322201469E-3</v>
      </c>
      <c r="CW80" s="117">
        <v>2.0354691844476865E-3</v>
      </c>
      <c r="CX80" s="117">
        <v>4.9427290387263371E-3</v>
      </c>
      <c r="CY80" s="117">
        <v>8.5036576596190117E-3</v>
      </c>
      <c r="CZ80" s="117">
        <v>5.1552138665303731E-3</v>
      </c>
      <c r="DA80" s="117">
        <v>4.5052752322330171E-3</v>
      </c>
      <c r="DB80" s="117">
        <v>1.0045734624235582E-2</v>
      </c>
      <c r="DC80" s="117">
        <v>9.963083082872564E-3</v>
      </c>
      <c r="DD80" s="117">
        <v>1.5161008003116722E-2</v>
      </c>
      <c r="DE80" s="117">
        <v>1.3522286213986663E-2</v>
      </c>
      <c r="DF80" s="117">
        <v>7.5140079223661501E-3</v>
      </c>
      <c r="DG80" s="117">
        <v>1.1362210512504231E-2</v>
      </c>
      <c r="DH80" s="117">
        <v>1.0214617258546346E-2</v>
      </c>
      <c r="DI80" s="117">
        <v>1.6912046317418661E-2</v>
      </c>
      <c r="DJ80" s="117">
        <v>1.063391628524399E-2</v>
      </c>
      <c r="DK80" s="117">
        <v>2.0095267138722707E-2</v>
      </c>
      <c r="DL80" s="117">
        <v>1.5155993249923302E-2</v>
      </c>
      <c r="DM80" s="117">
        <v>1.4580397640545998E-2</v>
      </c>
      <c r="DN80" s="117">
        <v>8.6718760425135242E-3</v>
      </c>
      <c r="DO80" s="117">
        <v>9.0918466298113183E-3</v>
      </c>
      <c r="DP80" s="117">
        <v>1.3334135627086309E-2</v>
      </c>
      <c r="DQ80" s="117">
        <v>0</v>
      </c>
      <c r="DR80" s="117">
        <v>1.3628852744082336E-2</v>
      </c>
      <c r="DS80" s="99"/>
      <c r="DT80" s="8"/>
    </row>
    <row r="81" spans="5:124">
      <c r="E81" s="91"/>
      <c r="F81" s="102"/>
      <c r="G81" s="102"/>
      <c r="H81" s="102"/>
      <c r="I81" s="102"/>
      <c r="J81" s="102"/>
      <c r="K81" s="125">
        <v>573</v>
      </c>
      <c r="L81" s="114" t="s">
        <v>958</v>
      </c>
      <c r="M81" s="119">
        <v>1.0882606993166555</v>
      </c>
      <c r="N81" s="120">
        <v>1</v>
      </c>
      <c r="O81" s="117">
        <v>1.4948256875123973E-2</v>
      </c>
      <c r="P81" s="117">
        <v>1.5369762616306773E-2</v>
      </c>
      <c r="Q81" s="117">
        <v>0</v>
      </c>
      <c r="R81" s="117">
        <v>0</v>
      </c>
      <c r="S81" s="117">
        <v>0</v>
      </c>
      <c r="T81" s="117">
        <v>0</v>
      </c>
      <c r="U81" s="117">
        <v>0</v>
      </c>
      <c r="V81" s="117">
        <v>0</v>
      </c>
      <c r="W81" s="117">
        <v>0</v>
      </c>
      <c r="X81" s="117">
        <v>0</v>
      </c>
      <c r="Y81" s="117">
        <v>0</v>
      </c>
      <c r="Z81" s="117">
        <v>0</v>
      </c>
      <c r="AA81" s="117">
        <v>0</v>
      </c>
      <c r="AB81" s="117">
        <v>0</v>
      </c>
      <c r="AC81" s="117">
        <v>0</v>
      </c>
      <c r="AD81" s="117">
        <v>0</v>
      </c>
      <c r="AE81" s="117">
        <v>0</v>
      </c>
      <c r="AF81" s="117">
        <v>0</v>
      </c>
      <c r="AG81" s="117">
        <v>0</v>
      </c>
      <c r="AH81" s="117">
        <v>0</v>
      </c>
      <c r="AI81" s="117">
        <v>0</v>
      </c>
      <c r="AJ81" s="117">
        <v>0</v>
      </c>
      <c r="AK81" s="117">
        <v>0</v>
      </c>
      <c r="AL81" s="117">
        <v>0</v>
      </c>
      <c r="AM81" s="117">
        <v>0</v>
      </c>
      <c r="AN81" s="117">
        <v>0</v>
      </c>
      <c r="AO81" s="117">
        <v>0</v>
      </c>
      <c r="AP81" s="117">
        <v>0</v>
      </c>
      <c r="AQ81" s="117">
        <v>0</v>
      </c>
      <c r="AR81" s="117">
        <v>0</v>
      </c>
      <c r="AS81" s="117">
        <v>0</v>
      </c>
      <c r="AT81" s="117">
        <v>0</v>
      </c>
      <c r="AU81" s="117">
        <v>0</v>
      </c>
      <c r="AV81" s="117">
        <v>0</v>
      </c>
      <c r="AW81" s="117">
        <v>0</v>
      </c>
      <c r="AX81" s="117">
        <v>0</v>
      </c>
      <c r="AY81" s="117">
        <v>0</v>
      </c>
      <c r="AZ81" s="117">
        <v>0</v>
      </c>
      <c r="BA81" s="117">
        <v>0</v>
      </c>
      <c r="BB81" s="117">
        <v>0</v>
      </c>
      <c r="BC81" s="117">
        <v>0</v>
      </c>
      <c r="BD81" s="117">
        <v>0</v>
      </c>
      <c r="BE81" s="117">
        <v>0</v>
      </c>
      <c r="BF81" s="117">
        <v>0</v>
      </c>
      <c r="BG81" s="117">
        <v>0</v>
      </c>
      <c r="BH81" s="117">
        <v>0</v>
      </c>
      <c r="BI81" s="117">
        <v>0</v>
      </c>
      <c r="BJ81" s="117">
        <v>0</v>
      </c>
      <c r="BK81" s="117">
        <v>0</v>
      </c>
      <c r="BL81" s="117">
        <v>0</v>
      </c>
      <c r="BM81" s="117">
        <v>0</v>
      </c>
      <c r="BN81" s="117">
        <v>0</v>
      </c>
      <c r="BO81" s="117">
        <v>0</v>
      </c>
      <c r="BP81" s="117">
        <v>0</v>
      </c>
      <c r="BQ81" s="117">
        <v>0</v>
      </c>
      <c r="BR81" s="117">
        <v>0</v>
      </c>
      <c r="BS81" s="117">
        <v>0</v>
      </c>
      <c r="BT81" s="117">
        <v>0</v>
      </c>
      <c r="BU81" s="117">
        <v>0</v>
      </c>
      <c r="BV81" s="117">
        <v>0</v>
      </c>
      <c r="BW81" s="117">
        <v>0</v>
      </c>
      <c r="BX81" s="117">
        <v>0</v>
      </c>
      <c r="BY81" s="117">
        <v>0</v>
      </c>
      <c r="BZ81" s="117">
        <v>0</v>
      </c>
      <c r="CA81" s="117">
        <v>0</v>
      </c>
      <c r="CB81" s="117">
        <v>0</v>
      </c>
      <c r="CC81" s="117">
        <v>0</v>
      </c>
      <c r="CD81" s="117">
        <v>0</v>
      </c>
      <c r="CE81" s="117">
        <v>0</v>
      </c>
      <c r="CF81" s="117">
        <v>0</v>
      </c>
      <c r="CG81" s="117">
        <v>0</v>
      </c>
      <c r="CH81" s="117">
        <v>0</v>
      </c>
      <c r="CI81" s="117">
        <v>0</v>
      </c>
      <c r="CJ81" s="117">
        <v>0</v>
      </c>
      <c r="CK81" s="117">
        <v>0</v>
      </c>
      <c r="CL81" s="117">
        <v>0</v>
      </c>
      <c r="CM81" s="117">
        <v>0</v>
      </c>
      <c r="CN81" s="117">
        <v>0</v>
      </c>
      <c r="CO81" s="117">
        <v>0</v>
      </c>
      <c r="CP81" s="117">
        <v>0</v>
      </c>
      <c r="CQ81" s="117">
        <v>0</v>
      </c>
      <c r="CR81" s="117">
        <v>0</v>
      </c>
      <c r="CS81" s="117">
        <v>0</v>
      </c>
      <c r="CT81" s="117">
        <v>0</v>
      </c>
      <c r="CU81" s="117">
        <v>0</v>
      </c>
      <c r="CV81" s="117">
        <v>0</v>
      </c>
      <c r="CW81" s="117">
        <v>0</v>
      </c>
      <c r="CX81" s="117">
        <v>0</v>
      </c>
      <c r="CY81" s="117">
        <v>0</v>
      </c>
      <c r="CZ81" s="117">
        <v>0</v>
      </c>
      <c r="DA81" s="117">
        <v>0</v>
      </c>
      <c r="DB81" s="117">
        <v>0</v>
      </c>
      <c r="DC81" s="117">
        <v>0</v>
      </c>
      <c r="DD81" s="117">
        <v>0</v>
      </c>
      <c r="DE81" s="117">
        <v>0</v>
      </c>
      <c r="DF81" s="117">
        <v>0</v>
      </c>
      <c r="DG81" s="117">
        <v>0</v>
      </c>
      <c r="DH81" s="117">
        <v>0</v>
      </c>
      <c r="DI81" s="117">
        <v>0</v>
      </c>
      <c r="DJ81" s="117">
        <v>0</v>
      </c>
      <c r="DK81" s="117">
        <v>0</v>
      </c>
      <c r="DL81" s="117">
        <v>0</v>
      </c>
      <c r="DM81" s="117">
        <v>0</v>
      </c>
      <c r="DN81" s="117">
        <v>0</v>
      </c>
      <c r="DO81" s="117">
        <v>0</v>
      </c>
      <c r="DP81" s="117">
        <v>0</v>
      </c>
      <c r="DQ81" s="117">
        <v>0</v>
      </c>
      <c r="DR81" s="117">
        <v>0</v>
      </c>
      <c r="DS81" s="99"/>
      <c r="DT81" s="8"/>
    </row>
    <row r="82" spans="5:124">
      <c r="E82" s="91"/>
      <c r="F82" s="102"/>
      <c r="G82" s="102"/>
      <c r="H82" s="102"/>
      <c r="I82" s="102"/>
      <c r="J82" s="102"/>
      <c r="K82" s="125">
        <v>574</v>
      </c>
      <c r="L82" s="114" t="s">
        <v>959</v>
      </c>
      <c r="M82" s="119">
        <v>1.0990498198468528</v>
      </c>
      <c r="N82" s="120">
        <v>0.72796144938314966</v>
      </c>
      <c r="O82" s="117">
        <v>3.5344782272754656E-3</v>
      </c>
      <c r="P82" s="117">
        <v>8.32707980357104E-4</v>
      </c>
      <c r="Q82" s="117">
        <v>2.2182252032787493E-4</v>
      </c>
      <c r="R82" s="117">
        <v>1.2331240652553105E-4</v>
      </c>
      <c r="S82" s="117">
        <v>2.2630173651538648E-4</v>
      </c>
      <c r="T82" s="117">
        <v>4.4478658020874441E-4</v>
      </c>
      <c r="U82" s="117">
        <v>2.1239468262710046E-4</v>
      </c>
      <c r="V82" s="117">
        <v>2.1723805580800234E-4</v>
      </c>
      <c r="W82" s="117">
        <v>3.0743100376415825E-4</v>
      </c>
      <c r="X82" s="117">
        <v>2.8541289654204983E-4</v>
      </c>
      <c r="Y82" s="117">
        <v>2.3796026406781138E-4</v>
      </c>
      <c r="Z82" s="117">
        <v>2.8501217283893562E-4</v>
      </c>
      <c r="AA82" s="117">
        <v>0</v>
      </c>
      <c r="AB82" s="117">
        <v>2.9018891208918031E-4</v>
      </c>
      <c r="AC82" s="117">
        <v>5.130563314814133E-4</v>
      </c>
      <c r="AD82" s="117">
        <v>6.2851444613465704E-4</v>
      </c>
      <c r="AE82" s="117">
        <v>6.7332070320624392E-4</v>
      </c>
      <c r="AF82" s="117">
        <v>1.8144253417957078E-4</v>
      </c>
      <c r="AG82" s="117">
        <v>4.2126198943165833E-4</v>
      </c>
      <c r="AH82" s="117">
        <v>4.5560925934079569E-4</v>
      </c>
      <c r="AI82" s="117">
        <v>1.9040363711524613E-4</v>
      </c>
      <c r="AJ82" s="117">
        <v>1.4901615691735186E-4</v>
      </c>
      <c r="AK82" s="117">
        <v>1.7397024926510692E-4</v>
      </c>
      <c r="AL82" s="117">
        <v>1.2504750637967467E-4</v>
      </c>
      <c r="AM82" s="117">
        <v>1.4404093827724383E-4</v>
      </c>
      <c r="AN82" s="117">
        <v>1.3376465471939028E-4</v>
      </c>
      <c r="AO82" s="117">
        <v>7.9194292611746859E-5</v>
      </c>
      <c r="AP82" s="117">
        <v>1.0777911825418658E-4</v>
      </c>
      <c r="AQ82" s="117">
        <v>1.8500094133878562E-4</v>
      </c>
      <c r="AR82" s="117">
        <v>2.933259192461771E-4</v>
      </c>
      <c r="AS82" s="117">
        <v>2.4783570886818942E-4</v>
      </c>
      <c r="AT82" s="117">
        <v>1.5938979240056291E-4</v>
      </c>
      <c r="AU82" s="117">
        <v>4.1993205470022637E-4</v>
      </c>
      <c r="AV82" s="117">
        <v>1.7538300374688744E-4</v>
      </c>
      <c r="AW82" s="117">
        <v>3.0211881958782993E-4</v>
      </c>
      <c r="AX82" s="117">
        <v>2.3065063174521422E-4</v>
      </c>
      <c r="AY82" s="117">
        <v>3.3600159511810708E-4</v>
      </c>
      <c r="AZ82" s="117">
        <v>1.7349213116537882E-4</v>
      </c>
      <c r="BA82" s="117">
        <v>1.798507268009639E-4</v>
      </c>
      <c r="BB82" s="117">
        <v>2.2767281038116503E-4</v>
      </c>
      <c r="BC82" s="117">
        <v>2.6653159491697362E-4</v>
      </c>
      <c r="BD82" s="117">
        <v>2.1453090624413913E-4</v>
      </c>
      <c r="BE82" s="117">
        <v>1.6837154858749214E-4</v>
      </c>
      <c r="BF82" s="117">
        <v>4.5297071513217876E-4</v>
      </c>
      <c r="BG82" s="117">
        <v>4.0399741474232188E-4</v>
      </c>
      <c r="BH82" s="117">
        <v>2.0557222925753361E-4</v>
      </c>
      <c r="BI82" s="117">
        <v>1.9566672243295324E-4</v>
      </c>
      <c r="BJ82" s="117">
        <v>1.1857504016319033E-4</v>
      </c>
      <c r="BK82" s="117">
        <v>2.0755678584976025E-4</v>
      </c>
      <c r="BL82" s="117">
        <v>1.0827694701381003E-4</v>
      </c>
      <c r="BM82" s="117">
        <v>1.2323466062835305E-4</v>
      </c>
      <c r="BN82" s="117">
        <v>2.087698786003287E-4</v>
      </c>
      <c r="BO82" s="117">
        <v>1.2307118617093624E-4</v>
      </c>
      <c r="BP82" s="117">
        <v>1.6278793899187049E-4</v>
      </c>
      <c r="BQ82" s="117">
        <v>1.1443841861252601E-4</v>
      </c>
      <c r="BR82" s="117">
        <v>1.0899737541169988E-4</v>
      </c>
      <c r="BS82" s="117">
        <v>1.1693773204188351E-4</v>
      </c>
      <c r="BT82" s="117">
        <v>1.3703082877338025E-4</v>
      </c>
      <c r="BU82" s="117">
        <v>2.2394716801276416E-4</v>
      </c>
      <c r="BV82" s="117">
        <v>1.6607309027702566E-4</v>
      </c>
      <c r="BW82" s="117">
        <v>2.4979685915096277E-4</v>
      </c>
      <c r="BX82" s="117">
        <v>2.3975577987527373E-4</v>
      </c>
      <c r="BY82" s="117">
        <v>8.2333975963786625E-4</v>
      </c>
      <c r="BZ82" s="117">
        <v>1.4359474526041765E-3</v>
      </c>
      <c r="CA82" s="117">
        <v>0</v>
      </c>
      <c r="CB82" s="117">
        <v>7.2527924048202189E-4</v>
      </c>
      <c r="CC82" s="117">
        <v>7.9567525245129175E-5</v>
      </c>
      <c r="CD82" s="117">
        <v>1.5323121762690907E-4</v>
      </c>
      <c r="CE82" s="117">
        <v>1.6257437491996071E-4</v>
      </c>
      <c r="CF82" s="117">
        <v>4.31442464863614E-4</v>
      </c>
      <c r="CG82" s="117">
        <v>5.1293320221884641E-4</v>
      </c>
      <c r="CH82" s="117">
        <v>1.3907205948979066E-4</v>
      </c>
      <c r="CI82" s="117">
        <v>2.6266794718290395E-4</v>
      </c>
      <c r="CJ82" s="117">
        <v>1.5276173415476843E-4</v>
      </c>
      <c r="CK82" s="117">
        <v>0</v>
      </c>
      <c r="CL82" s="117">
        <v>5.9491911513886773E-5</v>
      </c>
      <c r="CM82" s="117">
        <v>1.3391833212925376E-3</v>
      </c>
      <c r="CN82" s="117">
        <v>0</v>
      </c>
      <c r="CO82" s="117">
        <v>3.8034337365277707E-4</v>
      </c>
      <c r="CP82" s="117">
        <v>1.5025982587584281E-3</v>
      </c>
      <c r="CQ82" s="117">
        <v>4.139234732240439E-4</v>
      </c>
      <c r="CR82" s="117">
        <v>4.1131760700247532E-4</v>
      </c>
      <c r="CS82" s="117">
        <v>1.8534366123186556E-3</v>
      </c>
      <c r="CT82" s="117">
        <v>1.1047121310019489E-4</v>
      </c>
      <c r="CU82" s="117">
        <v>2.6832314115738862E-5</v>
      </c>
      <c r="CV82" s="117">
        <v>8.2247799970743796E-5</v>
      </c>
      <c r="CW82" s="117">
        <v>1.136278202874349E-4</v>
      </c>
      <c r="CX82" s="117">
        <v>1.880372180321167E-4</v>
      </c>
      <c r="CY82" s="117">
        <v>2.9922181157332039E-4</v>
      </c>
      <c r="CZ82" s="117">
        <v>1.8614519286457075E-4</v>
      </c>
      <c r="DA82" s="117">
        <v>1.830037137822298E-4</v>
      </c>
      <c r="DB82" s="117">
        <v>3.4933382601000346E-4</v>
      </c>
      <c r="DC82" s="117">
        <v>4.1496686907057626E-4</v>
      </c>
      <c r="DD82" s="117">
        <v>1.079914319360065E-3</v>
      </c>
      <c r="DE82" s="117">
        <v>1.4930337570842403E-3</v>
      </c>
      <c r="DF82" s="117">
        <v>3.6000170532112175E-4</v>
      </c>
      <c r="DG82" s="117">
        <v>7.2827245906891729E-4</v>
      </c>
      <c r="DH82" s="117">
        <v>3.3001336040957088E-4</v>
      </c>
      <c r="DI82" s="117">
        <v>9.7051098606106879E-4</v>
      </c>
      <c r="DJ82" s="117">
        <v>4.8158737475386635E-4</v>
      </c>
      <c r="DK82" s="117">
        <v>5.2453219545209426E-4</v>
      </c>
      <c r="DL82" s="117">
        <v>6.6299010916393616E-4</v>
      </c>
      <c r="DM82" s="117">
        <v>7.6877290503641585E-4</v>
      </c>
      <c r="DN82" s="117">
        <v>2.7973324239996767E-4</v>
      </c>
      <c r="DO82" s="117">
        <v>5.8046188430597241E-4</v>
      </c>
      <c r="DP82" s="117">
        <v>7.282786670436605E-4</v>
      </c>
      <c r="DQ82" s="117">
        <v>0</v>
      </c>
      <c r="DR82" s="117">
        <v>3.9711564762798181E-4</v>
      </c>
      <c r="DS82" s="99"/>
      <c r="DT82" s="8"/>
    </row>
    <row r="83" spans="5:124">
      <c r="E83" s="91"/>
      <c r="F83" s="102"/>
      <c r="G83" s="102"/>
      <c r="H83" s="102"/>
      <c r="I83" s="102"/>
      <c r="J83" s="102"/>
      <c r="K83" s="125">
        <v>576</v>
      </c>
      <c r="L83" s="114" t="s">
        <v>960</v>
      </c>
      <c r="M83" s="119">
        <v>1.0260639722461333</v>
      </c>
      <c r="N83" s="120">
        <v>0.26482054413980588</v>
      </c>
      <c r="O83" s="117">
        <v>1.3155511450636556E-3</v>
      </c>
      <c r="P83" s="117">
        <v>8.330596024526387E-4</v>
      </c>
      <c r="Q83" s="117">
        <v>2.5735565095006514E-4</v>
      </c>
      <c r="R83" s="117">
        <v>1.1441172733864766E-4</v>
      </c>
      <c r="S83" s="117">
        <v>2.7213440029604679E-4</v>
      </c>
      <c r="T83" s="117">
        <v>4.4632356846287821E-4</v>
      </c>
      <c r="U83" s="117">
        <v>3.1896647218608619E-4</v>
      </c>
      <c r="V83" s="117">
        <v>3.4282350650911234E-4</v>
      </c>
      <c r="W83" s="117">
        <v>5.0272990550816405E-4</v>
      </c>
      <c r="X83" s="117">
        <v>4.3946959717426105E-4</v>
      </c>
      <c r="Y83" s="117">
        <v>3.696770767534943E-4</v>
      </c>
      <c r="Z83" s="117">
        <v>4.2038862974485994E-4</v>
      </c>
      <c r="AA83" s="117">
        <v>0</v>
      </c>
      <c r="AB83" s="117">
        <v>6.0303938171105402E-4</v>
      </c>
      <c r="AC83" s="117">
        <v>9.8228283491997594E-4</v>
      </c>
      <c r="AD83" s="117">
        <v>1.0404529361565083E-3</v>
      </c>
      <c r="AE83" s="117">
        <v>1.211339029012179E-3</v>
      </c>
      <c r="AF83" s="117">
        <v>2.7813082446450418E-4</v>
      </c>
      <c r="AG83" s="117">
        <v>6.4624940112173489E-4</v>
      </c>
      <c r="AH83" s="117">
        <v>6.7962333534923869E-4</v>
      </c>
      <c r="AI83" s="117">
        <v>2.9885315717607215E-4</v>
      </c>
      <c r="AJ83" s="117">
        <v>2.2714197509650608E-4</v>
      </c>
      <c r="AK83" s="117">
        <v>2.5468138941502186E-4</v>
      </c>
      <c r="AL83" s="117">
        <v>1.9168650473707177E-4</v>
      </c>
      <c r="AM83" s="117">
        <v>2.2171738654901558E-4</v>
      </c>
      <c r="AN83" s="117">
        <v>2.3922466979498958E-4</v>
      </c>
      <c r="AO83" s="117">
        <v>1.1888027695894163E-4</v>
      </c>
      <c r="AP83" s="117">
        <v>1.6692418118421522E-4</v>
      </c>
      <c r="AQ83" s="117">
        <v>3.3072258017398268E-4</v>
      </c>
      <c r="AR83" s="117">
        <v>3.5311017482401069E-4</v>
      </c>
      <c r="AS83" s="117">
        <v>2.9549993285720946E-4</v>
      </c>
      <c r="AT83" s="117">
        <v>2.2865897072194577E-4</v>
      </c>
      <c r="AU83" s="117">
        <v>8.7044401338508466E-4</v>
      </c>
      <c r="AV83" s="117">
        <v>2.2188944272527464E-4</v>
      </c>
      <c r="AW83" s="117">
        <v>3.6118208769145369E-4</v>
      </c>
      <c r="AX83" s="117">
        <v>4.077677652733163E-4</v>
      </c>
      <c r="AY83" s="117">
        <v>4.9212918650596226E-4</v>
      </c>
      <c r="AZ83" s="117">
        <v>2.8932019553450355E-4</v>
      </c>
      <c r="BA83" s="117">
        <v>2.8189941417371448E-4</v>
      </c>
      <c r="BB83" s="117">
        <v>3.1214207707191011E-4</v>
      </c>
      <c r="BC83" s="117">
        <v>3.2256864589684433E-4</v>
      </c>
      <c r="BD83" s="117">
        <v>3.2524309938335421E-4</v>
      </c>
      <c r="BE83" s="117">
        <v>2.4078127486352037E-4</v>
      </c>
      <c r="BF83" s="117">
        <v>7.1487764722822744E-4</v>
      </c>
      <c r="BG83" s="117">
        <v>5.8257072945904181E-4</v>
      </c>
      <c r="BH83" s="117">
        <v>3.3789016728582607E-4</v>
      </c>
      <c r="BI83" s="117">
        <v>2.847430920556538E-4</v>
      </c>
      <c r="BJ83" s="117">
        <v>1.9123487003172928E-4</v>
      </c>
      <c r="BK83" s="117">
        <v>4.6726728031312888E-4</v>
      </c>
      <c r="BL83" s="117">
        <v>1.767683566037288E-4</v>
      </c>
      <c r="BM83" s="117">
        <v>1.849345072717026E-4</v>
      </c>
      <c r="BN83" s="117">
        <v>2.9080986912441892E-4</v>
      </c>
      <c r="BO83" s="117">
        <v>1.8562738212736396E-4</v>
      </c>
      <c r="BP83" s="117">
        <v>2.418101718927841E-4</v>
      </c>
      <c r="BQ83" s="117">
        <v>1.6676461265993081E-4</v>
      </c>
      <c r="BR83" s="117">
        <v>1.7562571730619198E-4</v>
      </c>
      <c r="BS83" s="117">
        <v>1.7633736604221405E-4</v>
      </c>
      <c r="BT83" s="117">
        <v>1.7748105856244919E-4</v>
      </c>
      <c r="BU83" s="117">
        <v>3.2811167526518753E-4</v>
      </c>
      <c r="BV83" s="117">
        <v>2.3030457277810817E-4</v>
      </c>
      <c r="BW83" s="117">
        <v>4.2144167227354162E-4</v>
      </c>
      <c r="BX83" s="117">
        <v>3.5819122237086879E-4</v>
      </c>
      <c r="BY83" s="117">
        <v>5.4610445656271911E-4</v>
      </c>
      <c r="BZ83" s="117">
        <v>8.5653409378398247E-4</v>
      </c>
      <c r="CA83" s="117">
        <v>0</v>
      </c>
      <c r="CB83" s="117">
        <v>5.1695295978600186E-4</v>
      </c>
      <c r="CC83" s="117">
        <v>1.188592158055958E-4</v>
      </c>
      <c r="CD83" s="117">
        <v>3.0517928150663255E-4</v>
      </c>
      <c r="CE83" s="117">
        <v>1.643128193008675E-4</v>
      </c>
      <c r="CF83" s="117">
        <v>4.3072738009659997E-4</v>
      </c>
      <c r="CG83" s="117">
        <v>4.3635218690368127E-4</v>
      </c>
      <c r="CH83" s="117">
        <v>1.7191917408661454E-4</v>
      </c>
      <c r="CI83" s="117">
        <v>3.5593748258367502E-4</v>
      </c>
      <c r="CJ83" s="117">
        <v>2.9554251605614962E-4</v>
      </c>
      <c r="CK83" s="117">
        <v>0</v>
      </c>
      <c r="CL83" s="117">
        <v>7.3237203078524473E-5</v>
      </c>
      <c r="CM83" s="117">
        <v>9.3192656367921704E-4</v>
      </c>
      <c r="CN83" s="117">
        <v>0</v>
      </c>
      <c r="CO83" s="117">
        <v>5.3818928149842018E-4</v>
      </c>
      <c r="CP83" s="117">
        <v>7.0613521950047648E-4</v>
      </c>
      <c r="CQ83" s="117">
        <v>5.066815003352173E-4</v>
      </c>
      <c r="CR83" s="117">
        <v>4.8833930969065568E-4</v>
      </c>
      <c r="CS83" s="117">
        <v>7.9770257249581243E-4</v>
      </c>
      <c r="CT83" s="117">
        <v>1.2860633655533272E-4</v>
      </c>
      <c r="CU83" s="117">
        <v>3.8639959894392284E-5</v>
      </c>
      <c r="CV83" s="117">
        <v>1.1548260423436533E-4</v>
      </c>
      <c r="CW83" s="117">
        <v>1.4487109215383399E-4</v>
      </c>
      <c r="CX83" s="117">
        <v>2.7524628074447231E-4</v>
      </c>
      <c r="CY83" s="117">
        <v>4.9094283967768672E-4</v>
      </c>
      <c r="CZ83" s="117">
        <v>3.0344233529527084E-4</v>
      </c>
      <c r="DA83" s="117">
        <v>2.8290844025530488E-4</v>
      </c>
      <c r="DB83" s="117">
        <v>5.6482756536208056E-4</v>
      </c>
      <c r="DC83" s="117">
        <v>5.6593312516356746E-4</v>
      </c>
      <c r="DD83" s="117">
        <v>8.3779739114747188E-4</v>
      </c>
      <c r="DE83" s="117">
        <v>7.6631170178468255E-4</v>
      </c>
      <c r="DF83" s="117">
        <v>4.3129106921987499E-4</v>
      </c>
      <c r="DG83" s="117">
        <v>6.712936215699871E-4</v>
      </c>
      <c r="DH83" s="117">
        <v>5.5935112691378409E-4</v>
      </c>
      <c r="DI83" s="117">
        <v>9.3495132976117838E-4</v>
      </c>
      <c r="DJ83" s="117">
        <v>5.7381383696383911E-4</v>
      </c>
      <c r="DK83" s="117">
        <v>1.0754904649979159E-3</v>
      </c>
      <c r="DL83" s="117">
        <v>8.1179997833529297E-4</v>
      </c>
      <c r="DM83" s="117">
        <v>7.9831808390163185E-4</v>
      </c>
      <c r="DN83" s="117">
        <v>4.7459023144249179E-4</v>
      </c>
      <c r="DO83" s="117">
        <v>5.0232155702739439E-4</v>
      </c>
      <c r="DP83" s="117">
        <v>7.3913752910469523E-4</v>
      </c>
      <c r="DQ83" s="117">
        <v>0</v>
      </c>
      <c r="DR83" s="117">
        <v>7.2534221464236077E-4</v>
      </c>
      <c r="DS83" s="99"/>
      <c r="DT83" s="8"/>
    </row>
    <row r="84" spans="5:124">
      <c r="E84" s="91"/>
      <c r="F84" s="102"/>
      <c r="G84" s="102"/>
      <c r="H84" s="102"/>
      <c r="I84" s="102"/>
      <c r="J84" s="102"/>
      <c r="K84" s="125">
        <v>577</v>
      </c>
      <c r="L84" s="114" t="s">
        <v>961</v>
      </c>
      <c r="M84" s="119">
        <v>1.0002151820820326</v>
      </c>
      <c r="N84" s="120">
        <v>0.40334405242035093</v>
      </c>
      <c r="O84" s="117">
        <v>4.2605020557550909E-3</v>
      </c>
      <c r="P84" s="117">
        <v>1.9248443483190418E-3</v>
      </c>
      <c r="Q84" s="117">
        <v>8.2529300000695456E-4</v>
      </c>
      <c r="R84" s="117">
        <v>3.5148673985256596E-4</v>
      </c>
      <c r="S84" s="117">
        <v>8.538659475936936E-4</v>
      </c>
      <c r="T84" s="117">
        <v>9.9907191281657648E-4</v>
      </c>
      <c r="U84" s="117">
        <v>1.2277788632348513E-3</v>
      </c>
      <c r="V84" s="117">
        <v>1.0025611031865315E-3</v>
      </c>
      <c r="W84" s="117">
        <v>1.1026463452070683E-3</v>
      </c>
      <c r="X84" s="117">
        <v>1.0787798181005931E-3</v>
      </c>
      <c r="Y84" s="117">
        <v>9.4671925788779082E-4</v>
      </c>
      <c r="Z84" s="117">
        <v>9.872409325434844E-4</v>
      </c>
      <c r="AA84" s="117">
        <v>0</v>
      </c>
      <c r="AB84" s="117">
        <v>8.6890590651605374E-4</v>
      </c>
      <c r="AC84" s="117">
        <v>1.1568213347033203E-3</v>
      </c>
      <c r="AD84" s="117">
        <v>1.3753731555370401E-3</v>
      </c>
      <c r="AE84" s="117">
        <v>1.2590229384401822E-3</v>
      </c>
      <c r="AF84" s="117">
        <v>8.0701783533688358E-4</v>
      </c>
      <c r="AG84" s="117">
        <v>1.0328560998409684E-3</v>
      </c>
      <c r="AH84" s="117">
        <v>1.150278442103522E-3</v>
      </c>
      <c r="AI84" s="117">
        <v>8.1154652641657235E-4</v>
      </c>
      <c r="AJ84" s="117">
        <v>6.5876957303000476E-4</v>
      </c>
      <c r="AK84" s="117">
        <v>7.3780283680986627E-4</v>
      </c>
      <c r="AL84" s="117">
        <v>5.5653234812588781E-4</v>
      </c>
      <c r="AM84" s="117">
        <v>6.4839552549267006E-4</v>
      </c>
      <c r="AN84" s="117">
        <v>6.7438363216986536E-4</v>
      </c>
      <c r="AO84" s="117">
        <v>3.366000637419889E-4</v>
      </c>
      <c r="AP84" s="117">
        <v>4.6755964920247784E-4</v>
      </c>
      <c r="AQ84" s="117">
        <v>1.0286694112829082E-3</v>
      </c>
      <c r="AR84" s="117">
        <v>8.8922094432031327E-4</v>
      </c>
      <c r="AS84" s="117">
        <v>7.9743844791999757E-4</v>
      </c>
      <c r="AT84" s="117">
        <v>5.5381717238502614E-4</v>
      </c>
      <c r="AU84" s="117">
        <v>9.8993490110889284E-4</v>
      </c>
      <c r="AV84" s="117">
        <v>6.1694534599664066E-4</v>
      </c>
      <c r="AW84" s="117">
        <v>7.9384779588799286E-4</v>
      </c>
      <c r="AX84" s="117">
        <v>6.5249212992045955E-4</v>
      </c>
      <c r="AY84" s="117">
        <v>8.7755739979160786E-4</v>
      </c>
      <c r="AZ84" s="117">
        <v>8.3492519781563771E-4</v>
      </c>
      <c r="BA84" s="117">
        <v>8.7123378467503904E-4</v>
      </c>
      <c r="BB84" s="117">
        <v>7.8667133983935725E-4</v>
      </c>
      <c r="BC84" s="117">
        <v>7.9761008641815033E-4</v>
      </c>
      <c r="BD84" s="117">
        <v>8.7310559044344088E-4</v>
      </c>
      <c r="BE84" s="117">
        <v>6.2174629608419802E-4</v>
      </c>
      <c r="BF84" s="117">
        <v>1.1403299774435341E-3</v>
      </c>
      <c r="BG84" s="117">
        <v>1.2345532645874585E-3</v>
      </c>
      <c r="BH84" s="117">
        <v>8.9744804574492013E-4</v>
      </c>
      <c r="BI84" s="117">
        <v>7.4835386839722099E-4</v>
      </c>
      <c r="BJ84" s="117">
        <v>4.8095649574431023E-4</v>
      </c>
      <c r="BK84" s="117">
        <v>1.5433127874866107E-3</v>
      </c>
      <c r="BL84" s="117">
        <v>4.3273720675040568E-4</v>
      </c>
      <c r="BM84" s="117">
        <v>5.0338083954928631E-4</v>
      </c>
      <c r="BN84" s="117">
        <v>8.7407484656709146E-4</v>
      </c>
      <c r="BO84" s="117">
        <v>4.6961098920420317E-4</v>
      </c>
      <c r="BP84" s="117">
        <v>6.7157519541464063E-4</v>
      </c>
      <c r="BQ84" s="117">
        <v>4.6891045170755012E-4</v>
      </c>
      <c r="BR84" s="117">
        <v>4.3099633586203372E-4</v>
      </c>
      <c r="BS84" s="117">
        <v>5.3627672285622651E-4</v>
      </c>
      <c r="BT84" s="117">
        <v>5.6767810530241084E-4</v>
      </c>
      <c r="BU84" s="117">
        <v>9.635107189162708E-4</v>
      </c>
      <c r="BV84" s="117">
        <v>6.6383125387364566E-4</v>
      </c>
      <c r="BW84" s="117">
        <v>8.7448498853877582E-4</v>
      </c>
      <c r="BX84" s="117">
        <v>8.2825803731202902E-4</v>
      </c>
      <c r="BY84" s="117">
        <v>1.1691730844955487E-3</v>
      </c>
      <c r="BZ84" s="117">
        <v>1.4524948014443162E-3</v>
      </c>
      <c r="CA84" s="117">
        <v>0</v>
      </c>
      <c r="CB84" s="117">
        <v>1.1704951010295954E-3</v>
      </c>
      <c r="CC84" s="117">
        <v>1.6896244058471296E-4</v>
      </c>
      <c r="CD84" s="117">
        <v>7.4757474219911573E-4</v>
      </c>
      <c r="CE84" s="117">
        <v>6.7272836769208982E-4</v>
      </c>
      <c r="CF84" s="117">
        <v>1.0890080937447984E-3</v>
      </c>
      <c r="CG84" s="117">
        <v>9.5518772765020845E-4</v>
      </c>
      <c r="CH84" s="117">
        <v>3.4433296902411077E-4</v>
      </c>
      <c r="CI84" s="117">
        <v>3.8823201430077673E-4</v>
      </c>
      <c r="CJ84" s="117">
        <v>2.6215051704554744E-4</v>
      </c>
      <c r="CK84" s="117">
        <v>0</v>
      </c>
      <c r="CL84" s="117">
        <v>1.1556679578111347E-4</v>
      </c>
      <c r="CM84" s="117">
        <v>1.5658088175956896E-3</v>
      </c>
      <c r="CN84" s="117">
        <v>0</v>
      </c>
      <c r="CO84" s="117">
        <v>1.1135207480869453E-3</v>
      </c>
      <c r="CP84" s="117">
        <v>1.4795485839720118E-3</v>
      </c>
      <c r="CQ84" s="117">
        <v>1.1505362752174636E-3</v>
      </c>
      <c r="CR84" s="117">
        <v>9.150762614934016E-4</v>
      </c>
      <c r="CS84" s="117">
        <v>1.2960111737308744E-3</v>
      </c>
      <c r="CT84" s="117">
        <v>4.4017557888119396E-4</v>
      </c>
      <c r="CU84" s="117">
        <v>1.0020719688306921E-4</v>
      </c>
      <c r="CV84" s="117">
        <v>2.5294257870949128E-4</v>
      </c>
      <c r="CW84" s="117">
        <v>4.2758723847418126E-4</v>
      </c>
      <c r="CX84" s="117">
        <v>4.7759576297473345E-4</v>
      </c>
      <c r="CY84" s="117">
        <v>8.8664737518685777E-4</v>
      </c>
      <c r="CZ84" s="117">
        <v>5.4821222069712113E-4</v>
      </c>
      <c r="DA84" s="117">
        <v>7.4929275002847274E-4</v>
      </c>
      <c r="DB84" s="117">
        <v>1.0929347276719366E-3</v>
      </c>
      <c r="DC84" s="117">
        <v>1.1273379844987674E-3</v>
      </c>
      <c r="DD84" s="117">
        <v>1.2216624123468935E-3</v>
      </c>
      <c r="DE84" s="117">
        <v>1.3707571808223688E-3</v>
      </c>
      <c r="DF84" s="117">
        <v>9.6506855736746059E-4</v>
      </c>
      <c r="DG84" s="117">
        <v>1.5086723363222222E-3</v>
      </c>
      <c r="DH84" s="117">
        <v>8.4642081616894392E-4</v>
      </c>
      <c r="DI84" s="117">
        <v>1.3868317919394216E-3</v>
      </c>
      <c r="DJ84" s="117">
        <v>7.198028103344216E-4</v>
      </c>
      <c r="DK84" s="117">
        <v>1.8378408866912535E-3</v>
      </c>
      <c r="DL84" s="117">
        <v>1.7798645380333691E-3</v>
      </c>
      <c r="DM84" s="117">
        <v>1.2409242125561112E-3</v>
      </c>
      <c r="DN84" s="117">
        <v>1.1279464058744587E-3</v>
      </c>
      <c r="DO84" s="117">
        <v>1.1425562890528798E-3</v>
      </c>
      <c r="DP84" s="117">
        <v>1.1598567018683691E-3</v>
      </c>
      <c r="DQ84" s="117">
        <v>0</v>
      </c>
      <c r="DR84" s="117">
        <v>1.0426275553554426E-3</v>
      </c>
      <c r="DS84" s="99"/>
      <c r="DT84" s="8"/>
    </row>
    <row r="85" spans="5:124">
      <c r="E85" s="91"/>
      <c r="F85" s="102"/>
      <c r="G85" s="102"/>
      <c r="H85" s="102"/>
      <c r="I85" s="102"/>
      <c r="J85" s="102"/>
      <c r="K85" s="125">
        <v>578</v>
      </c>
      <c r="L85" s="114" t="s">
        <v>962</v>
      </c>
      <c r="M85" s="119">
        <v>1.0051715877925871</v>
      </c>
      <c r="N85" s="120">
        <v>0.40889612007456677</v>
      </c>
      <c r="O85" s="117">
        <v>0</v>
      </c>
      <c r="P85" s="117">
        <v>0</v>
      </c>
      <c r="Q85" s="117">
        <v>0</v>
      </c>
      <c r="R85" s="117">
        <v>0</v>
      </c>
      <c r="S85" s="117">
        <v>0</v>
      </c>
      <c r="T85" s="117">
        <v>0</v>
      </c>
      <c r="U85" s="117">
        <v>0</v>
      </c>
      <c r="V85" s="117">
        <v>0</v>
      </c>
      <c r="W85" s="117">
        <v>0</v>
      </c>
      <c r="X85" s="117">
        <v>0</v>
      </c>
      <c r="Y85" s="117">
        <v>0</v>
      </c>
      <c r="Z85" s="117">
        <v>0</v>
      </c>
      <c r="AA85" s="117">
        <v>0</v>
      </c>
      <c r="AB85" s="117">
        <v>0</v>
      </c>
      <c r="AC85" s="117">
        <v>0</v>
      </c>
      <c r="AD85" s="117">
        <v>0</v>
      </c>
      <c r="AE85" s="117">
        <v>0</v>
      </c>
      <c r="AF85" s="117">
        <v>0</v>
      </c>
      <c r="AG85" s="117">
        <v>0</v>
      </c>
      <c r="AH85" s="117">
        <v>0</v>
      </c>
      <c r="AI85" s="117">
        <v>0</v>
      </c>
      <c r="AJ85" s="117">
        <v>0</v>
      </c>
      <c r="AK85" s="117">
        <v>0</v>
      </c>
      <c r="AL85" s="117">
        <v>0</v>
      </c>
      <c r="AM85" s="117">
        <v>0</v>
      </c>
      <c r="AN85" s="117">
        <v>0</v>
      </c>
      <c r="AO85" s="117">
        <v>0</v>
      </c>
      <c r="AP85" s="117">
        <v>0</v>
      </c>
      <c r="AQ85" s="117">
        <v>0</v>
      </c>
      <c r="AR85" s="117">
        <v>0</v>
      </c>
      <c r="AS85" s="117">
        <v>0</v>
      </c>
      <c r="AT85" s="117">
        <v>0</v>
      </c>
      <c r="AU85" s="117">
        <v>0</v>
      </c>
      <c r="AV85" s="117">
        <v>0</v>
      </c>
      <c r="AW85" s="117">
        <v>0</v>
      </c>
      <c r="AX85" s="117">
        <v>0</v>
      </c>
      <c r="AY85" s="117">
        <v>0</v>
      </c>
      <c r="AZ85" s="117">
        <v>0</v>
      </c>
      <c r="BA85" s="117">
        <v>0</v>
      </c>
      <c r="BB85" s="117">
        <v>0</v>
      </c>
      <c r="BC85" s="117">
        <v>0</v>
      </c>
      <c r="BD85" s="117">
        <v>0</v>
      </c>
      <c r="BE85" s="117">
        <v>0</v>
      </c>
      <c r="BF85" s="117">
        <v>0</v>
      </c>
      <c r="BG85" s="117">
        <v>0</v>
      </c>
      <c r="BH85" s="117">
        <v>0</v>
      </c>
      <c r="BI85" s="117">
        <v>0</v>
      </c>
      <c r="BJ85" s="117">
        <v>0</v>
      </c>
      <c r="BK85" s="117">
        <v>0</v>
      </c>
      <c r="BL85" s="117">
        <v>0</v>
      </c>
      <c r="BM85" s="117">
        <v>0</v>
      </c>
      <c r="BN85" s="117">
        <v>0</v>
      </c>
      <c r="BO85" s="117">
        <v>0</v>
      </c>
      <c r="BP85" s="117">
        <v>0</v>
      </c>
      <c r="BQ85" s="117">
        <v>0</v>
      </c>
      <c r="BR85" s="117">
        <v>0</v>
      </c>
      <c r="BS85" s="117">
        <v>0</v>
      </c>
      <c r="BT85" s="117">
        <v>0</v>
      </c>
      <c r="BU85" s="117">
        <v>0</v>
      </c>
      <c r="BV85" s="117">
        <v>0</v>
      </c>
      <c r="BW85" s="117">
        <v>0</v>
      </c>
      <c r="BX85" s="117">
        <v>0</v>
      </c>
      <c r="BY85" s="117">
        <v>0</v>
      </c>
      <c r="BZ85" s="117">
        <v>0</v>
      </c>
      <c r="CA85" s="117">
        <v>0</v>
      </c>
      <c r="CB85" s="117">
        <v>0</v>
      </c>
      <c r="CC85" s="117">
        <v>0</v>
      </c>
      <c r="CD85" s="117">
        <v>0</v>
      </c>
      <c r="CE85" s="117">
        <v>0</v>
      </c>
      <c r="CF85" s="117">
        <v>0</v>
      </c>
      <c r="CG85" s="117">
        <v>0</v>
      </c>
      <c r="CH85" s="117">
        <v>0</v>
      </c>
      <c r="CI85" s="117">
        <v>0</v>
      </c>
      <c r="CJ85" s="117">
        <v>0</v>
      </c>
      <c r="CK85" s="117">
        <v>0</v>
      </c>
      <c r="CL85" s="117">
        <v>0</v>
      </c>
      <c r="CM85" s="117">
        <v>0</v>
      </c>
      <c r="CN85" s="117">
        <v>0</v>
      </c>
      <c r="CO85" s="117">
        <v>0</v>
      </c>
      <c r="CP85" s="117">
        <v>0</v>
      </c>
      <c r="CQ85" s="117">
        <v>0</v>
      </c>
      <c r="CR85" s="117">
        <v>0</v>
      </c>
      <c r="CS85" s="117">
        <v>0</v>
      </c>
      <c r="CT85" s="117">
        <v>0</v>
      </c>
      <c r="CU85" s="117">
        <v>0</v>
      </c>
      <c r="CV85" s="117">
        <v>0</v>
      </c>
      <c r="CW85" s="117">
        <v>0</v>
      </c>
      <c r="CX85" s="117">
        <v>0</v>
      </c>
      <c r="CY85" s="117">
        <v>0</v>
      </c>
      <c r="CZ85" s="117">
        <v>0</v>
      </c>
      <c r="DA85" s="117">
        <v>0</v>
      </c>
      <c r="DB85" s="117">
        <v>0</v>
      </c>
      <c r="DC85" s="117">
        <v>0</v>
      </c>
      <c r="DD85" s="117">
        <v>0</v>
      </c>
      <c r="DE85" s="117">
        <v>0</v>
      </c>
      <c r="DF85" s="117">
        <v>0</v>
      </c>
      <c r="DG85" s="117">
        <v>0</v>
      </c>
      <c r="DH85" s="117">
        <v>0</v>
      </c>
      <c r="DI85" s="117">
        <v>0</v>
      </c>
      <c r="DJ85" s="117">
        <v>0</v>
      </c>
      <c r="DK85" s="117">
        <v>0</v>
      </c>
      <c r="DL85" s="117">
        <v>0</v>
      </c>
      <c r="DM85" s="117">
        <v>0</v>
      </c>
      <c r="DN85" s="117">
        <v>0</v>
      </c>
      <c r="DO85" s="117">
        <v>0</v>
      </c>
      <c r="DP85" s="117">
        <v>0</v>
      </c>
      <c r="DQ85" s="117">
        <v>0</v>
      </c>
      <c r="DR85" s="117">
        <v>0</v>
      </c>
      <c r="DS85" s="99"/>
      <c r="DT85" s="8"/>
    </row>
    <row r="86" spans="5:124">
      <c r="E86" s="91"/>
      <c r="F86" s="102"/>
      <c r="G86" s="102"/>
      <c r="H86" s="102"/>
      <c r="I86" s="102"/>
      <c r="J86" s="102"/>
      <c r="K86" s="125">
        <v>579</v>
      </c>
      <c r="L86" s="114" t="s">
        <v>963</v>
      </c>
      <c r="M86" s="119">
        <v>1.0060319256316252</v>
      </c>
      <c r="N86" s="120">
        <v>0.14701868974496859</v>
      </c>
      <c r="O86" s="117">
        <v>3.9346508147732637E-4</v>
      </c>
      <c r="P86" s="117">
        <v>2.3485231964195447E-4</v>
      </c>
      <c r="Q86" s="117">
        <v>0</v>
      </c>
      <c r="R86" s="117">
        <v>0</v>
      </c>
      <c r="S86" s="117">
        <v>0</v>
      </c>
      <c r="T86" s="117">
        <v>0</v>
      </c>
      <c r="U86" s="117">
        <v>0</v>
      </c>
      <c r="V86" s="117">
        <v>0</v>
      </c>
      <c r="W86" s="117">
        <v>0</v>
      </c>
      <c r="X86" s="117">
        <v>0</v>
      </c>
      <c r="Y86" s="117">
        <v>0</v>
      </c>
      <c r="Z86" s="117">
        <v>0</v>
      </c>
      <c r="AA86" s="117">
        <v>0</v>
      </c>
      <c r="AB86" s="117">
        <v>0</v>
      </c>
      <c r="AC86" s="117">
        <v>0</v>
      </c>
      <c r="AD86" s="117">
        <v>0</v>
      </c>
      <c r="AE86" s="117">
        <v>0</v>
      </c>
      <c r="AF86" s="117">
        <v>0</v>
      </c>
      <c r="AG86" s="117">
        <v>0</v>
      </c>
      <c r="AH86" s="117">
        <v>0</v>
      </c>
      <c r="AI86" s="117">
        <v>0</v>
      </c>
      <c r="AJ86" s="117">
        <v>0</v>
      </c>
      <c r="AK86" s="117">
        <v>0</v>
      </c>
      <c r="AL86" s="117">
        <v>0</v>
      </c>
      <c r="AM86" s="117">
        <v>0</v>
      </c>
      <c r="AN86" s="117">
        <v>0</v>
      </c>
      <c r="AO86" s="117">
        <v>0</v>
      </c>
      <c r="AP86" s="117">
        <v>0</v>
      </c>
      <c r="AQ86" s="117">
        <v>0</v>
      </c>
      <c r="AR86" s="117">
        <v>0</v>
      </c>
      <c r="AS86" s="117">
        <v>0</v>
      </c>
      <c r="AT86" s="117">
        <v>0</v>
      </c>
      <c r="AU86" s="117">
        <v>0</v>
      </c>
      <c r="AV86" s="117">
        <v>0</v>
      </c>
      <c r="AW86" s="117">
        <v>0</v>
      </c>
      <c r="AX86" s="117">
        <v>0</v>
      </c>
      <c r="AY86" s="117">
        <v>0</v>
      </c>
      <c r="AZ86" s="117">
        <v>0</v>
      </c>
      <c r="BA86" s="117">
        <v>0</v>
      </c>
      <c r="BB86" s="117">
        <v>0</v>
      </c>
      <c r="BC86" s="117">
        <v>0</v>
      </c>
      <c r="BD86" s="117">
        <v>0</v>
      </c>
      <c r="BE86" s="117">
        <v>0</v>
      </c>
      <c r="BF86" s="117">
        <v>0</v>
      </c>
      <c r="BG86" s="117">
        <v>0</v>
      </c>
      <c r="BH86" s="117">
        <v>0</v>
      </c>
      <c r="BI86" s="117">
        <v>0</v>
      </c>
      <c r="BJ86" s="117">
        <v>0</v>
      </c>
      <c r="BK86" s="117">
        <v>0</v>
      </c>
      <c r="BL86" s="117">
        <v>0</v>
      </c>
      <c r="BM86" s="117">
        <v>0</v>
      </c>
      <c r="BN86" s="117">
        <v>0</v>
      </c>
      <c r="BO86" s="117">
        <v>0</v>
      </c>
      <c r="BP86" s="117">
        <v>0</v>
      </c>
      <c r="BQ86" s="117">
        <v>0</v>
      </c>
      <c r="BR86" s="117">
        <v>0</v>
      </c>
      <c r="BS86" s="117">
        <v>0</v>
      </c>
      <c r="BT86" s="117">
        <v>0</v>
      </c>
      <c r="BU86" s="117">
        <v>0</v>
      </c>
      <c r="BV86" s="117">
        <v>0</v>
      </c>
      <c r="BW86" s="117">
        <v>0</v>
      </c>
      <c r="BX86" s="117">
        <v>0</v>
      </c>
      <c r="BY86" s="117">
        <v>0</v>
      </c>
      <c r="BZ86" s="117">
        <v>0</v>
      </c>
      <c r="CA86" s="117">
        <v>0</v>
      </c>
      <c r="CB86" s="117">
        <v>0</v>
      </c>
      <c r="CC86" s="117">
        <v>0</v>
      </c>
      <c r="CD86" s="117">
        <v>0</v>
      </c>
      <c r="CE86" s="117">
        <v>0</v>
      </c>
      <c r="CF86" s="117">
        <v>0</v>
      </c>
      <c r="CG86" s="117">
        <v>0</v>
      </c>
      <c r="CH86" s="117">
        <v>0</v>
      </c>
      <c r="CI86" s="117">
        <v>0</v>
      </c>
      <c r="CJ86" s="117">
        <v>0</v>
      </c>
      <c r="CK86" s="117">
        <v>0</v>
      </c>
      <c r="CL86" s="117">
        <v>0</v>
      </c>
      <c r="CM86" s="117">
        <v>0</v>
      </c>
      <c r="CN86" s="117">
        <v>0</v>
      </c>
      <c r="CO86" s="117">
        <v>0</v>
      </c>
      <c r="CP86" s="117">
        <v>0</v>
      </c>
      <c r="CQ86" s="117">
        <v>0</v>
      </c>
      <c r="CR86" s="117">
        <v>0</v>
      </c>
      <c r="CS86" s="117">
        <v>0</v>
      </c>
      <c r="CT86" s="117">
        <v>0</v>
      </c>
      <c r="CU86" s="117">
        <v>0</v>
      </c>
      <c r="CV86" s="117">
        <v>0</v>
      </c>
      <c r="CW86" s="117">
        <v>0</v>
      </c>
      <c r="CX86" s="117">
        <v>0</v>
      </c>
      <c r="CY86" s="117">
        <v>0</v>
      </c>
      <c r="CZ86" s="117">
        <v>0</v>
      </c>
      <c r="DA86" s="117">
        <v>0</v>
      </c>
      <c r="DB86" s="117">
        <v>0</v>
      </c>
      <c r="DC86" s="117">
        <v>0</v>
      </c>
      <c r="DD86" s="117">
        <v>0</v>
      </c>
      <c r="DE86" s="117">
        <v>0</v>
      </c>
      <c r="DF86" s="117">
        <v>0</v>
      </c>
      <c r="DG86" s="117">
        <v>0</v>
      </c>
      <c r="DH86" s="117">
        <v>0</v>
      </c>
      <c r="DI86" s="117">
        <v>0</v>
      </c>
      <c r="DJ86" s="117">
        <v>0</v>
      </c>
      <c r="DK86" s="117">
        <v>0</v>
      </c>
      <c r="DL86" s="117">
        <v>0</v>
      </c>
      <c r="DM86" s="117">
        <v>0</v>
      </c>
      <c r="DN86" s="117">
        <v>0</v>
      </c>
      <c r="DO86" s="117">
        <v>0</v>
      </c>
      <c r="DP86" s="117">
        <v>0</v>
      </c>
      <c r="DQ86" s="117">
        <v>0</v>
      </c>
      <c r="DR86" s="117">
        <v>0</v>
      </c>
      <c r="DS86" s="99"/>
      <c r="DT86" s="8"/>
    </row>
    <row r="87" spans="5:124">
      <c r="E87" s="91"/>
      <c r="F87" s="102"/>
      <c r="G87" s="102"/>
      <c r="H87" s="102"/>
      <c r="I87" s="102"/>
      <c r="J87" s="102"/>
      <c r="K87" s="125">
        <v>591</v>
      </c>
      <c r="L87" s="114" t="s">
        <v>964</v>
      </c>
      <c r="M87" s="119">
        <v>0.8288988911857339</v>
      </c>
      <c r="N87" s="120">
        <v>0.64893922010775551</v>
      </c>
      <c r="O87" s="117">
        <v>3.0003548418658004E-3</v>
      </c>
      <c r="P87" s="117">
        <v>3.3747962321889098E-3</v>
      </c>
      <c r="Q87" s="117">
        <v>0</v>
      </c>
      <c r="R87" s="117">
        <v>0</v>
      </c>
      <c r="S87" s="117">
        <v>0</v>
      </c>
      <c r="T87" s="117">
        <v>0</v>
      </c>
      <c r="U87" s="117">
        <v>0</v>
      </c>
      <c r="V87" s="117">
        <v>0</v>
      </c>
      <c r="W87" s="117">
        <v>0</v>
      </c>
      <c r="X87" s="117">
        <v>0</v>
      </c>
      <c r="Y87" s="117">
        <v>0</v>
      </c>
      <c r="Z87" s="117">
        <v>0</v>
      </c>
      <c r="AA87" s="117">
        <v>0</v>
      </c>
      <c r="AB87" s="117">
        <v>0</v>
      </c>
      <c r="AC87" s="117">
        <v>0</v>
      </c>
      <c r="AD87" s="117">
        <v>0</v>
      </c>
      <c r="AE87" s="117">
        <v>0</v>
      </c>
      <c r="AF87" s="117">
        <v>0</v>
      </c>
      <c r="AG87" s="117">
        <v>0</v>
      </c>
      <c r="AH87" s="117">
        <v>0</v>
      </c>
      <c r="AI87" s="117">
        <v>0</v>
      </c>
      <c r="AJ87" s="117">
        <v>0</v>
      </c>
      <c r="AK87" s="117">
        <v>0</v>
      </c>
      <c r="AL87" s="117">
        <v>0</v>
      </c>
      <c r="AM87" s="117">
        <v>0</v>
      </c>
      <c r="AN87" s="117">
        <v>0</v>
      </c>
      <c r="AO87" s="117">
        <v>0</v>
      </c>
      <c r="AP87" s="117">
        <v>0</v>
      </c>
      <c r="AQ87" s="117">
        <v>0</v>
      </c>
      <c r="AR87" s="117">
        <v>0</v>
      </c>
      <c r="AS87" s="117">
        <v>0</v>
      </c>
      <c r="AT87" s="117">
        <v>0</v>
      </c>
      <c r="AU87" s="117">
        <v>0</v>
      </c>
      <c r="AV87" s="117">
        <v>0</v>
      </c>
      <c r="AW87" s="117">
        <v>0</v>
      </c>
      <c r="AX87" s="117">
        <v>0</v>
      </c>
      <c r="AY87" s="117">
        <v>0</v>
      </c>
      <c r="AZ87" s="117">
        <v>0</v>
      </c>
      <c r="BA87" s="117">
        <v>0</v>
      </c>
      <c r="BB87" s="117">
        <v>0</v>
      </c>
      <c r="BC87" s="117">
        <v>0</v>
      </c>
      <c r="BD87" s="117">
        <v>0</v>
      </c>
      <c r="BE87" s="117">
        <v>0</v>
      </c>
      <c r="BF87" s="117">
        <v>0</v>
      </c>
      <c r="BG87" s="117">
        <v>0</v>
      </c>
      <c r="BH87" s="117">
        <v>0</v>
      </c>
      <c r="BI87" s="117">
        <v>0</v>
      </c>
      <c r="BJ87" s="117">
        <v>0</v>
      </c>
      <c r="BK87" s="117">
        <v>0</v>
      </c>
      <c r="BL87" s="117">
        <v>0</v>
      </c>
      <c r="BM87" s="117">
        <v>0</v>
      </c>
      <c r="BN87" s="117">
        <v>0</v>
      </c>
      <c r="BO87" s="117">
        <v>0</v>
      </c>
      <c r="BP87" s="117">
        <v>0</v>
      </c>
      <c r="BQ87" s="117">
        <v>0</v>
      </c>
      <c r="BR87" s="117">
        <v>0</v>
      </c>
      <c r="BS87" s="117">
        <v>0</v>
      </c>
      <c r="BT87" s="117">
        <v>0</v>
      </c>
      <c r="BU87" s="117">
        <v>0</v>
      </c>
      <c r="BV87" s="117">
        <v>0</v>
      </c>
      <c r="BW87" s="117">
        <v>0</v>
      </c>
      <c r="BX87" s="117">
        <v>0</v>
      </c>
      <c r="BY87" s="117">
        <v>0</v>
      </c>
      <c r="BZ87" s="117">
        <v>0</v>
      </c>
      <c r="CA87" s="117">
        <v>0</v>
      </c>
      <c r="CB87" s="117">
        <v>0</v>
      </c>
      <c r="CC87" s="117">
        <v>0</v>
      </c>
      <c r="CD87" s="117">
        <v>0</v>
      </c>
      <c r="CE87" s="117">
        <v>0</v>
      </c>
      <c r="CF87" s="117">
        <v>0</v>
      </c>
      <c r="CG87" s="117">
        <v>0</v>
      </c>
      <c r="CH87" s="117">
        <v>0</v>
      </c>
      <c r="CI87" s="117">
        <v>0</v>
      </c>
      <c r="CJ87" s="117">
        <v>0</v>
      </c>
      <c r="CK87" s="117">
        <v>0</v>
      </c>
      <c r="CL87" s="117">
        <v>0</v>
      </c>
      <c r="CM87" s="117">
        <v>0</v>
      </c>
      <c r="CN87" s="117">
        <v>0</v>
      </c>
      <c r="CO87" s="117">
        <v>0</v>
      </c>
      <c r="CP87" s="117">
        <v>0</v>
      </c>
      <c r="CQ87" s="117">
        <v>0</v>
      </c>
      <c r="CR87" s="117">
        <v>0</v>
      </c>
      <c r="CS87" s="117">
        <v>0</v>
      </c>
      <c r="CT87" s="117">
        <v>0</v>
      </c>
      <c r="CU87" s="117">
        <v>0</v>
      </c>
      <c r="CV87" s="117">
        <v>0</v>
      </c>
      <c r="CW87" s="117">
        <v>0</v>
      </c>
      <c r="CX87" s="117">
        <v>0</v>
      </c>
      <c r="CY87" s="117">
        <v>0</v>
      </c>
      <c r="CZ87" s="117">
        <v>0</v>
      </c>
      <c r="DA87" s="117">
        <v>0</v>
      </c>
      <c r="DB87" s="117">
        <v>0</v>
      </c>
      <c r="DC87" s="117">
        <v>0</v>
      </c>
      <c r="DD87" s="117">
        <v>0</v>
      </c>
      <c r="DE87" s="117">
        <v>0</v>
      </c>
      <c r="DF87" s="117">
        <v>0</v>
      </c>
      <c r="DG87" s="117">
        <v>0</v>
      </c>
      <c r="DH87" s="117">
        <v>0</v>
      </c>
      <c r="DI87" s="117">
        <v>0</v>
      </c>
      <c r="DJ87" s="117">
        <v>0</v>
      </c>
      <c r="DK87" s="117">
        <v>0</v>
      </c>
      <c r="DL87" s="117">
        <v>0</v>
      </c>
      <c r="DM87" s="117">
        <v>0</v>
      </c>
      <c r="DN87" s="117">
        <v>0</v>
      </c>
      <c r="DO87" s="117">
        <v>0</v>
      </c>
      <c r="DP87" s="117">
        <v>0</v>
      </c>
      <c r="DQ87" s="117">
        <v>0</v>
      </c>
      <c r="DR87" s="117">
        <v>0</v>
      </c>
      <c r="DS87" s="99"/>
      <c r="DT87" s="8"/>
    </row>
    <row r="88" spans="5:124">
      <c r="E88" s="91"/>
      <c r="F88" s="102"/>
      <c r="G88" s="102"/>
      <c r="H88" s="102"/>
      <c r="I88" s="102"/>
      <c r="J88" s="102"/>
      <c r="K88" s="125">
        <v>592</v>
      </c>
      <c r="L88" s="114" t="s">
        <v>965</v>
      </c>
      <c r="M88" s="119">
        <v>1.0570967775829971</v>
      </c>
      <c r="N88" s="120">
        <v>0.53870779168011573</v>
      </c>
      <c r="O88" s="117">
        <v>4.4742942053593526E-5</v>
      </c>
      <c r="P88" s="117">
        <v>6.9157434948221549E-6</v>
      </c>
      <c r="Q88" s="117">
        <v>0</v>
      </c>
      <c r="R88" s="117">
        <v>0</v>
      </c>
      <c r="S88" s="117">
        <v>0</v>
      </c>
      <c r="T88" s="117">
        <v>0</v>
      </c>
      <c r="U88" s="117">
        <v>0</v>
      </c>
      <c r="V88" s="117">
        <v>0</v>
      </c>
      <c r="W88" s="117">
        <v>0</v>
      </c>
      <c r="X88" s="117">
        <v>0</v>
      </c>
      <c r="Y88" s="117">
        <v>0</v>
      </c>
      <c r="Z88" s="117">
        <v>0</v>
      </c>
      <c r="AA88" s="117">
        <v>0</v>
      </c>
      <c r="AB88" s="117">
        <v>0</v>
      </c>
      <c r="AC88" s="117">
        <v>0</v>
      </c>
      <c r="AD88" s="117">
        <v>0</v>
      </c>
      <c r="AE88" s="117">
        <v>0</v>
      </c>
      <c r="AF88" s="117">
        <v>0</v>
      </c>
      <c r="AG88" s="117">
        <v>0</v>
      </c>
      <c r="AH88" s="117">
        <v>0</v>
      </c>
      <c r="AI88" s="117">
        <v>0</v>
      </c>
      <c r="AJ88" s="117">
        <v>0</v>
      </c>
      <c r="AK88" s="117">
        <v>0</v>
      </c>
      <c r="AL88" s="117">
        <v>0</v>
      </c>
      <c r="AM88" s="117">
        <v>0</v>
      </c>
      <c r="AN88" s="117">
        <v>0</v>
      </c>
      <c r="AO88" s="117">
        <v>0</v>
      </c>
      <c r="AP88" s="117">
        <v>0</v>
      </c>
      <c r="AQ88" s="117">
        <v>0</v>
      </c>
      <c r="AR88" s="117">
        <v>0</v>
      </c>
      <c r="AS88" s="117">
        <v>0</v>
      </c>
      <c r="AT88" s="117">
        <v>0</v>
      </c>
      <c r="AU88" s="117">
        <v>0</v>
      </c>
      <c r="AV88" s="117">
        <v>0</v>
      </c>
      <c r="AW88" s="117">
        <v>0</v>
      </c>
      <c r="AX88" s="117">
        <v>0</v>
      </c>
      <c r="AY88" s="117">
        <v>0</v>
      </c>
      <c r="AZ88" s="117">
        <v>0</v>
      </c>
      <c r="BA88" s="117">
        <v>0</v>
      </c>
      <c r="BB88" s="117">
        <v>0</v>
      </c>
      <c r="BC88" s="117">
        <v>0</v>
      </c>
      <c r="BD88" s="117">
        <v>0</v>
      </c>
      <c r="BE88" s="117">
        <v>0</v>
      </c>
      <c r="BF88" s="117">
        <v>0</v>
      </c>
      <c r="BG88" s="117">
        <v>0</v>
      </c>
      <c r="BH88" s="117">
        <v>0</v>
      </c>
      <c r="BI88" s="117">
        <v>0</v>
      </c>
      <c r="BJ88" s="117">
        <v>0</v>
      </c>
      <c r="BK88" s="117">
        <v>0</v>
      </c>
      <c r="BL88" s="117">
        <v>0</v>
      </c>
      <c r="BM88" s="117">
        <v>0</v>
      </c>
      <c r="BN88" s="117">
        <v>0</v>
      </c>
      <c r="BO88" s="117">
        <v>0</v>
      </c>
      <c r="BP88" s="117">
        <v>0</v>
      </c>
      <c r="BQ88" s="117">
        <v>0</v>
      </c>
      <c r="BR88" s="117">
        <v>0</v>
      </c>
      <c r="BS88" s="117">
        <v>0</v>
      </c>
      <c r="BT88" s="117">
        <v>0</v>
      </c>
      <c r="BU88" s="117">
        <v>0</v>
      </c>
      <c r="BV88" s="117">
        <v>0</v>
      </c>
      <c r="BW88" s="117">
        <v>0</v>
      </c>
      <c r="BX88" s="117">
        <v>0</v>
      </c>
      <c r="BY88" s="117">
        <v>0</v>
      </c>
      <c r="BZ88" s="117">
        <v>0</v>
      </c>
      <c r="CA88" s="117">
        <v>0</v>
      </c>
      <c r="CB88" s="117">
        <v>0</v>
      </c>
      <c r="CC88" s="117">
        <v>0</v>
      </c>
      <c r="CD88" s="117">
        <v>0</v>
      </c>
      <c r="CE88" s="117">
        <v>0</v>
      </c>
      <c r="CF88" s="117">
        <v>0</v>
      </c>
      <c r="CG88" s="117">
        <v>0</v>
      </c>
      <c r="CH88" s="117">
        <v>0</v>
      </c>
      <c r="CI88" s="117">
        <v>0</v>
      </c>
      <c r="CJ88" s="117">
        <v>0</v>
      </c>
      <c r="CK88" s="117">
        <v>0</v>
      </c>
      <c r="CL88" s="117">
        <v>0</v>
      </c>
      <c r="CM88" s="117">
        <v>0</v>
      </c>
      <c r="CN88" s="117">
        <v>0</v>
      </c>
      <c r="CO88" s="117">
        <v>0</v>
      </c>
      <c r="CP88" s="117">
        <v>0</v>
      </c>
      <c r="CQ88" s="117">
        <v>0</v>
      </c>
      <c r="CR88" s="117">
        <v>0</v>
      </c>
      <c r="CS88" s="117">
        <v>0</v>
      </c>
      <c r="CT88" s="117">
        <v>0</v>
      </c>
      <c r="CU88" s="117">
        <v>5.5934770690883241E-2</v>
      </c>
      <c r="CV88" s="117">
        <v>0</v>
      </c>
      <c r="CW88" s="117">
        <v>0</v>
      </c>
      <c r="CX88" s="117">
        <v>0</v>
      </c>
      <c r="CY88" s="117">
        <v>0</v>
      </c>
      <c r="CZ88" s="117">
        <v>0</v>
      </c>
      <c r="DA88" s="117">
        <v>0</v>
      </c>
      <c r="DB88" s="117">
        <v>0</v>
      </c>
      <c r="DC88" s="117">
        <v>0</v>
      </c>
      <c r="DD88" s="117">
        <v>0</v>
      </c>
      <c r="DE88" s="117">
        <v>0</v>
      </c>
      <c r="DF88" s="117">
        <v>0</v>
      </c>
      <c r="DG88" s="117">
        <v>0</v>
      </c>
      <c r="DH88" s="117">
        <v>0</v>
      </c>
      <c r="DI88" s="117">
        <v>0</v>
      </c>
      <c r="DJ88" s="117">
        <v>0</v>
      </c>
      <c r="DK88" s="117">
        <v>0</v>
      </c>
      <c r="DL88" s="117">
        <v>0</v>
      </c>
      <c r="DM88" s="117">
        <v>0</v>
      </c>
      <c r="DN88" s="117">
        <v>0</v>
      </c>
      <c r="DO88" s="117">
        <v>0</v>
      </c>
      <c r="DP88" s="117">
        <v>0</v>
      </c>
      <c r="DQ88" s="117">
        <v>0</v>
      </c>
      <c r="DR88" s="117">
        <v>0</v>
      </c>
      <c r="DS88" s="99"/>
      <c r="DT88" s="8"/>
    </row>
    <row r="89" spans="5:124">
      <c r="E89" s="91"/>
      <c r="F89" s="102"/>
      <c r="G89" s="102"/>
      <c r="H89" s="102"/>
      <c r="I89" s="102"/>
      <c r="J89" s="102"/>
      <c r="K89" s="125">
        <v>593</v>
      </c>
      <c r="L89" s="114" t="s">
        <v>966</v>
      </c>
      <c r="M89" s="119">
        <v>0.99534050914447669</v>
      </c>
      <c r="N89" s="120">
        <v>0.37922285751900214</v>
      </c>
      <c r="O89" s="117">
        <v>2.5884275065099095E-3</v>
      </c>
      <c r="P89" s="117">
        <v>2.3536410957585956E-3</v>
      </c>
      <c r="Q89" s="117">
        <v>1.9676286235921522E-3</v>
      </c>
      <c r="R89" s="117">
        <v>1.5093512689316427E-3</v>
      </c>
      <c r="S89" s="117">
        <v>1.1679216851154074E-2</v>
      </c>
      <c r="T89" s="117">
        <v>8.7574447980138508E-3</v>
      </c>
      <c r="U89" s="117">
        <v>2.8218851014165266E-2</v>
      </c>
      <c r="V89" s="117">
        <v>1.3220748498686527E-2</v>
      </c>
      <c r="W89" s="117">
        <v>9.6051863452629206E-3</v>
      </c>
      <c r="X89" s="117">
        <v>5.5503836522976302E-2</v>
      </c>
      <c r="Y89" s="117">
        <v>3.091447628637228E-2</v>
      </c>
      <c r="Z89" s="117">
        <v>0.14187344706684368</v>
      </c>
      <c r="AA89" s="117">
        <v>0</v>
      </c>
      <c r="AB89" s="117">
        <v>7.3094687242250423E-3</v>
      </c>
      <c r="AC89" s="117">
        <v>2.1528532079377986E-2</v>
      </c>
      <c r="AD89" s="117">
        <v>3.4559148148826137E-2</v>
      </c>
      <c r="AE89" s="117">
        <v>6.18840272531355E-2</v>
      </c>
      <c r="AF89" s="117">
        <v>1.9577904245325489E-2</v>
      </c>
      <c r="AG89" s="117">
        <v>9.1606852204894271E-2</v>
      </c>
      <c r="AH89" s="117">
        <v>6.9696775048578921E-2</v>
      </c>
      <c r="AI89" s="117">
        <v>1.5154367425969824E-2</v>
      </c>
      <c r="AJ89" s="117">
        <v>2.1889837622982682E-2</v>
      </c>
      <c r="AK89" s="117">
        <v>3.4094862316220741E-2</v>
      </c>
      <c r="AL89" s="117">
        <v>2.4563034795018927E-2</v>
      </c>
      <c r="AM89" s="117">
        <v>3.4461274792799569E-2</v>
      </c>
      <c r="AN89" s="117">
        <v>2.9280788510985686E-2</v>
      </c>
      <c r="AO89" s="117">
        <v>1.7909251548080988E-2</v>
      </c>
      <c r="AP89" s="117">
        <v>8.7422324479206101E-2</v>
      </c>
      <c r="AQ89" s="117">
        <v>0.10979345792140552</v>
      </c>
      <c r="AR89" s="117">
        <v>3.4313063844137737E-2</v>
      </c>
      <c r="AS89" s="117">
        <v>3.3532027917746642E-2</v>
      </c>
      <c r="AT89" s="117">
        <v>5.6422504283061184E-2</v>
      </c>
      <c r="AU89" s="117">
        <v>6.9199005456596482E-3</v>
      </c>
      <c r="AV89" s="117">
        <v>2.1626966161423278E-2</v>
      </c>
      <c r="AW89" s="117">
        <v>3.0499332068259041E-2</v>
      </c>
      <c r="AX89" s="117">
        <v>7.6563693780107939E-2</v>
      </c>
      <c r="AY89" s="117">
        <v>5.5690374152280571E-2</v>
      </c>
      <c r="AZ89" s="117">
        <v>3.3791594890793621E-3</v>
      </c>
      <c r="BA89" s="117">
        <v>5.1064486848783182E-2</v>
      </c>
      <c r="BB89" s="117">
        <v>0.12036468148090987</v>
      </c>
      <c r="BC89" s="117">
        <v>4.1017265113098042E-2</v>
      </c>
      <c r="BD89" s="117">
        <v>3.8614292796639915E-2</v>
      </c>
      <c r="BE89" s="117">
        <v>8.0701748593271352E-2</v>
      </c>
      <c r="BF89" s="117">
        <v>6.791481200666992E-2</v>
      </c>
      <c r="BG89" s="117">
        <v>6.6954244522076989E-2</v>
      </c>
      <c r="BH89" s="117">
        <v>5.3657940634498649E-2</v>
      </c>
      <c r="BI89" s="117">
        <v>7.8600686579339052E-2</v>
      </c>
      <c r="BJ89" s="117">
        <v>4.8403988806276423E-2</v>
      </c>
      <c r="BK89" s="117">
        <v>2.4370135517745323E-2</v>
      </c>
      <c r="BL89" s="117">
        <v>6.1247669126676167E-2</v>
      </c>
      <c r="BM89" s="117">
        <v>5.27532047926094E-2</v>
      </c>
      <c r="BN89" s="117">
        <v>2.7819414882178491E-2</v>
      </c>
      <c r="BO89" s="117">
        <v>0.13101608967406164</v>
      </c>
      <c r="BP89" s="117">
        <v>5.8471552406091379E-2</v>
      </c>
      <c r="BQ89" s="117">
        <v>2.021421792758234E-2</v>
      </c>
      <c r="BR89" s="117">
        <v>2.1687736653284485E-2</v>
      </c>
      <c r="BS89" s="117">
        <v>4.2433121149073737E-2</v>
      </c>
      <c r="BT89" s="117">
        <v>2.9046369024188095E-2</v>
      </c>
      <c r="BU89" s="117">
        <v>1.9649029205005396E-2</v>
      </c>
      <c r="BV89" s="117">
        <v>0.11581410641278404</v>
      </c>
      <c r="BW89" s="117">
        <v>1.9696096375966046E-2</v>
      </c>
      <c r="BX89" s="117">
        <v>0.24206369919752593</v>
      </c>
      <c r="BY89" s="117">
        <v>0.16240014942928174</v>
      </c>
      <c r="BZ89" s="117">
        <v>0.17136166581815171</v>
      </c>
      <c r="CA89" s="117">
        <v>0</v>
      </c>
      <c r="CB89" s="117">
        <v>7.8895558520001852E-2</v>
      </c>
      <c r="CC89" s="117">
        <v>3.3968363248224366E-2</v>
      </c>
      <c r="CD89" s="117">
        <v>0.38198742709369476</v>
      </c>
      <c r="CE89" s="117">
        <v>0</v>
      </c>
      <c r="CF89" s="117">
        <v>0.10772994448112788</v>
      </c>
      <c r="CG89" s="117">
        <v>0.30051877481244416</v>
      </c>
      <c r="CH89" s="117">
        <v>0.75077118860381753</v>
      </c>
      <c r="CI89" s="117">
        <v>0.17801305805660672</v>
      </c>
      <c r="CJ89" s="117">
        <v>1.1840118319619168E-2</v>
      </c>
      <c r="CK89" s="117">
        <v>0</v>
      </c>
      <c r="CL89" s="117">
        <v>1.5589785779265473E-2</v>
      </c>
      <c r="CM89" s="117">
        <v>0.10683421089928095</v>
      </c>
      <c r="CN89" s="117">
        <v>0</v>
      </c>
      <c r="CO89" s="117">
        <v>6.4310806175818289E-2</v>
      </c>
      <c r="CP89" s="117">
        <v>0.26016457073095928</v>
      </c>
      <c r="CQ89" s="117">
        <v>0.10324297828138754</v>
      </c>
      <c r="CR89" s="117">
        <v>0.21047027968462031</v>
      </c>
      <c r="CS89" s="117">
        <v>0.27066149697413744</v>
      </c>
      <c r="CT89" s="117">
        <v>0.27759011976085124</v>
      </c>
      <c r="CU89" s="117">
        <v>4.5959195956895314E-2</v>
      </c>
      <c r="CV89" s="117">
        <v>0.70177311678281196</v>
      </c>
      <c r="CW89" s="117">
        <v>0.62109110956703051</v>
      </c>
      <c r="CX89" s="117">
        <v>0.10222654277004718</v>
      </c>
      <c r="CY89" s="117">
        <v>0.17207632068535383</v>
      </c>
      <c r="CZ89" s="117">
        <v>7.0673916793440109E-2</v>
      </c>
      <c r="DA89" s="117">
        <v>0.16871654657737406</v>
      </c>
      <c r="DB89" s="117">
        <v>4.8213781603462333E-2</v>
      </c>
      <c r="DC89" s="117">
        <v>9.3655622474165631E-2</v>
      </c>
      <c r="DD89" s="117">
        <v>0.21489085549441775</v>
      </c>
      <c r="DE89" s="117">
        <v>0.20638923746088345</v>
      </c>
      <c r="DF89" s="117">
        <v>0.2636697124234843</v>
      </c>
      <c r="DG89" s="117">
        <v>2.8959242709512188E-2</v>
      </c>
      <c r="DH89" s="117">
        <v>0.26045268800397753</v>
      </c>
      <c r="DI89" s="117">
        <v>0.12439348152817133</v>
      </c>
      <c r="DJ89" s="117">
        <v>0.50945705277949749</v>
      </c>
      <c r="DK89" s="117">
        <v>3.8214881365257011E-2</v>
      </c>
      <c r="DL89" s="117">
        <v>8.4099293595942676E-2</v>
      </c>
      <c r="DM89" s="117">
        <v>0.11591832394035238</v>
      </c>
      <c r="DN89" s="117">
        <v>3.0531829381669925E-2</v>
      </c>
      <c r="DO89" s="117">
        <v>0.11270661115045197</v>
      </c>
      <c r="DP89" s="117">
        <v>0.21282051984570982</v>
      </c>
      <c r="DQ89" s="117">
        <v>0</v>
      </c>
      <c r="DR89" s="117">
        <v>1.1287644037778629E-2</v>
      </c>
      <c r="DS89" s="99"/>
      <c r="DT89" s="8"/>
    </row>
    <row r="90" spans="5:124">
      <c r="E90" s="91"/>
      <c r="F90" s="102"/>
      <c r="G90" s="102"/>
      <c r="H90" s="102"/>
      <c r="I90" s="102"/>
      <c r="J90" s="102"/>
      <c r="K90" s="125">
        <v>594</v>
      </c>
      <c r="L90" s="114" t="s">
        <v>967</v>
      </c>
      <c r="M90" s="119">
        <v>1.0034464965414736</v>
      </c>
      <c r="N90" s="120">
        <v>0.59260083830288535</v>
      </c>
      <c r="O90" s="117">
        <v>1.0286090245529768E-4</v>
      </c>
      <c r="P90" s="117">
        <v>9.9406772274816677E-5</v>
      </c>
      <c r="Q90" s="117">
        <v>0</v>
      </c>
      <c r="R90" s="117">
        <v>0</v>
      </c>
      <c r="S90" s="117">
        <v>0</v>
      </c>
      <c r="T90" s="117">
        <v>0</v>
      </c>
      <c r="U90" s="117">
        <v>0</v>
      </c>
      <c r="V90" s="117">
        <v>0</v>
      </c>
      <c r="W90" s="117">
        <v>0</v>
      </c>
      <c r="X90" s="117">
        <v>0</v>
      </c>
      <c r="Y90" s="117">
        <v>0</v>
      </c>
      <c r="Z90" s="117">
        <v>0</v>
      </c>
      <c r="AA90" s="117">
        <v>0</v>
      </c>
      <c r="AB90" s="117">
        <v>0</v>
      </c>
      <c r="AC90" s="117">
        <v>0</v>
      </c>
      <c r="AD90" s="117">
        <v>0</v>
      </c>
      <c r="AE90" s="117">
        <v>0</v>
      </c>
      <c r="AF90" s="117">
        <v>0</v>
      </c>
      <c r="AG90" s="117">
        <v>0</v>
      </c>
      <c r="AH90" s="117">
        <v>0</v>
      </c>
      <c r="AI90" s="117">
        <v>0</v>
      </c>
      <c r="AJ90" s="117">
        <v>0</v>
      </c>
      <c r="AK90" s="117">
        <v>0</v>
      </c>
      <c r="AL90" s="117">
        <v>0</v>
      </c>
      <c r="AM90" s="117">
        <v>0</v>
      </c>
      <c r="AN90" s="117">
        <v>0</v>
      </c>
      <c r="AO90" s="117">
        <v>0</v>
      </c>
      <c r="AP90" s="117">
        <v>0</v>
      </c>
      <c r="AQ90" s="117">
        <v>0</v>
      </c>
      <c r="AR90" s="117">
        <v>0</v>
      </c>
      <c r="AS90" s="117">
        <v>0</v>
      </c>
      <c r="AT90" s="117">
        <v>0</v>
      </c>
      <c r="AU90" s="117">
        <v>0</v>
      </c>
      <c r="AV90" s="117">
        <v>0</v>
      </c>
      <c r="AW90" s="117">
        <v>0</v>
      </c>
      <c r="AX90" s="117">
        <v>0</v>
      </c>
      <c r="AY90" s="117">
        <v>0</v>
      </c>
      <c r="AZ90" s="117">
        <v>0</v>
      </c>
      <c r="BA90" s="117">
        <v>0</v>
      </c>
      <c r="BB90" s="117">
        <v>0</v>
      </c>
      <c r="BC90" s="117">
        <v>0</v>
      </c>
      <c r="BD90" s="117">
        <v>0</v>
      </c>
      <c r="BE90" s="117">
        <v>0</v>
      </c>
      <c r="BF90" s="117">
        <v>0</v>
      </c>
      <c r="BG90" s="117">
        <v>0</v>
      </c>
      <c r="BH90" s="117">
        <v>0</v>
      </c>
      <c r="BI90" s="117">
        <v>0</v>
      </c>
      <c r="BJ90" s="117">
        <v>0</v>
      </c>
      <c r="BK90" s="117">
        <v>0</v>
      </c>
      <c r="BL90" s="117">
        <v>0</v>
      </c>
      <c r="BM90" s="117">
        <v>0</v>
      </c>
      <c r="BN90" s="117">
        <v>0</v>
      </c>
      <c r="BO90" s="117">
        <v>0</v>
      </c>
      <c r="BP90" s="117">
        <v>0</v>
      </c>
      <c r="BQ90" s="117">
        <v>0</v>
      </c>
      <c r="BR90" s="117">
        <v>0</v>
      </c>
      <c r="BS90" s="117">
        <v>0</v>
      </c>
      <c r="BT90" s="117">
        <v>0</v>
      </c>
      <c r="BU90" s="117">
        <v>0</v>
      </c>
      <c r="BV90" s="117">
        <v>0</v>
      </c>
      <c r="BW90" s="117">
        <v>0</v>
      </c>
      <c r="BX90" s="117">
        <v>0</v>
      </c>
      <c r="BY90" s="117">
        <v>0</v>
      </c>
      <c r="BZ90" s="117">
        <v>0</v>
      </c>
      <c r="CA90" s="117">
        <v>0</v>
      </c>
      <c r="CB90" s="117">
        <v>0</v>
      </c>
      <c r="CC90" s="117">
        <v>0</v>
      </c>
      <c r="CD90" s="117">
        <v>0</v>
      </c>
      <c r="CE90" s="117">
        <v>0</v>
      </c>
      <c r="CF90" s="117">
        <v>0</v>
      </c>
      <c r="CG90" s="117">
        <v>0</v>
      </c>
      <c r="CH90" s="117">
        <v>0</v>
      </c>
      <c r="CI90" s="117">
        <v>0</v>
      </c>
      <c r="CJ90" s="117">
        <v>0</v>
      </c>
      <c r="CK90" s="117">
        <v>0</v>
      </c>
      <c r="CL90" s="117">
        <v>0</v>
      </c>
      <c r="CM90" s="117">
        <v>0</v>
      </c>
      <c r="CN90" s="117">
        <v>0</v>
      </c>
      <c r="CO90" s="117">
        <v>0</v>
      </c>
      <c r="CP90" s="117">
        <v>0</v>
      </c>
      <c r="CQ90" s="117">
        <v>0</v>
      </c>
      <c r="CR90" s="117">
        <v>0</v>
      </c>
      <c r="CS90" s="117">
        <v>0</v>
      </c>
      <c r="CT90" s="117">
        <v>0</v>
      </c>
      <c r="CU90" s="117">
        <v>0</v>
      </c>
      <c r="CV90" s="117">
        <v>0</v>
      </c>
      <c r="CW90" s="117">
        <v>0</v>
      </c>
      <c r="CX90" s="117">
        <v>0</v>
      </c>
      <c r="CY90" s="117">
        <v>0</v>
      </c>
      <c r="CZ90" s="117">
        <v>0</v>
      </c>
      <c r="DA90" s="117">
        <v>0</v>
      </c>
      <c r="DB90" s="117">
        <v>0</v>
      </c>
      <c r="DC90" s="117">
        <v>0</v>
      </c>
      <c r="DD90" s="117">
        <v>0</v>
      </c>
      <c r="DE90" s="117">
        <v>0</v>
      </c>
      <c r="DF90" s="117">
        <v>0</v>
      </c>
      <c r="DG90" s="117">
        <v>0</v>
      </c>
      <c r="DH90" s="117">
        <v>0</v>
      </c>
      <c r="DI90" s="117">
        <v>0</v>
      </c>
      <c r="DJ90" s="117">
        <v>0</v>
      </c>
      <c r="DK90" s="117">
        <v>0</v>
      </c>
      <c r="DL90" s="117">
        <v>0</v>
      </c>
      <c r="DM90" s="117">
        <v>0</v>
      </c>
      <c r="DN90" s="117">
        <v>0</v>
      </c>
      <c r="DO90" s="117">
        <v>0</v>
      </c>
      <c r="DP90" s="117">
        <v>0</v>
      </c>
      <c r="DQ90" s="117">
        <v>0</v>
      </c>
      <c r="DR90" s="117">
        <v>0</v>
      </c>
      <c r="DS90" s="99"/>
      <c r="DT90" s="8"/>
    </row>
    <row r="91" spans="5:124">
      <c r="E91" s="91"/>
      <c r="F91" s="102"/>
      <c r="G91" s="102"/>
      <c r="H91" s="102"/>
      <c r="I91" s="102"/>
      <c r="J91" s="102"/>
      <c r="K91" s="125">
        <v>595</v>
      </c>
      <c r="L91" s="114" t="s">
        <v>968</v>
      </c>
      <c r="M91" s="119">
        <v>1.0219393786478603</v>
      </c>
      <c r="N91" s="120">
        <v>0.45293595332549819</v>
      </c>
      <c r="O91" s="117">
        <v>1.1732500694171717E-3</v>
      </c>
      <c r="P91" s="117">
        <v>1.5671337115598101E-3</v>
      </c>
      <c r="Q91" s="117">
        <v>0</v>
      </c>
      <c r="R91" s="117">
        <v>0</v>
      </c>
      <c r="S91" s="117">
        <v>0</v>
      </c>
      <c r="T91" s="117">
        <v>0</v>
      </c>
      <c r="U91" s="117">
        <v>0</v>
      </c>
      <c r="V91" s="117">
        <v>0</v>
      </c>
      <c r="W91" s="117">
        <v>0</v>
      </c>
      <c r="X91" s="117">
        <v>0</v>
      </c>
      <c r="Y91" s="117">
        <v>0</v>
      </c>
      <c r="Z91" s="117">
        <v>0</v>
      </c>
      <c r="AA91" s="117">
        <v>0</v>
      </c>
      <c r="AB91" s="117">
        <v>0</v>
      </c>
      <c r="AC91" s="117">
        <v>0</v>
      </c>
      <c r="AD91" s="117">
        <v>0</v>
      </c>
      <c r="AE91" s="117">
        <v>0</v>
      </c>
      <c r="AF91" s="117">
        <v>0</v>
      </c>
      <c r="AG91" s="117">
        <v>0</v>
      </c>
      <c r="AH91" s="117">
        <v>0</v>
      </c>
      <c r="AI91" s="117">
        <v>0</v>
      </c>
      <c r="AJ91" s="117">
        <v>0</v>
      </c>
      <c r="AK91" s="117">
        <v>0</v>
      </c>
      <c r="AL91" s="117">
        <v>0</v>
      </c>
      <c r="AM91" s="117">
        <v>0</v>
      </c>
      <c r="AN91" s="117">
        <v>0</v>
      </c>
      <c r="AO91" s="117">
        <v>0</v>
      </c>
      <c r="AP91" s="117">
        <v>0</v>
      </c>
      <c r="AQ91" s="117">
        <v>0</v>
      </c>
      <c r="AR91" s="117">
        <v>0</v>
      </c>
      <c r="AS91" s="117">
        <v>0</v>
      </c>
      <c r="AT91" s="117">
        <v>0</v>
      </c>
      <c r="AU91" s="117">
        <v>0</v>
      </c>
      <c r="AV91" s="117">
        <v>0</v>
      </c>
      <c r="AW91" s="117">
        <v>0</v>
      </c>
      <c r="AX91" s="117">
        <v>0</v>
      </c>
      <c r="AY91" s="117">
        <v>0</v>
      </c>
      <c r="AZ91" s="117">
        <v>0</v>
      </c>
      <c r="BA91" s="117">
        <v>0</v>
      </c>
      <c r="BB91" s="117">
        <v>0</v>
      </c>
      <c r="BC91" s="117">
        <v>0</v>
      </c>
      <c r="BD91" s="117">
        <v>0</v>
      </c>
      <c r="BE91" s="117">
        <v>0</v>
      </c>
      <c r="BF91" s="117">
        <v>0</v>
      </c>
      <c r="BG91" s="117">
        <v>0</v>
      </c>
      <c r="BH91" s="117">
        <v>0</v>
      </c>
      <c r="BI91" s="117">
        <v>0</v>
      </c>
      <c r="BJ91" s="117">
        <v>0</v>
      </c>
      <c r="BK91" s="117">
        <v>0</v>
      </c>
      <c r="BL91" s="117">
        <v>0</v>
      </c>
      <c r="BM91" s="117">
        <v>0</v>
      </c>
      <c r="BN91" s="117">
        <v>0</v>
      </c>
      <c r="BO91" s="117">
        <v>0</v>
      </c>
      <c r="BP91" s="117">
        <v>0</v>
      </c>
      <c r="BQ91" s="117">
        <v>0</v>
      </c>
      <c r="BR91" s="117">
        <v>0</v>
      </c>
      <c r="BS91" s="117">
        <v>0</v>
      </c>
      <c r="BT91" s="117">
        <v>0</v>
      </c>
      <c r="BU91" s="117">
        <v>0</v>
      </c>
      <c r="BV91" s="117">
        <v>0</v>
      </c>
      <c r="BW91" s="117">
        <v>0</v>
      </c>
      <c r="BX91" s="117">
        <v>0</v>
      </c>
      <c r="BY91" s="117">
        <v>0</v>
      </c>
      <c r="BZ91" s="117">
        <v>0</v>
      </c>
      <c r="CA91" s="117">
        <v>0</v>
      </c>
      <c r="CB91" s="117">
        <v>0</v>
      </c>
      <c r="CC91" s="117">
        <v>0</v>
      </c>
      <c r="CD91" s="117">
        <v>0</v>
      </c>
      <c r="CE91" s="117">
        <v>0</v>
      </c>
      <c r="CF91" s="117">
        <v>0</v>
      </c>
      <c r="CG91" s="117">
        <v>0</v>
      </c>
      <c r="CH91" s="117">
        <v>0</v>
      </c>
      <c r="CI91" s="117">
        <v>0</v>
      </c>
      <c r="CJ91" s="117">
        <v>0</v>
      </c>
      <c r="CK91" s="117">
        <v>0</v>
      </c>
      <c r="CL91" s="117">
        <v>0</v>
      </c>
      <c r="CM91" s="117">
        <v>0</v>
      </c>
      <c r="CN91" s="117">
        <v>0</v>
      </c>
      <c r="CO91" s="117">
        <v>0</v>
      </c>
      <c r="CP91" s="117">
        <v>0</v>
      </c>
      <c r="CQ91" s="117">
        <v>0</v>
      </c>
      <c r="CR91" s="117">
        <v>0</v>
      </c>
      <c r="CS91" s="117">
        <v>0</v>
      </c>
      <c r="CT91" s="117">
        <v>0</v>
      </c>
      <c r="CU91" s="117">
        <v>0</v>
      </c>
      <c r="CV91" s="117">
        <v>0</v>
      </c>
      <c r="CW91" s="117">
        <v>0</v>
      </c>
      <c r="CX91" s="117">
        <v>0.57973830978915097</v>
      </c>
      <c r="CY91" s="117">
        <v>0</v>
      </c>
      <c r="CZ91" s="117">
        <v>0</v>
      </c>
      <c r="DA91" s="117">
        <v>0</v>
      </c>
      <c r="DB91" s="117">
        <v>0</v>
      </c>
      <c r="DC91" s="117">
        <v>0</v>
      </c>
      <c r="DD91" s="117">
        <v>0</v>
      </c>
      <c r="DE91" s="117">
        <v>0</v>
      </c>
      <c r="DF91" s="117">
        <v>0</v>
      </c>
      <c r="DG91" s="117">
        <v>7.4715442383685342E-3</v>
      </c>
      <c r="DH91" s="117">
        <v>0</v>
      </c>
      <c r="DI91" s="117">
        <v>0</v>
      </c>
      <c r="DJ91" s="117">
        <v>0</v>
      </c>
      <c r="DK91" s="117">
        <v>0</v>
      </c>
      <c r="DL91" s="117">
        <v>0</v>
      </c>
      <c r="DM91" s="117">
        <v>0</v>
      </c>
      <c r="DN91" s="117">
        <v>0</v>
      </c>
      <c r="DO91" s="117">
        <v>0</v>
      </c>
      <c r="DP91" s="117">
        <v>0</v>
      </c>
      <c r="DQ91" s="117">
        <v>0</v>
      </c>
      <c r="DR91" s="117">
        <v>0</v>
      </c>
      <c r="DS91" s="99"/>
      <c r="DT91" s="8"/>
    </row>
    <row r="92" spans="5:124">
      <c r="E92" s="91"/>
      <c r="F92" s="102"/>
      <c r="G92" s="102"/>
      <c r="H92" s="102"/>
      <c r="I92" s="102"/>
      <c r="J92" s="102"/>
      <c r="K92" s="125">
        <v>611</v>
      </c>
      <c r="L92" s="114" t="s">
        <v>969</v>
      </c>
      <c r="M92" s="119">
        <v>1.0219068672293024</v>
      </c>
      <c r="N92" s="120">
        <v>0.23330928255340697</v>
      </c>
      <c r="O92" s="117">
        <v>0</v>
      </c>
      <c r="P92" s="117">
        <v>0</v>
      </c>
      <c r="Q92" s="117">
        <v>0</v>
      </c>
      <c r="R92" s="117">
        <v>0</v>
      </c>
      <c r="S92" s="117">
        <v>0</v>
      </c>
      <c r="T92" s="117">
        <v>0</v>
      </c>
      <c r="U92" s="117">
        <v>0</v>
      </c>
      <c r="V92" s="117">
        <v>0</v>
      </c>
      <c r="W92" s="117">
        <v>0</v>
      </c>
      <c r="X92" s="117">
        <v>0</v>
      </c>
      <c r="Y92" s="117">
        <v>0</v>
      </c>
      <c r="Z92" s="117">
        <v>0</v>
      </c>
      <c r="AA92" s="117">
        <v>0</v>
      </c>
      <c r="AB92" s="117">
        <v>0</v>
      </c>
      <c r="AC92" s="117">
        <v>0</v>
      </c>
      <c r="AD92" s="117">
        <v>0</v>
      </c>
      <c r="AE92" s="117">
        <v>0</v>
      </c>
      <c r="AF92" s="117">
        <v>0</v>
      </c>
      <c r="AG92" s="117">
        <v>0</v>
      </c>
      <c r="AH92" s="117">
        <v>0</v>
      </c>
      <c r="AI92" s="117">
        <v>0</v>
      </c>
      <c r="AJ92" s="117">
        <v>0</v>
      </c>
      <c r="AK92" s="117">
        <v>0</v>
      </c>
      <c r="AL92" s="117">
        <v>0</v>
      </c>
      <c r="AM92" s="117">
        <v>0</v>
      </c>
      <c r="AN92" s="117">
        <v>0</v>
      </c>
      <c r="AO92" s="117">
        <v>0</v>
      </c>
      <c r="AP92" s="117">
        <v>0</v>
      </c>
      <c r="AQ92" s="117">
        <v>0</v>
      </c>
      <c r="AR92" s="117">
        <v>0</v>
      </c>
      <c r="AS92" s="117">
        <v>0</v>
      </c>
      <c r="AT92" s="117">
        <v>0</v>
      </c>
      <c r="AU92" s="117">
        <v>0</v>
      </c>
      <c r="AV92" s="117">
        <v>0</v>
      </c>
      <c r="AW92" s="117">
        <v>0</v>
      </c>
      <c r="AX92" s="117">
        <v>0</v>
      </c>
      <c r="AY92" s="117">
        <v>0</v>
      </c>
      <c r="AZ92" s="117">
        <v>0</v>
      </c>
      <c r="BA92" s="117">
        <v>0</v>
      </c>
      <c r="BB92" s="117">
        <v>0</v>
      </c>
      <c r="BC92" s="117">
        <v>0</v>
      </c>
      <c r="BD92" s="117">
        <v>0</v>
      </c>
      <c r="BE92" s="117">
        <v>0</v>
      </c>
      <c r="BF92" s="117">
        <v>0</v>
      </c>
      <c r="BG92" s="117">
        <v>0</v>
      </c>
      <c r="BH92" s="117">
        <v>0</v>
      </c>
      <c r="BI92" s="117">
        <v>0</v>
      </c>
      <c r="BJ92" s="117">
        <v>0</v>
      </c>
      <c r="BK92" s="117">
        <v>0</v>
      </c>
      <c r="BL92" s="117">
        <v>0</v>
      </c>
      <c r="BM92" s="117">
        <v>0</v>
      </c>
      <c r="BN92" s="117">
        <v>0</v>
      </c>
      <c r="BO92" s="117">
        <v>0</v>
      </c>
      <c r="BP92" s="117">
        <v>0</v>
      </c>
      <c r="BQ92" s="117">
        <v>0</v>
      </c>
      <c r="BR92" s="117">
        <v>0</v>
      </c>
      <c r="BS92" s="117">
        <v>0</v>
      </c>
      <c r="BT92" s="117">
        <v>0</v>
      </c>
      <c r="BU92" s="117">
        <v>0</v>
      </c>
      <c r="BV92" s="117">
        <v>0</v>
      </c>
      <c r="BW92" s="117">
        <v>0</v>
      </c>
      <c r="BX92" s="117">
        <v>0</v>
      </c>
      <c r="BY92" s="117">
        <v>0</v>
      </c>
      <c r="BZ92" s="117">
        <v>0</v>
      </c>
      <c r="CA92" s="117">
        <v>0</v>
      </c>
      <c r="CB92" s="117">
        <v>0</v>
      </c>
      <c r="CC92" s="117">
        <v>0</v>
      </c>
      <c r="CD92" s="117">
        <v>0</v>
      </c>
      <c r="CE92" s="117">
        <v>0</v>
      </c>
      <c r="CF92" s="117">
        <v>0</v>
      </c>
      <c r="CG92" s="117">
        <v>0</v>
      </c>
      <c r="CH92" s="117">
        <v>0</v>
      </c>
      <c r="CI92" s="117">
        <v>0</v>
      </c>
      <c r="CJ92" s="117">
        <v>0</v>
      </c>
      <c r="CK92" s="117">
        <v>0</v>
      </c>
      <c r="CL92" s="117">
        <v>0</v>
      </c>
      <c r="CM92" s="117">
        <v>0</v>
      </c>
      <c r="CN92" s="117">
        <v>0</v>
      </c>
      <c r="CO92" s="117">
        <v>0</v>
      </c>
      <c r="CP92" s="117">
        <v>0</v>
      </c>
      <c r="CQ92" s="117">
        <v>0</v>
      </c>
      <c r="CR92" s="117">
        <v>0</v>
      </c>
      <c r="CS92" s="117">
        <v>0</v>
      </c>
      <c r="CT92" s="117">
        <v>0</v>
      </c>
      <c r="CU92" s="117">
        <v>0</v>
      </c>
      <c r="CV92" s="117">
        <v>0</v>
      </c>
      <c r="CW92" s="117">
        <v>0</v>
      </c>
      <c r="CX92" s="117">
        <v>0</v>
      </c>
      <c r="CY92" s="117">
        <v>0</v>
      </c>
      <c r="CZ92" s="117">
        <v>0</v>
      </c>
      <c r="DA92" s="117">
        <v>0</v>
      </c>
      <c r="DB92" s="117">
        <v>0</v>
      </c>
      <c r="DC92" s="117">
        <v>0</v>
      </c>
      <c r="DD92" s="117">
        <v>0</v>
      </c>
      <c r="DE92" s="117">
        <v>0</v>
      </c>
      <c r="DF92" s="117">
        <v>0</v>
      </c>
      <c r="DG92" s="117">
        <v>0</v>
      </c>
      <c r="DH92" s="117">
        <v>0</v>
      </c>
      <c r="DI92" s="117">
        <v>0</v>
      </c>
      <c r="DJ92" s="117">
        <v>0</v>
      </c>
      <c r="DK92" s="117">
        <v>0</v>
      </c>
      <c r="DL92" s="117">
        <v>0</v>
      </c>
      <c r="DM92" s="117">
        <v>0</v>
      </c>
      <c r="DN92" s="117">
        <v>0</v>
      </c>
      <c r="DO92" s="117">
        <v>0</v>
      </c>
      <c r="DP92" s="117">
        <v>0</v>
      </c>
      <c r="DQ92" s="117">
        <v>0</v>
      </c>
      <c r="DR92" s="117">
        <v>0</v>
      </c>
      <c r="DS92" s="99"/>
      <c r="DT92" s="8"/>
    </row>
    <row r="93" spans="5:124">
      <c r="E93" s="91"/>
      <c r="F93" s="102"/>
      <c r="G93" s="102"/>
      <c r="H93" s="102"/>
      <c r="I93" s="102"/>
      <c r="J93" s="102"/>
      <c r="K93" s="125">
        <v>631</v>
      </c>
      <c r="L93" s="114" t="s">
        <v>970</v>
      </c>
      <c r="M93" s="119">
        <v>0.97392898541967743</v>
      </c>
      <c r="N93" s="120">
        <v>0.15373986772742912</v>
      </c>
      <c r="O93" s="117">
        <v>1.751566233296055E-4</v>
      </c>
      <c r="P93" s="117">
        <v>2.475091169779702E-4</v>
      </c>
      <c r="Q93" s="117">
        <v>0</v>
      </c>
      <c r="R93" s="117">
        <v>0</v>
      </c>
      <c r="S93" s="117">
        <v>0</v>
      </c>
      <c r="T93" s="117">
        <v>0</v>
      </c>
      <c r="U93" s="117">
        <v>0</v>
      </c>
      <c r="V93" s="117">
        <v>0</v>
      </c>
      <c r="W93" s="117">
        <v>0</v>
      </c>
      <c r="X93" s="117">
        <v>0</v>
      </c>
      <c r="Y93" s="117">
        <v>0</v>
      </c>
      <c r="Z93" s="117">
        <v>0</v>
      </c>
      <c r="AA93" s="117">
        <v>0</v>
      </c>
      <c r="AB93" s="117">
        <v>0</v>
      </c>
      <c r="AC93" s="117">
        <v>0</v>
      </c>
      <c r="AD93" s="117">
        <v>0</v>
      </c>
      <c r="AE93" s="117">
        <v>0</v>
      </c>
      <c r="AF93" s="117">
        <v>0</v>
      </c>
      <c r="AG93" s="117">
        <v>0</v>
      </c>
      <c r="AH93" s="117">
        <v>0</v>
      </c>
      <c r="AI93" s="117">
        <v>0</v>
      </c>
      <c r="AJ93" s="117">
        <v>0</v>
      </c>
      <c r="AK93" s="117">
        <v>0</v>
      </c>
      <c r="AL93" s="117">
        <v>0</v>
      </c>
      <c r="AM93" s="117">
        <v>0</v>
      </c>
      <c r="AN93" s="117">
        <v>0</v>
      </c>
      <c r="AO93" s="117">
        <v>0</v>
      </c>
      <c r="AP93" s="117">
        <v>0</v>
      </c>
      <c r="AQ93" s="117">
        <v>0</v>
      </c>
      <c r="AR93" s="117">
        <v>0</v>
      </c>
      <c r="AS93" s="117">
        <v>0</v>
      </c>
      <c r="AT93" s="117">
        <v>0</v>
      </c>
      <c r="AU93" s="117">
        <v>0</v>
      </c>
      <c r="AV93" s="117">
        <v>0</v>
      </c>
      <c r="AW93" s="117">
        <v>0</v>
      </c>
      <c r="AX93" s="117">
        <v>0</v>
      </c>
      <c r="AY93" s="117">
        <v>0</v>
      </c>
      <c r="AZ93" s="117">
        <v>0</v>
      </c>
      <c r="BA93" s="117">
        <v>0</v>
      </c>
      <c r="BB93" s="117">
        <v>0</v>
      </c>
      <c r="BC93" s="117">
        <v>0</v>
      </c>
      <c r="BD93" s="117">
        <v>0</v>
      </c>
      <c r="BE93" s="117">
        <v>0</v>
      </c>
      <c r="BF93" s="117">
        <v>0</v>
      </c>
      <c r="BG93" s="117">
        <v>0</v>
      </c>
      <c r="BH93" s="117">
        <v>0</v>
      </c>
      <c r="BI93" s="117">
        <v>0</v>
      </c>
      <c r="BJ93" s="117">
        <v>0</v>
      </c>
      <c r="BK93" s="117">
        <v>0</v>
      </c>
      <c r="BL93" s="117">
        <v>0</v>
      </c>
      <c r="BM93" s="117">
        <v>0</v>
      </c>
      <c r="BN93" s="117">
        <v>0</v>
      </c>
      <c r="BO93" s="117">
        <v>0</v>
      </c>
      <c r="BP93" s="117">
        <v>0</v>
      </c>
      <c r="BQ93" s="117">
        <v>0</v>
      </c>
      <c r="BR93" s="117">
        <v>0</v>
      </c>
      <c r="BS93" s="117">
        <v>0</v>
      </c>
      <c r="BT93" s="117">
        <v>0</v>
      </c>
      <c r="BU93" s="117">
        <v>0</v>
      </c>
      <c r="BV93" s="117">
        <v>0</v>
      </c>
      <c r="BW93" s="117">
        <v>0</v>
      </c>
      <c r="BX93" s="117">
        <v>0</v>
      </c>
      <c r="BY93" s="117">
        <v>0</v>
      </c>
      <c r="BZ93" s="117">
        <v>0</v>
      </c>
      <c r="CA93" s="117">
        <v>0</v>
      </c>
      <c r="CB93" s="117">
        <v>0</v>
      </c>
      <c r="CC93" s="117">
        <v>0</v>
      </c>
      <c r="CD93" s="117">
        <v>0</v>
      </c>
      <c r="CE93" s="117">
        <v>0</v>
      </c>
      <c r="CF93" s="117">
        <v>0</v>
      </c>
      <c r="CG93" s="117">
        <v>0</v>
      </c>
      <c r="CH93" s="117">
        <v>0</v>
      </c>
      <c r="CI93" s="117">
        <v>0</v>
      </c>
      <c r="CJ93" s="117">
        <v>0</v>
      </c>
      <c r="CK93" s="117">
        <v>0</v>
      </c>
      <c r="CL93" s="117">
        <v>0</v>
      </c>
      <c r="CM93" s="117">
        <v>0</v>
      </c>
      <c r="CN93" s="117">
        <v>0</v>
      </c>
      <c r="CO93" s="117">
        <v>0</v>
      </c>
      <c r="CP93" s="117">
        <v>0</v>
      </c>
      <c r="CQ93" s="117">
        <v>0</v>
      </c>
      <c r="CR93" s="117">
        <v>0</v>
      </c>
      <c r="CS93" s="117">
        <v>0</v>
      </c>
      <c r="CT93" s="117">
        <v>0</v>
      </c>
      <c r="CU93" s="117">
        <v>0</v>
      </c>
      <c r="CV93" s="117">
        <v>0</v>
      </c>
      <c r="CW93" s="117">
        <v>0</v>
      </c>
      <c r="CX93" s="117">
        <v>0</v>
      </c>
      <c r="CY93" s="117">
        <v>0</v>
      </c>
      <c r="CZ93" s="117">
        <v>0</v>
      </c>
      <c r="DA93" s="117">
        <v>0</v>
      </c>
      <c r="DB93" s="117">
        <v>0</v>
      </c>
      <c r="DC93" s="117">
        <v>0</v>
      </c>
      <c r="DD93" s="117">
        <v>0</v>
      </c>
      <c r="DE93" s="117">
        <v>0</v>
      </c>
      <c r="DF93" s="117">
        <v>0</v>
      </c>
      <c r="DG93" s="117">
        <v>0</v>
      </c>
      <c r="DH93" s="117">
        <v>0</v>
      </c>
      <c r="DI93" s="117">
        <v>0</v>
      </c>
      <c r="DJ93" s="117">
        <v>0</v>
      </c>
      <c r="DK93" s="117">
        <v>0</v>
      </c>
      <c r="DL93" s="117">
        <v>0</v>
      </c>
      <c r="DM93" s="117">
        <v>0</v>
      </c>
      <c r="DN93" s="117">
        <v>0</v>
      </c>
      <c r="DO93" s="117">
        <v>0</v>
      </c>
      <c r="DP93" s="117">
        <v>0</v>
      </c>
      <c r="DQ93" s="117">
        <v>0</v>
      </c>
      <c r="DR93" s="117">
        <v>0</v>
      </c>
      <c r="DS93" s="99"/>
      <c r="DT93" s="8"/>
    </row>
    <row r="94" spans="5:124">
      <c r="E94" s="91"/>
      <c r="F94" s="102"/>
      <c r="G94" s="102"/>
      <c r="H94" s="102"/>
      <c r="I94" s="102"/>
      <c r="J94" s="102"/>
      <c r="K94" s="125">
        <v>632</v>
      </c>
      <c r="L94" s="114" t="s">
        <v>971</v>
      </c>
      <c r="M94" s="119">
        <v>1.0111004347100798</v>
      </c>
      <c r="N94" s="120">
        <v>0.49325590850384166</v>
      </c>
      <c r="O94" s="117">
        <v>0</v>
      </c>
      <c r="P94" s="117">
        <v>0</v>
      </c>
      <c r="Q94" s="117">
        <v>3.1894859382030523E-3</v>
      </c>
      <c r="R94" s="117">
        <v>9.1889099772909594E-5</v>
      </c>
      <c r="S94" s="117">
        <v>1.1854014120326435E-3</v>
      </c>
      <c r="T94" s="117">
        <v>0</v>
      </c>
      <c r="U94" s="117">
        <v>5.3125013065296158E-4</v>
      </c>
      <c r="V94" s="117">
        <v>5.9511468799699097E-2</v>
      </c>
      <c r="W94" s="117">
        <v>1.84157508912162E-2</v>
      </c>
      <c r="X94" s="117">
        <v>0.12162151179447885</v>
      </c>
      <c r="Y94" s="117">
        <v>7.6744876931713835E-2</v>
      </c>
      <c r="Z94" s="117">
        <v>4.5601099830495373E-2</v>
      </c>
      <c r="AA94" s="117">
        <v>0</v>
      </c>
      <c r="AB94" s="117">
        <v>0.26389725984026463</v>
      </c>
      <c r="AC94" s="117">
        <v>8.6444616826489393E-2</v>
      </c>
      <c r="AD94" s="117">
        <v>4.5328444103681288E-2</v>
      </c>
      <c r="AE94" s="117">
        <v>0.12244568664460585</v>
      </c>
      <c r="AF94" s="117">
        <v>5.1129879287993833E-2</v>
      </c>
      <c r="AG94" s="117">
        <v>0.14643728430522279</v>
      </c>
      <c r="AH94" s="117">
        <v>7.7842955763584021E-2</v>
      </c>
      <c r="AI94" s="117">
        <v>0.26222292756919263</v>
      </c>
      <c r="AJ94" s="117">
        <v>0.30619899707098858</v>
      </c>
      <c r="AK94" s="117">
        <v>0.13663000828391958</v>
      </c>
      <c r="AL94" s="117">
        <v>0.36436555089995004</v>
      </c>
      <c r="AM94" s="117">
        <v>0.23671626178333682</v>
      </c>
      <c r="AN94" s="117">
        <v>0.30565366232012625</v>
      </c>
      <c r="AO94" s="117">
        <v>0.58024112763470115</v>
      </c>
      <c r="AP94" s="117">
        <v>0.35742996563716817</v>
      </c>
      <c r="AQ94" s="117">
        <v>9.1466110377705662E-2</v>
      </c>
      <c r="AR94" s="117">
        <v>6.2569916596399072E-2</v>
      </c>
      <c r="AS94" s="117">
        <v>0.13515869445731862</v>
      </c>
      <c r="AT94" s="117">
        <v>0.30356393363001066</v>
      </c>
      <c r="AU94" s="117">
        <v>2.0097243871222754E-2</v>
      </c>
      <c r="AV94" s="117">
        <v>0.20199978494756954</v>
      </c>
      <c r="AW94" s="117">
        <v>0.13855866330787953</v>
      </c>
      <c r="AX94" s="117">
        <v>0.20334319876845341</v>
      </c>
      <c r="AY94" s="117">
        <v>0.21098172532082482</v>
      </c>
      <c r="AZ94" s="117">
        <v>8.2115200430944266E-2</v>
      </c>
      <c r="BA94" s="117">
        <v>7.2397206694928967E-2</v>
      </c>
      <c r="BB94" s="117">
        <v>7.526749872405207E-2</v>
      </c>
      <c r="BC94" s="117">
        <v>0.22767400343060812</v>
      </c>
      <c r="BD94" s="117">
        <v>0.16399406798362767</v>
      </c>
      <c r="BE94" s="117">
        <v>0.30135808426372668</v>
      </c>
      <c r="BF94" s="117">
        <v>0.12720808265984224</v>
      </c>
      <c r="BG94" s="117">
        <v>8.4214615727268988E-2</v>
      </c>
      <c r="BH94" s="117">
        <v>0.13127668861980105</v>
      </c>
      <c r="BI94" s="117">
        <v>0.23829509043365951</v>
      </c>
      <c r="BJ94" s="117">
        <v>0.48670967401454435</v>
      </c>
      <c r="BK94" s="117">
        <v>0.19225711471571222</v>
      </c>
      <c r="BL94" s="117">
        <v>0.52986302037478306</v>
      </c>
      <c r="BM94" s="117">
        <v>0.39801630936872745</v>
      </c>
      <c r="BN94" s="117">
        <v>5.9272259402834079E-2</v>
      </c>
      <c r="BO94" s="117">
        <v>0.47541929978328318</v>
      </c>
      <c r="BP94" s="117">
        <v>0.20175635924607419</v>
      </c>
      <c r="BQ94" s="117">
        <v>0.51013552517197513</v>
      </c>
      <c r="BR94" s="117">
        <v>0.5721376820349241</v>
      </c>
      <c r="BS94" s="117">
        <v>0.43396009327560592</v>
      </c>
      <c r="BT94" s="117">
        <v>0.40551416597287337</v>
      </c>
      <c r="BU94" s="117">
        <v>3.7976880979566911E-2</v>
      </c>
      <c r="BV94" s="117">
        <v>0.24581204393548309</v>
      </c>
      <c r="BW94" s="117">
        <v>0.15403235324972195</v>
      </c>
      <c r="BX94" s="117">
        <v>5.4741027579245455E-2</v>
      </c>
      <c r="BY94" s="117">
        <v>7.9838964238663518E-2</v>
      </c>
      <c r="BZ94" s="117">
        <v>1.6511382981565553E-2</v>
      </c>
      <c r="CA94" s="117">
        <v>0</v>
      </c>
      <c r="CB94" s="117">
        <v>5.6379509323330988E-2</v>
      </c>
      <c r="CC94" s="117">
        <v>1.8122779214049386E-3</v>
      </c>
      <c r="CD94" s="117">
        <v>2.579131131863632E-2</v>
      </c>
      <c r="CE94" s="117">
        <v>0</v>
      </c>
      <c r="CF94" s="117">
        <v>0</v>
      </c>
      <c r="CG94" s="117">
        <v>2.4349465464232913E-2</v>
      </c>
      <c r="CH94" s="117">
        <v>1.2348551396725797E-3</v>
      </c>
      <c r="CI94" s="117">
        <v>0</v>
      </c>
      <c r="CJ94" s="117">
        <v>0</v>
      </c>
      <c r="CK94" s="117">
        <v>0</v>
      </c>
      <c r="CL94" s="117">
        <v>6.0449104124189043E-3</v>
      </c>
      <c r="CM94" s="117">
        <v>1.1068733172502627E-3</v>
      </c>
      <c r="CN94" s="117">
        <v>0</v>
      </c>
      <c r="CO94" s="117">
        <v>1.2750942307115419E-3</v>
      </c>
      <c r="CP94" s="117">
        <v>3.1072547285483572E-4</v>
      </c>
      <c r="CQ94" s="117">
        <v>5.3540305669785881E-4</v>
      </c>
      <c r="CR94" s="117">
        <v>0</v>
      </c>
      <c r="CS94" s="117">
        <v>0</v>
      </c>
      <c r="CT94" s="117">
        <v>2.5371253641080404E-2</v>
      </c>
      <c r="CU94" s="117">
        <v>7.1207790158372714E-4</v>
      </c>
      <c r="CV94" s="117">
        <v>0.10915445536973942</v>
      </c>
      <c r="CW94" s="117">
        <v>6.8980789758533265E-2</v>
      </c>
      <c r="CX94" s="117">
        <v>2.7357970378162435E-3</v>
      </c>
      <c r="CY94" s="117">
        <v>1.5176396615951115E-3</v>
      </c>
      <c r="CZ94" s="117">
        <v>0.58631368074467394</v>
      </c>
      <c r="DA94" s="117">
        <v>0.30709086951513104</v>
      </c>
      <c r="DB94" s="117">
        <v>7.857667252469952E-2</v>
      </c>
      <c r="DC94" s="117">
        <v>4.2926206071812571E-2</v>
      </c>
      <c r="DD94" s="117">
        <v>1.8912433046449561E-3</v>
      </c>
      <c r="DE94" s="117">
        <v>1.0076662572936757E-3</v>
      </c>
      <c r="DF94" s="117">
        <v>0</v>
      </c>
      <c r="DG94" s="117">
        <v>1.5665728606121043E-2</v>
      </c>
      <c r="DH94" s="117">
        <v>3.23153701429819E-2</v>
      </c>
      <c r="DI94" s="117">
        <v>9.9996902301348854E-3</v>
      </c>
      <c r="DJ94" s="117">
        <v>1.5974612815808132E-2</v>
      </c>
      <c r="DK94" s="117">
        <v>0</v>
      </c>
      <c r="DL94" s="117">
        <v>0</v>
      </c>
      <c r="DM94" s="117">
        <v>0</v>
      </c>
      <c r="DN94" s="117">
        <v>9.2250142009816903E-5</v>
      </c>
      <c r="DO94" s="117">
        <v>0</v>
      </c>
      <c r="DP94" s="117">
        <v>3.6611108872483282E-6</v>
      </c>
      <c r="DQ94" s="117">
        <v>0</v>
      </c>
      <c r="DR94" s="117">
        <v>0</v>
      </c>
      <c r="DS94" s="99"/>
      <c r="DT94" s="8"/>
    </row>
    <row r="95" spans="5:124">
      <c r="E95" s="91"/>
      <c r="F95" s="102"/>
      <c r="G95" s="102"/>
      <c r="H95" s="102"/>
      <c r="I95" s="102"/>
      <c r="J95" s="102"/>
      <c r="K95" s="125">
        <v>641</v>
      </c>
      <c r="L95" s="114" t="s">
        <v>972</v>
      </c>
      <c r="M95" s="119">
        <v>0.98685870996308489</v>
      </c>
      <c r="N95" s="120">
        <v>0.55839428568529259</v>
      </c>
      <c r="O95" s="117">
        <v>0</v>
      </c>
      <c r="P95" s="117">
        <v>0</v>
      </c>
      <c r="Q95" s="117">
        <v>0</v>
      </c>
      <c r="R95" s="117">
        <v>0</v>
      </c>
      <c r="S95" s="117">
        <v>0</v>
      </c>
      <c r="T95" s="117">
        <v>0</v>
      </c>
      <c r="U95" s="117">
        <v>0</v>
      </c>
      <c r="V95" s="117">
        <v>0</v>
      </c>
      <c r="W95" s="117">
        <v>0</v>
      </c>
      <c r="X95" s="117">
        <v>0</v>
      </c>
      <c r="Y95" s="117">
        <v>0</v>
      </c>
      <c r="Z95" s="117">
        <v>0</v>
      </c>
      <c r="AA95" s="117">
        <v>0</v>
      </c>
      <c r="AB95" s="117">
        <v>0</v>
      </c>
      <c r="AC95" s="117">
        <v>0</v>
      </c>
      <c r="AD95" s="117">
        <v>0</v>
      </c>
      <c r="AE95" s="117">
        <v>0</v>
      </c>
      <c r="AF95" s="117">
        <v>0</v>
      </c>
      <c r="AG95" s="117">
        <v>0</v>
      </c>
      <c r="AH95" s="117">
        <v>0</v>
      </c>
      <c r="AI95" s="117">
        <v>0</v>
      </c>
      <c r="AJ95" s="117">
        <v>0</v>
      </c>
      <c r="AK95" s="117">
        <v>0</v>
      </c>
      <c r="AL95" s="117">
        <v>0</v>
      </c>
      <c r="AM95" s="117">
        <v>0</v>
      </c>
      <c r="AN95" s="117">
        <v>0</v>
      </c>
      <c r="AO95" s="117">
        <v>0</v>
      </c>
      <c r="AP95" s="117">
        <v>0</v>
      </c>
      <c r="AQ95" s="117">
        <v>0</v>
      </c>
      <c r="AR95" s="117">
        <v>0</v>
      </c>
      <c r="AS95" s="117">
        <v>0</v>
      </c>
      <c r="AT95" s="117">
        <v>0</v>
      </c>
      <c r="AU95" s="117">
        <v>0</v>
      </c>
      <c r="AV95" s="117">
        <v>0</v>
      </c>
      <c r="AW95" s="117">
        <v>0</v>
      </c>
      <c r="AX95" s="117">
        <v>0</v>
      </c>
      <c r="AY95" s="117">
        <v>0</v>
      </c>
      <c r="AZ95" s="117">
        <v>0</v>
      </c>
      <c r="BA95" s="117">
        <v>0</v>
      </c>
      <c r="BB95" s="117">
        <v>0</v>
      </c>
      <c r="BC95" s="117">
        <v>0</v>
      </c>
      <c r="BD95" s="117">
        <v>0</v>
      </c>
      <c r="BE95" s="117">
        <v>0</v>
      </c>
      <c r="BF95" s="117">
        <v>0</v>
      </c>
      <c r="BG95" s="117">
        <v>0</v>
      </c>
      <c r="BH95" s="117">
        <v>0</v>
      </c>
      <c r="BI95" s="117">
        <v>0</v>
      </c>
      <c r="BJ95" s="117">
        <v>0</v>
      </c>
      <c r="BK95" s="117">
        <v>0</v>
      </c>
      <c r="BL95" s="117">
        <v>0</v>
      </c>
      <c r="BM95" s="117">
        <v>0</v>
      </c>
      <c r="BN95" s="117">
        <v>0</v>
      </c>
      <c r="BO95" s="117">
        <v>0</v>
      </c>
      <c r="BP95" s="117">
        <v>0</v>
      </c>
      <c r="BQ95" s="117">
        <v>0</v>
      </c>
      <c r="BR95" s="117">
        <v>0</v>
      </c>
      <c r="BS95" s="117">
        <v>0</v>
      </c>
      <c r="BT95" s="117">
        <v>0</v>
      </c>
      <c r="BU95" s="117">
        <v>0</v>
      </c>
      <c r="BV95" s="117">
        <v>0</v>
      </c>
      <c r="BW95" s="117">
        <v>0</v>
      </c>
      <c r="BX95" s="117">
        <v>0</v>
      </c>
      <c r="BY95" s="117">
        <v>0</v>
      </c>
      <c r="BZ95" s="117">
        <v>0</v>
      </c>
      <c r="CA95" s="117">
        <v>0</v>
      </c>
      <c r="CB95" s="117">
        <v>0</v>
      </c>
      <c r="CC95" s="117">
        <v>0</v>
      </c>
      <c r="CD95" s="117">
        <v>0</v>
      </c>
      <c r="CE95" s="117">
        <v>0</v>
      </c>
      <c r="CF95" s="117">
        <v>0</v>
      </c>
      <c r="CG95" s="117">
        <v>0</v>
      </c>
      <c r="CH95" s="117">
        <v>0</v>
      </c>
      <c r="CI95" s="117">
        <v>0</v>
      </c>
      <c r="CJ95" s="117">
        <v>0</v>
      </c>
      <c r="CK95" s="117">
        <v>0</v>
      </c>
      <c r="CL95" s="117">
        <v>0</v>
      </c>
      <c r="CM95" s="117">
        <v>0</v>
      </c>
      <c r="CN95" s="117">
        <v>0</v>
      </c>
      <c r="CO95" s="117">
        <v>0</v>
      </c>
      <c r="CP95" s="117">
        <v>0</v>
      </c>
      <c r="CQ95" s="117">
        <v>0</v>
      </c>
      <c r="CR95" s="117">
        <v>0</v>
      </c>
      <c r="CS95" s="117">
        <v>0</v>
      </c>
      <c r="CT95" s="117">
        <v>0</v>
      </c>
      <c r="CU95" s="117">
        <v>0</v>
      </c>
      <c r="CV95" s="117">
        <v>0</v>
      </c>
      <c r="CW95" s="117">
        <v>0</v>
      </c>
      <c r="CX95" s="117">
        <v>0</v>
      </c>
      <c r="CY95" s="117">
        <v>0</v>
      </c>
      <c r="CZ95" s="117">
        <v>0</v>
      </c>
      <c r="DA95" s="117">
        <v>0</v>
      </c>
      <c r="DB95" s="117">
        <v>0</v>
      </c>
      <c r="DC95" s="117">
        <v>0</v>
      </c>
      <c r="DD95" s="117">
        <v>0</v>
      </c>
      <c r="DE95" s="117">
        <v>0</v>
      </c>
      <c r="DF95" s="117">
        <v>0</v>
      </c>
      <c r="DG95" s="117">
        <v>0</v>
      </c>
      <c r="DH95" s="117">
        <v>0</v>
      </c>
      <c r="DI95" s="117">
        <v>0</v>
      </c>
      <c r="DJ95" s="117">
        <v>0</v>
      </c>
      <c r="DK95" s="117">
        <v>0</v>
      </c>
      <c r="DL95" s="117">
        <v>0</v>
      </c>
      <c r="DM95" s="117">
        <v>0</v>
      </c>
      <c r="DN95" s="117">
        <v>0</v>
      </c>
      <c r="DO95" s="117">
        <v>0</v>
      </c>
      <c r="DP95" s="117">
        <v>0</v>
      </c>
      <c r="DQ95" s="117">
        <v>0</v>
      </c>
      <c r="DR95" s="117">
        <v>0</v>
      </c>
      <c r="DS95" s="99"/>
      <c r="DT95" s="8"/>
    </row>
    <row r="96" spans="5:124">
      <c r="E96" s="91"/>
      <c r="F96" s="102"/>
      <c r="G96" s="102"/>
      <c r="H96" s="102"/>
      <c r="I96" s="102"/>
      <c r="J96" s="102"/>
      <c r="K96" s="125">
        <v>642</v>
      </c>
      <c r="L96" s="114" t="s">
        <v>973</v>
      </c>
      <c r="M96" s="119">
        <v>1</v>
      </c>
      <c r="N96" s="120">
        <v>0.46876116787195843</v>
      </c>
      <c r="O96" s="117">
        <v>0</v>
      </c>
      <c r="P96" s="117">
        <v>1.0000287082362363E-6</v>
      </c>
      <c r="Q96" s="117">
        <v>0</v>
      </c>
      <c r="R96" s="117">
        <v>0</v>
      </c>
      <c r="S96" s="117">
        <v>0</v>
      </c>
      <c r="T96" s="117">
        <v>0</v>
      </c>
      <c r="U96" s="117">
        <v>0</v>
      </c>
      <c r="V96" s="117">
        <v>0</v>
      </c>
      <c r="W96" s="117">
        <v>0</v>
      </c>
      <c r="X96" s="117">
        <v>0</v>
      </c>
      <c r="Y96" s="117">
        <v>0</v>
      </c>
      <c r="Z96" s="117">
        <v>0</v>
      </c>
      <c r="AA96" s="117">
        <v>0</v>
      </c>
      <c r="AB96" s="117">
        <v>0</v>
      </c>
      <c r="AC96" s="117">
        <v>0</v>
      </c>
      <c r="AD96" s="117">
        <v>0</v>
      </c>
      <c r="AE96" s="117">
        <v>0</v>
      </c>
      <c r="AF96" s="117">
        <v>0</v>
      </c>
      <c r="AG96" s="117">
        <v>0</v>
      </c>
      <c r="AH96" s="117">
        <v>0</v>
      </c>
      <c r="AI96" s="117">
        <v>0</v>
      </c>
      <c r="AJ96" s="117">
        <v>0</v>
      </c>
      <c r="AK96" s="117">
        <v>0</v>
      </c>
      <c r="AL96" s="117">
        <v>0</v>
      </c>
      <c r="AM96" s="117">
        <v>0</v>
      </c>
      <c r="AN96" s="117">
        <v>0</v>
      </c>
      <c r="AO96" s="117">
        <v>0</v>
      </c>
      <c r="AP96" s="117">
        <v>0</v>
      </c>
      <c r="AQ96" s="117">
        <v>0</v>
      </c>
      <c r="AR96" s="117">
        <v>0</v>
      </c>
      <c r="AS96" s="117">
        <v>0</v>
      </c>
      <c r="AT96" s="117">
        <v>0</v>
      </c>
      <c r="AU96" s="117">
        <v>0</v>
      </c>
      <c r="AV96" s="117">
        <v>0</v>
      </c>
      <c r="AW96" s="117">
        <v>0</v>
      </c>
      <c r="AX96" s="117">
        <v>0</v>
      </c>
      <c r="AY96" s="117">
        <v>0</v>
      </c>
      <c r="AZ96" s="117">
        <v>0</v>
      </c>
      <c r="BA96" s="117">
        <v>0</v>
      </c>
      <c r="BB96" s="117">
        <v>0</v>
      </c>
      <c r="BC96" s="117">
        <v>0</v>
      </c>
      <c r="BD96" s="117">
        <v>0</v>
      </c>
      <c r="BE96" s="117">
        <v>0</v>
      </c>
      <c r="BF96" s="117">
        <v>0</v>
      </c>
      <c r="BG96" s="117">
        <v>0</v>
      </c>
      <c r="BH96" s="117">
        <v>0</v>
      </c>
      <c r="BI96" s="117">
        <v>0</v>
      </c>
      <c r="BJ96" s="117">
        <v>0</v>
      </c>
      <c r="BK96" s="117">
        <v>0</v>
      </c>
      <c r="BL96" s="117">
        <v>0</v>
      </c>
      <c r="BM96" s="117">
        <v>0</v>
      </c>
      <c r="BN96" s="117">
        <v>0</v>
      </c>
      <c r="BO96" s="117">
        <v>0</v>
      </c>
      <c r="BP96" s="117">
        <v>0</v>
      </c>
      <c r="BQ96" s="117">
        <v>0</v>
      </c>
      <c r="BR96" s="117">
        <v>0</v>
      </c>
      <c r="BS96" s="117">
        <v>0</v>
      </c>
      <c r="BT96" s="117">
        <v>0</v>
      </c>
      <c r="BU96" s="117">
        <v>0</v>
      </c>
      <c r="BV96" s="117">
        <v>0</v>
      </c>
      <c r="BW96" s="117">
        <v>0</v>
      </c>
      <c r="BX96" s="117">
        <v>0</v>
      </c>
      <c r="BY96" s="117">
        <v>0</v>
      </c>
      <c r="BZ96" s="117">
        <v>0</v>
      </c>
      <c r="CA96" s="117">
        <v>0</v>
      </c>
      <c r="CB96" s="117">
        <v>0</v>
      </c>
      <c r="CC96" s="117">
        <v>0</v>
      </c>
      <c r="CD96" s="117">
        <v>0</v>
      </c>
      <c r="CE96" s="117">
        <v>0</v>
      </c>
      <c r="CF96" s="117">
        <v>0</v>
      </c>
      <c r="CG96" s="117">
        <v>0</v>
      </c>
      <c r="CH96" s="117">
        <v>0</v>
      </c>
      <c r="CI96" s="117">
        <v>0</v>
      </c>
      <c r="CJ96" s="117">
        <v>0</v>
      </c>
      <c r="CK96" s="117">
        <v>0</v>
      </c>
      <c r="CL96" s="117">
        <v>0</v>
      </c>
      <c r="CM96" s="117">
        <v>0</v>
      </c>
      <c r="CN96" s="117">
        <v>0</v>
      </c>
      <c r="CO96" s="117">
        <v>0</v>
      </c>
      <c r="CP96" s="117">
        <v>0</v>
      </c>
      <c r="CQ96" s="117">
        <v>0</v>
      </c>
      <c r="CR96" s="117">
        <v>0</v>
      </c>
      <c r="CS96" s="117">
        <v>0</v>
      </c>
      <c r="CT96" s="117">
        <v>0</v>
      </c>
      <c r="CU96" s="117">
        <v>0</v>
      </c>
      <c r="CV96" s="117">
        <v>0</v>
      </c>
      <c r="CW96" s="117">
        <v>0</v>
      </c>
      <c r="CX96" s="117">
        <v>0</v>
      </c>
      <c r="CY96" s="117">
        <v>0</v>
      </c>
      <c r="CZ96" s="117">
        <v>0</v>
      </c>
      <c r="DA96" s="117">
        <v>0</v>
      </c>
      <c r="DB96" s="117">
        <v>0</v>
      </c>
      <c r="DC96" s="117">
        <v>0</v>
      </c>
      <c r="DD96" s="117">
        <v>0</v>
      </c>
      <c r="DE96" s="117">
        <v>0</v>
      </c>
      <c r="DF96" s="117">
        <v>0</v>
      </c>
      <c r="DG96" s="117">
        <v>0</v>
      </c>
      <c r="DH96" s="117">
        <v>0</v>
      </c>
      <c r="DI96" s="117">
        <v>0</v>
      </c>
      <c r="DJ96" s="117">
        <v>0</v>
      </c>
      <c r="DK96" s="117">
        <v>0</v>
      </c>
      <c r="DL96" s="117">
        <v>0</v>
      </c>
      <c r="DM96" s="117">
        <v>0</v>
      </c>
      <c r="DN96" s="117">
        <v>0</v>
      </c>
      <c r="DO96" s="117">
        <v>0</v>
      </c>
      <c r="DP96" s="117">
        <v>0</v>
      </c>
      <c r="DQ96" s="117">
        <v>0</v>
      </c>
      <c r="DR96" s="117">
        <v>0</v>
      </c>
      <c r="DS96" s="99"/>
      <c r="DT96" s="8"/>
    </row>
    <row r="97" spans="5:124">
      <c r="E97" s="91"/>
      <c r="F97" s="102"/>
      <c r="G97" s="102"/>
      <c r="H97" s="102"/>
      <c r="I97" s="102"/>
      <c r="J97" s="102"/>
      <c r="K97" s="125">
        <v>643</v>
      </c>
      <c r="L97" s="114" t="s">
        <v>974</v>
      </c>
      <c r="M97" s="119">
        <v>0.9669850910173956</v>
      </c>
      <c r="N97" s="120">
        <v>0.22328945098969011</v>
      </c>
      <c r="O97" s="117">
        <v>0</v>
      </c>
      <c r="P97" s="117">
        <v>0</v>
      </c>
      <c r="Q97" s="117">
        <v>0</v>
      </c>
      <c r="R97" s="117">
        <v>0</v>
      </c>
      <c r="S97" s="117">
        <v>0</v>
      </c>
      <c r="T97" s="117">
        <v>0</v>
      </c>
      <c r="U97" s="117">
        <v>0</v>
      </c>
      <c r="V97" s="117">
        <v>0</v>
      </c>
      <c r="W97" s="117">
        <v>0</v>
      </c>
      <c r="X97" s="117">
        <v>0</v>
      </c>
      <c r="Y97" s="117">
        <v>0</v>
      </c>
      <c r="Z97" s="117">
        <v>0</v>
      </c>
      <c r="AA97" s="117">
        <v>0</v>
      </c>
      <c r="AB97" s="117">
        <v>0</v>
      </c>
      <c r="AC97" s="117">
        <v>0</v>
      </c>
      <c r="AD97" s="117">
        <v>0</v>
      </c>
      <c r="AE97" s="117">
        <v>0</v>
      </c>
      <c r="AF97" s="117">
        <v>0</v>
      </c>
      <c r="AG97" s="117">
        <v>0</v>
      </c>
      <c r="AH97" s="117">
        <v>0</v>
      </c>
      <c r="AI97" s="117">
        <v>0</v>
      </c>
      <c r="AJ97" s="117">
        <v>0</v>
      </c>
      <c r="AK97" s="117">
        <v>0</v>
      </c>
      <c r="AL97" s="117">
        <v>0</v>
      </c>
      <c r="AM97" s="117">
        <v>0</v>
      </c>
      <c r="AN97" s="117">
        <v>0</v>
      </c>
      <c r="AO97" s="117">
        <v>0</v>
      </c>
      <c r="AP97" s="117">
        <v>0</v>
      </c>
      <c r="AQ97" s="117">
        <v>0</v>
      </c>
      <c r="AR97" s="117">
        <v>0</v>
      </c>
      <c r="AS97" s="117">
        <v>0</v>
      </c>
      <c r="AT97" s="117">
        <v>0</v>
      </c>
      <c r="AU97" s="117">
        <v>0</v>
      </c>
      <c r="AV97" s="117">
        <v>0</v>
      </c>
      <c r="AW97" s="117">
        <v>0</v>
      </c>
      <c r="AX97" s="117">
        <v>0</v>
      </c>
      <c r="AY97" s="117">
        <v>0</v>
      </c>
      <c r="AZ97" s="117">
        <v>0</v>
      </c>
      <c r="BA97" s="117">
        <v>0</v>
      </c>
      <c r="BB97" s="117">
        <v>0</v>
      </c>
      <c r="BC97" s="117">
        <v>0</v>
      </c>
      <c r="BD97" s="117">
        <v>0</v>
      </c>
      <c r="BE97" s="117">
        <v>0</v>
      </c>
      <c r="BF97" s="117">
        <v>0</v>
      </c>
      <c r="BG97" s="117">
        <v>0</v>
      </c>
      <c r="BH97" s="117">
        <v>0</v>
      </c>
      <c r="BI97" s="117">
        <v>0</v>
      </c>
      <c r="BJ97" s="117">
        <v>0</v>
      </c>
      <c r="BK97" s="117">
        <v>0</v>
      </c>
      <c r="BL97" s="117">
        <v>0</v>
      </c>
      <c r="BM97" s="117">
        <v>0</v>
      </c>
      <c r="BN97" s="117">
        <v>0</v>
      </c>
      <c r="BO97" s="117">
        <v>0</v>
      </c>
      <c r="BP97" s="117">
        <v>0</v>
      </c>
      <c r="BQ97" s="117">
        <v>0</v>
      </c>
      <c r="BR97" s="117">
        <v>0</v>
      </c>
      <c r="BS97" s="117">
        <v>0</v>
      </c>
      <c r="BT97" s="117">
        <v>0</v>
      </c>
      <c r="BU97" s="117">
        <v>0</v>
      </c>
      <c r="BV97" s="117">
        <v>0</v>
      </c>
      <c r="BW97" s="117">
        <v>0</v>
      </c>
      <c r="BX97" s="117">
        <v>0</v>
      </c>
      <c r="BY97" s="117">
        <v>0</v>
      </c>
      <c r="BZ97" s="117">
        <v>0</v>
      </c>
      <c r="CA97" s="117">
        <v>0</v>
      </c>
      <c r="CB97" s="117">
        <v>0</v>
      </c>
      <c r="CC97" s="117">
        <v>0</v>
      </c>
      <c r="CD97" s="117">
        <v>0</v>
      </c>
      <c r="CE97" s="117">
        <v>0</v>
      </c>
      <c r="CF97" s="117">
        <v>0</v>
      </c>
      <c r="CG97" s="117">
        <v>0</v>
      </c>
      <c r="CH97" s="117">
        <v>0</v>
      </c>
      <c r="CI97" s="117">
        <v>0</v>
      </c>
      <c r="CJ97" s="117">
        <v>0</v>
      </c>
      <c r="CK97" s="117">
        <v>0</v>
      </c>
      <c r="CL97" s="117">
        <v>0</v>
      </c>
      <c r="CM97" s="117">
        <v>0</v>
      </c>
      <c r="CN97" s="117">
        <v>0</v>
      </c>
      <c r="CO97" s="117">
        <v>0</v>
      </c>
      <c r="CP97" s="117">
        <v>0</v>
      </c>
      <c r="CQ97" s="117">
        <v>0</v>
      </c>
      <c r="CR97" s="117">
        <v>0</v>
      </c>
      <c r="CS97" s="117">
        <v>0</v>
      </c>
      <c r="CT97" s="117">
        <v>0</v>
      </c>
      <c r="CU97" s="117">
        <v>0</v>
      </c>
      <c r="CV97" s="117">
        <v>0</v>
      </c>
      <c r="CW97" s="117">
        <v>0</v>
      </c>
      <c r="CX97" s="117">
        <v>0</v>
      </c>
      <c r="CY97" s="117">
        <v>0</v>
      </c>
      <c r="CZ97" s="117">
        <v>0</v>
      </c>
      <c r="DA97" s="117">
        <v>0</v>
      </c>
      <c r="DB97" s="117">
        <v>0</v>
      </c>
      <c r="DC97" s="117">
        <v>0</v>
      </c>
      <c r="DD97" s="117">
        <v>0</v>
      </c>
      <c r="DE97" s="117">
        <v>0</v>
      </c>
      <c r="DF97" s="117">
        <v>0</v>
      </c>
      <c r="DG97" s="117">
        <v>0</v>
      </c>
      <c r="DH97" s="117">
        <v>0</v>
      </c>
      <c r="DI97" s="117">
        <v>0</v>
      </c>
      <c r="DJ97" s="117">
        <v>0</v>
      </c>
      <c r="DK97" s="117">
        <v>0</v>
      </c>
      <c r="DL97" s="117">
        <v>0</v>
      </c>
      <c r="DM97" s="117">
        <v>0</v>
      </c>
      <c r="DN97" s="117">
        <v>0</v>
      </c>
      <c r="DO97" s="117">
        <v>0</v>
      </c>
      <c r="DP97" s="117">
        <v>0</v>
      </c>
      <c r="DQ97" s="117">
        <v>0</v>
      </c>
      <c r="DR97" s="117">
        <v>0</v>
      </c>
      <c r="DS97" s="99"/>
      <c r="DT97" s="8"/>
    </row>
    <row r="98" spans="5:124">
      <c r="E98" s="91"/>
      <c r="F98" s="102"/>
      <c r="G98" s="102"/>
      <c r="H98" s="102"/>
      <c r="I98" s="102"/>
      <c r="J98" s="102"/>
      <c r="K98" s="125">
        <v>644</v>
      </c>
      <c r="L98" s="114" t="s">
        <v>621</v>
      </c>
      <c r="M98" s="119">
        <v>1.0165868459642982</v>
      </c>
      <c r="N98" s="120">
        <v>0.2828572250785481</v>
      </c>
      <c r="O98" s="117">
        <v>0</v>
      </c>
      <c r="P98" s="117">
        <v>0</v>
      </c>
      <c r="Q98" s="117">
        <v>0</v>
      </c>
      <c r="R98" s="117">
        <v>0</v>
      </c>
      <c r="S98" s="117">
        <v>0</v>
      </c>
      <c r="T98" s="117">
        <v>0</v>
      </c>
      <c r="U98" s="117">
        <v>0</v>
      </c>
      <c r="V98" s="117">
        <v>0</v>
      </c>
      <c r="W98" s="117">
        <v>0</v>
      </c>
      <c r="X98" s="117">
        <v>0</v>
      </c>
      <c r="Y98" s="117">
        <v>0</v>
      </c>
      <c r="Z98" s="117">
        <v>0</v>
      </c>
      <c r="AA98" s="117">
        <v>0</v>
      </c>
      <c r="AB98" s="117">
        <v>0</v>
      </c>
      <c r="AC98" s="117">
        <v>0</v>
      </c>
      <c r="AD98" s="117">
        <v>0</v>
      </c>
      <c r="AE98" s="117">
        <v>0</v>
      </c>
      <c r="AF98" s="117">
        <v>0</v>
      </c>
      <c r="AG98" s="117">
        <v>0</v>
      </c>
      <c r="AH98" s="117">
        <v>0</v>
      </c>
      <c r="AI98" s="117">
        <v>0</v>
      </c>
      <c r="AJ98" s="117">
        <v>0</v>
      </c>
      <c r="AK98" s="117">
        <v>0</v>
      </c>
      <c r="AL98" s="117">
        <v>0</v>
      </c>
      <c r="AM98" s="117">
        <v>0</v>
      </c>
      <c r="AN98" s="117">
        <v>0</v>
      </c>
      <c r="AO98" s="117">
        <v>0</v>
      </c>
      <c r="AP98" s="117">
        <v>0</v>
      </c>
      <c r="AQ98" s="117">
        <v>0</v>
      </c>
      <c r="AR98" s="117">
        <v>0</v>
      </c>
      <c r="AS98" s="117">
        <v>0</v>
      </c>
      <c r="AT98" s="117">
        <v>0</v>
      </c>
      <c r="AU98" s="117">
        <v>0</v>
      </c>
      <c r="AV98" s="117">
        <v>0</v>
      </c>
      <c r="AW98" s="117">
        <v>0</v>
      </c>
      <c r="AX98" s="117">
        <v>0</v>
      </c>
      <c r="AY98" s="117">
        <v>0</v>
      </c>
      <c r="AZ98" s="117">
        <v>0</v>
      </c>
      <c r="BA98" s="117">
        <v>0</v>
      </c>
      <c r="BB98" s="117">
        <v>0</v>
      </c>
      <c r="BC98" s="117">
        <v>0</v>
      </c>
      <c r="BD98" s="117">
        <v>0</v>
      </c>
      <c r="BE98" s="117">
        <v>0</v>
      </c>
      <c r="BF98" s="117">
        <v>0</v>
      </c>
      <c r="BG98" s="117">
        <v>0</v>
      </c>
      <c r="BH98" s="117">
        <v>0</v>
      </c>
      <c r="BI98" s="117">
        <v>0</v>
      </c>
      <c r="BJ98" s="117">
        <v>0</v>
      </c>
      <c r="BK98" s="117">
        <v>0</v>
      </c>
      <c r="BL98" s="117">
        <v>0</v>
      </c>
      <c r="BM98" s="117">
        <v>0</v>
      </c>
      <c r="BN98" s="117">
        <v>0</v>
      </c>
      <c r="BO98" s="117">
        <v>0</v>
      </c>
      <c r="BP98" s="117">
        <v>0</v>
      </c>
      <c r="BQ98" s="117">
        <v>0</v>
      </c>
      <c r="BR98" s="117">
        <v>0</v>
      </c>
      <c r="BS98" s="117">
        <v>0</v>
      </c>
      <c r="BT98" s="117">
        <v>0</v>
      </c>
      <c r="BU98" s="117">
        <v>0</v>
      </c>
      <c r="BV98" s="117">
        <v>0</v>
      </c>
      <c r="BW98" s="117">
        <v>0</v>
      </c>
      <c r="BX98" s="117">
        <v>0</v>
      </c>
      <c r="BY98" s="117">
        <v>0</v>
      </c>
      <c r="BZ98" s="117">
        <v>0</v>
      </c>
      <c r="CA98" s="117">
        <v>0</v>
      </c>
      <c r="CB98" s="117">
        <v>0</v>
      </c>
      <c r="CC98" s="117">
        <v>0</v>
      </c>
      <c r="CD98" s="117">
        <v>0</v>
      </c>
      <c r="CE98" s="117">
        <v>0</v>
      </c>
      <c r="CF98" s="117">
        <v>0</v>
      </c>
      <c r="CG98" s="117">
        <v>0</v>
      </c>
      <c r="CH98" s="117">
        <v>0</v>
      </c>
      <c r="CI98" s="117">
        <v>0</v>
      </c>
      <c r="CJ98" s="117">
        <v>0</v>
      </c>
      <c r="CK98" s="117">
        <v>0</v>
      </c>
      <c r="CL98" s="117">
        <v>0</v>
      </c>
      <c r="CM98" s="117">
        <v>0</v>
      </c>
      <c r="CN98" s="117">
        <v>0</v>
      </c>
      <c r="CO98" s="117">
        <v>0</v>
      </c>
      <c r="CP98" s="117">
        <v>0</v>
      </c>
      <c r="CQ98" s="117">
        <v>0</v>
      </c>
      <c r="CR98" s="117">
        <v>0</v>
      </c>
      <c r="CS98" s="117">
        <v>0</v>
      </c>
      <c r="CT98" s="117">
        <v>0</v>
      </c>
      <c r="CU98" s="117">
        <v>0</v>
      </c>
      <c r="CV98" s="117">
        <v>0</v>
      </c>
      <c r="CW98" s="117">
        <v>0</v>
      </c>
      <c r="CX98" s="117">
        <v>0</v>
      </c>
      <c r="CY98" s="117">
        <v>0</v>
      </c>
      <c r="CZ98" s="117">
        <v>0</v>
      </c>
      <c r="DA98" s="117">
        <v>0</v>
      </c>
      <c r="DB98" s="117">
        <v>0</v>
      </c>
      <c r="DC98" s="117">
        <v>0</v>
      </c>
      <c r="DD98" s="117">
        <v>0</v>
      </c>
      <c r="DE98" s="117">
        <v>0</v>
      </c>
      <c r="DF98" s="117">
        <v>0</v>
      </c>
      <c r="DG98" s="117">
        <v>0</v>
      </c>
      <c r="DH98" s="117">
        <v>0</v>
      </c>
      <c r="DI98" s="117">
        <v>0</v>
      </c>
      <c r="DJ98" s="117">
        <v>0</v>
      </c>
      <c r="DK98" s="117">
        <v>0</v>
      </c>
      <c r="DL98" s="117">
        <v>0</v>
      </c>
      <c r="DM98" s="117">
        <v>0</v>
      </c>
      <c r="DN98" s="117">
        <v>0</v>
      </c>
      <c r="DO98" s="117">
        <v>0</v>
      </c>
      <c r="DP98" s="117">
        <v>0</v>
      </c>
      <c r="DQ98" s="117">
        <v>0</v>
      </c>
      <c r="DR98" s="117">
        <v>0</v>
      </c>
      <c r="DS98" s="99"/>
      <c r="DT98" s="8"/>
    </row>
    <row r="99" spans="5:124">
      <c r="E99" s="91"/>
      <c r="F99" s="102"/>
      <c r="G99" s="102"/>
      <c r="H99" s="102"/>
      <c r="I99" s="102"/>
      <c r="J99" s="102"/>
      <c r="K99" s="125">
        <v>659</v>
      </c>
      <c r="L99" s="114" t="s">
        <v>90</v>
      </c>
      <c r="M99" s="119">
        <v>1.0013015909647431</v>
      </c>
      <c r="N99" s="120">
        <v>0.33143149510161363</v>
      </c>
      <c r="O99" s="117">
        <v>1.017991225745547E-3</v>
      </c>
      <c r="P99" s="117">
        <v>1.2387478077231808E-3</v>
      </c>
      <c r="Q99" s="117">
        <v>0</v>
      </c>
      <c r="R99" s="117">
        <v>0</v>
      </c>
      <c r="S99" s="117">
        <v>0</v>
      </c>
      <c r="T99" s="117">
        <v>0</v>
      </c>
      <c r="U99" s="117">
        <v>0</v>
      </c>
      <c r="V99" s="117">
        <v>0</v>
      </c>
      <c r="W99" s="117">
        <v>0</v>
      </c>
      <c r="X99" s="117">
        <v>0</v>
      </c>
      <c r="Y99" s="117">
        <v>0</v>
      </c>
      <c r="Z99" s="117">
        <v>0</v>
      </c>
      <c r="AA99" s="117">
        <v>0</v>
      </c>
      <c r="AB99" s="117">
        <v>0</v>
      </c>
      <c r="AC99" s="117">
        <v>0</v>
      </c>
      <c r="AD99" s="117">
        <v>0</v>
      </c>
      <c r="AE99" s="117">
        <v>0</v>
      </c>
      <c r="AF99" s="117">
        <v>0</v>
      </c>
      <c r="AG99" s="117">
        <v>0</v>
      </c>
      <c r="AH99" s="117">
        <v>0</v>
      </c>
      <c r="AI99" s="117">
        <v>0</v>
      </c>
      <c r="AJ99" s="117">
        <v>0</v>
      </c>
      <c r="AK99" s="117">
        <v>0</v>
      </c>
      <c r="AL99" s="117">
        <v>0</v>
      </c>
      <c r="AM99" s="117">
        <v>0</v>
      </c>
      <c r="AN99" s="117">
        <v>0</v>
      </c>
      <c r="AO99" s="117">
        <v>0</v>
      </c>
      <c r="AP99" s="117">
        <v>0</v>
      </c>
      <c r="AQ99" s="117">
        <v>0</v>
      </c>
      <c r="AR99" s="117">
        <v>0</v>
      </c>
      <c r="AS99" s="117">
        <v>0</v>
      </c>
      <c r="AT99" s="117">
        <v>0</v>
      </c>
      <c r="AU99" s="117">
        <v>0</v>
      </c>
      <c r="AV99" s="117">
        <v>0</v>
      </c>
      <c r="AW99" s="117">
        <v>0</v>
      </c>
      <c r="AX99" s="117">
        <v>0</v>
      </c>
      <c r="AY99" s="117">
        <v>0</v>
      </c>
      <c r="AZ99" s="117">
        <v>0</v>
      </c>
      <c r="BA99" s="117">
        <v>0</v>
      </c>
      <c r="BB99" s="117">
        <v>0</v>
      </c>
      <c r="BC99" s="117">
        <v>0</v>
      </c>
      <c r="BD99" s="117">
        <v>0</v>
      </c>
      <c r="BE99" s="117">
        <v>0</v>
      </c>
      <c r="BF99" s="117">
        <v>0</v>
      </c>
      <c r="BG99" s="117">
        <v>0</v>
      </c>
      <c r="BH99" s="117">
        <v>0</v>
      </c>
      <c r="BI99" s="117">
        <v>0</v>
      </c>
      <c r="BJ99" s="117">
        <v>0</v>
      </c>
      <c r="BK99" s="117">
        <v>0</v>
      </c>
      <c r="BL99" s="117">
        <v>0</v>
      </c>
      <c r="BM99" s="117">
        <v>0</v>
      </c>
      <c r="BN99" s="117">
        <v>0</v>
      </c>
      <c r="BO99" s="117">
        <v>0</v>
      </c>
      <c r="BP99" s="117">
        <v>0</v>
      </c>
      <c r="BQ99" s="117">
        <v>0</v>
      </c>
      <c r="BR99" s="117">
        <v>0</v>
      </c>
      <c r="BS99" s="117">
        <v>0</v>
      </c>
      <c r="BT99" s="117">
        <v>0</v>
      </c>
      <c r="BU99" s="117">
        <v>0</v>
      </c>
      <c r="BV99" s="117">
        <v>0</v>
      </c>
      <c r="BW99" s="117">
        <v>0</v>
      </c>
      <c r="BX99" s="117">
        <v>0</v>
      </c>
      <c r="BY99" s="117">
        <v>0</v>
      </c>
      <c r="BZ99" s="117">
        <v>0</v>
      </c>
      <c r="CA99" s="117">
        <v>0</v>
      </c>
      <c r="CB99" s="117">
        <v>0</v>
      </c>
      <c r="CC99" s="117">
        <v>0</v>
      </c>
      <c r="CD99" s="117">
        <v>0</v>
      </c>
      <c r="CE99" s="117">
        <v>0</v>
      </c>
      <c r="CF99" s="117">
        <v>0</v>
      </c>
      <c r="CG99" s="117">
        <v>0</v>
      </c>
      <c r="CH99" s="117">
        <v>0</v>
      </c>
      <c r="CI99" s="117">
        <v>0</v>
      </c>
      <c r="CJ99" s="117">
        <v>0</v>
      </c>
      <c r="CK99" s="117">
        <v>0</v>
      </c>
      <c r="CL99" s="117">
        <v>0</v>
      </c>
      <c r="CM99" s="117">
        <v>0</v>
      </c>
      <c r="CN99" s="117">
        <v>0</v>
      </c>
      <c r="CO99" s="117">
        <v>0</v>
      </c>
      <c r="CP99" s="117">
        <v>0</v>
      </c>
      <c r="CQ99" s="117">
        <v>0</v>
      </c>
      <c r="CR99" s="117">
        <v>0</v>
      </c>
      <c r="CS99" s="117">
        <v>0</v>
      </c>
      <c r="CT99" s="117">
        <v>0</v>
      </c>
      <c r="CU99" s="117">
        <v>0</v>
      </c>
      <c r="CV99" s="117">
        <v>0</v>
      </c>
      <c r="CW99" s="117">
        <v>0</v>
      </c>
      <c r="CX99" s="117">
        <v>0</v>
      </c>
      <c r="CY99" s="117">
        <v>0</v>
      </c>
      <c r="CZ99" s="117">
        <v>0</v>
      </c>
      <c r="DA99" s="117">
        <v>0</v>
      </c>
      <c r="DB99" s="117">
        <v>0</v>
      </c>
      <c r="DC99" s="117">
        <v>0</v>
      </c>
      <c r="DD99" s="117">
        <v>0</v>
      </c>
      <c r="DE99" s="117">
        <v>0</v>
      </c>
      <c r="DF99" s="117">
        <v>0</v>
      </c>
      <c r="DG99" s="117">
        <v>0</v>
      </c>
      <c r="DH99" s="117">
        <v>0</v>
      </c>
      <c r="DI99" s="117">
        <v>0</v>
      </c>
      <c r="DJ99" s="117">
        <v>0</v>
      </c>
      <c r="DK99" s="117">
        <v>0</v>
      </c>
      <c r="DL99" s="117">
        <v>0</v>
      </c>
      <c r="DM99" s="117">
        <v>0</v>
      </c>
      <c r="DN99" s="117">
        <v>0</v>
      </c>
      <c r="DO99" s="117">
        <v>0</v>
      </c>
      <c r="DP99" s="117">
        <v>0</v>
      </c>
      <c r="DQ99" s="117">
        <v>0</v>
      </c>
      <c r="DR99" s="117">
        <v>0</v>
      </c>
      <c r="DS99" s="99"/>
      <c r="DT99" s="8"/>
    </row>
    <row r="100" spans="5:124">
      <c r="E100" s="91"/>
      <c r="F100" s="102"/>
      <c r="G100" s="102"/>
      <c r="H100" s="102"/>
      <c r="I100" s="102"/>
      <c r="J100" s="102"/>
      <c r="K100" s="125">
        <v>661</v>
      </c>
      <c r="L100" s="114" t="s">
        <v>975</v>
      </c>
      <c r="M100" s="119">
        <v>1.0057588020832458</v>
      </c>
      <c r="N100" s="120">
        <v>0.3597481101161521</v>
      </c>
      <c r="O100" s="117">
        <v>5.0190449344833313E-2</v>
      </c>
      <c r="P100" s="117">
        <v>2.7166638062311975E-2</v>
      </c>
      <c r="Q100" s="117">
        <v>0</v>
      </c>
      <c r="R100" s="117">
        <v>0</v>
      </c>
      <c r="S100" s="117">
        <v>0</v>
      </c>
      <c r="T100" s="117">
        <v>0</v>
      </c>
      <c r="U100" s="117">
        <v>0</v>
      </c>
      <c r="V100" s="117">
        <v>0</v>
      </c>
      <c r="W100" s="117">
        <v>0</v>
      </c>
      <c r="X100" s="117">
        <v>0</v>
      </c>
      <c r="Y100" s="117">
        <v>0</v>
      </c>
      <c r="Z100" s="117">
        <v>0</v>
      </c>
      <c r="AA100" s="117">
        <v>0</v>
      </c>
      <c r="AB100" s="117">
        <v>0</v>
      </c>
      <c r="AC100" s="117">
        <v>0</v>
      </c>
      <c r="AD100" s="117">
        <v>0</v>
      </c>
      <c r="AE100" s="117">
        <v>0</v>
      </c>
      <c r="AF100" s="117">
        <v>0</v>
      </c>
      <c r="AG100" s="117">
        <v>0</v>
      </c>
      <c r="AH100" s="117">
        <v>0</v>
      </c>
      <c r="AI100" s="117">
        <v>0</v>
      </c>
      <c r="AJ100" s="117">
        <v>0</v>
      </c>
      <c r="AK100" s="117">
        <v>0</v>
      </c>
      <c r="AL100" s="117">
        <v>0</v>
      </c>
      <c r="AM100" s="117">
        <v>0</v>
      </c>
      <c r="AN100" s="117">
        <v>0</v>
      </c>
      <c r="AO100" s="117">
        <v>0</v>
      </c>
      <c r="AP100" s="117">
        <v>0</v>
      </c>
      <c r="AQ100" s="117">
        <v>0</v>
      </c>
      <c r="AR100" s="117">
        <v>0</v>
      </c>
      <c r="AS100" s="117">
        <v>0</v>
      </c>
      <c r="AT100" s="117">
        <v>0</v>
      </c>
      <c r="AU100" s="117">
        <v>0</v>
      </c>
      <c r="AV100" s="117">
        <v>0</v>
      </c>
      <c r="AW100" s="117">
        <v>0</v>
      </c>
      <c r="AX100" s="117">
        <v>0</v>
      </c>
      <c r="AY100" s="117">
        <v>0</v>
      </c>
      <c r="AZ100" s="117">
        <v>0</v>
      </c>
      <c r="BA100" s="117">
        <v>0</v>
      </c>
      <c r="BB100" s="117">
        <v>0</v>
      </c>
      <c r="BC100" s="117">
        <v>0</v>
      </c>
      <c r="BD100" s="117">
        <v>0</v>
      </c>
      <c r="BE100" s="117">
        <v>0</v>
      </c>
      <c r="BF100" s="117">
        <v>0</v>
      </c>
      <c r="BG100" s="117">
        <v>0</v>
      </c>
      <c r="BH100" s="117">
        <v>0</v>
      </c>
      <c r="BI100" s="117">
        <v>0</v>
      </c>
      <c r="BJ100" s="117">
        <v>0</v>
      </c>
      <c r="BK100" s="117">
        <v>0</v>
      </c>
      <c r="BL100" s="117">
        <v>0</v>
      </c>
      <c r="BM100" s="117">
        <v>0</v>
      </c>
      <c r="BN100" s="117">
        <v>0</v>
      </c>
      <c r="BO100" s="117">
        <v>0</v>
      </c>
      <c r="BP100" s="117">
        <v>0</v>
      </c>
      <c r="BQ100" s="117">
        <v>0</v>
      </c>
      <c r="BR100" s="117">
        <v>0</v>
      </c>
      <c r="BS100" s="117">
        <v>0</v>
      </c>
      <c r="BT100" s="117">
        <v>0</v>
      </c>
      <c r="BU100" s="117">
        <v>0</v>
      </c>
      <c r="BV100" s="117">
        <v>0</v>
      </c>
      <c r="BW100" s="117">
        <v>0</v>
      </c>
      <c r="BX100" s="117">
        <v>0</v>
      </c>
      <c r="BY100" s="117">
        <v>0</v>
      </c>
      <c r="BZ100" s="117">
        <v>0</v>
      </c>
      <c r="CA100" s="117">
        <v>0</v>
      </c>
      <c r="CB100" s="117">
        <v>0</v>
      </c>
      <c r="CC100" s="117">
        <v>0</v>
      </c>
      <c r="CD100" s="117">
        <v>0</v>
      </c>
      <c r="CE100" s="117">
        <v>0</v>
      </c>
      <c r="CF100" s="117">
        <v>0</v>
      </c>
      <c r="CG100" s="117">
        <v>0</v>
      </c>
      <c r="CH100" s="117">
        <v>0</v>
      </c>
      <c r="CI100" s="117">
        <v>0</v>
      </c>
      <c r="CJ100" s="117">
        <v>0</v>
      </c>
      <c r="CK100" s="117">
        <v>0</v>
      </c>
      <c r="CL100" s="117">
        <v>0</v>
      </c>
      <c r="CM100" s="117">
        <v>0</v>
      </c>
      <c r="CN100" s="117">
        <v>0</v>
      </c>
      <c r="CO100" s="117">
        <v>0</v>
      </c>
      <c r="CP100" s="117">
        <v>0</v>
      </c>
      <c r="CQ100" s="117">
        <v>0</v>
      </c>
      <c r="CR100" s="117">
        <v>0</v>
      </c>
      <c r="CS100" s="117">
        <v>0</v>
      </c>
      <c r="CT100" s="117">
        <v>0</v>
      </c>
      <c r="CU100" s="117">
        <v>0</v>
      </c>
      <c r="CV100" s="117">
        <v>0</v>
      </c>
      <c r="CW100" s="117">
        <v>0</v>
      </c>
      <c r="CX100" s="117">
        <v>0</v>
      </c>
      <c r="CY100" s="117">
        <v>0</v>
      </c>
      <c r="CZ100" s="117">
        <v>0</v>
      </c>
      <c r="DA100" s="117">
        <v>0</v>
      </c>
      <c r="DB100" s="117">
        <v>0</v>
      </c>
      <c r="DC100" s="117">
        <v>0</v>
      </c>
      <c r="DD100" s="117">
        <v>0</v>
      </c>
      <c r="DE100" s="117">
        <v>0</v>
      </c>
      <c r="DF100" s="117">
        <v>0</v>
      </c>
      <c r="DG100" s="117">
        <v>0</v>
      </c>
      <c r="DH100" s="117">
        <v>0</v>
      </c>
      <c r="DI100" s="117">
        <v>0</v>
      </c>
      <c r="DJ100" s="117">
        <v>0</v>
      </c>
      <c r="DK100" s="117">
        <v>0</v>
      </c>
      <c r="DL100" s="117">
        <v>0</v>
      </c>
      <c r="DM100" s="117">
        <v>0</v>
      </c>
      <c r="DN100" s="117">
        <v>0</v>
      </c>
      <c r="DO100" s="117">
        <v>0</v>
      </c>
      <c r="DP100" s="117">
        <v>0</v>
      </c>
      <c r="DQ100" s="117">
        <v>0</v>
      </c>
      <c r="DR100" s="117">
        <v>0</v>
      </c>
      <c r="DS100" s="99"/>
      <c r="DT100" s="8"/>
    </row>
    <row r="101" spans="5:124">
      <c r="E101" s="91"/>
      <c r="F101" s="102"/>
      <c r="G101" s="102"/>
      <c r="H101" s="102"/>
      <c r="I101" s="102"/>
      <c r="J101" s="102"/>
      <c r="K101" s="125">
        <v>662</v>
      </c>
      <c r="L101" s="114" t="s">
        <v>976</v>
      </c>
      <c r="M101" s="119">
        <v>1.1635681677536032</v>
      </c>
      <c r="N101" s="120">
        <v>0.79231697985211036</v>
      </c>
      <c r="O101" s="117">
        <v>8.9873798107553509E-4</v>
      </c>
      <c r="P101" s="117">
        <v>1.872262763056416E-3</v>
      </c>
      <c r="Q101" s="117">
        <v>0</v>
      </c>
      <c r="R101" s="117">
        <v>0</v>
      </c>
      <c r="S101" s="117">
        <v>0</v>
      </c>
      <c r="T101" s="117">
        <v>0</v>
      </c>
      <c r="U101" s="117">
        <v>0</v>
      </c>
      <c r="V101" s="117">
        <v>0</v>
      </c>
      <c r="W101" s="117">
        <v>0</v>
      </c>
      <c r="X101" s="117">
        <v>0</v>
      </c>
      <c r="Y101" s="117">
        <v>0</v>
      </c>
      <c r="Z101" s="117">
        <v>0</v>
      </c>
      <c r="AA101" s="117">
        <v>0</v>
      </c>
      <c r="AB101" s="117">
        <v>0</v>
      </c>
      <c r="AC101" s="117">
        <v>0</v>
      </c>
      <c r="AD101" s="117">
        <v>0</v>
      </c>
      <c r="AE101" s="117">
        <v>0</v>
      </c>
      <c r="AF101" s="117">
        <v>0</v>
      </c>
      <c r="AG101" s="117">
        <v>0</v>
      </c>
      <c r="AH101" s="117">
        <v>0</v>
      </c>
      <c r="AI101" s="117">
        <v>0</v>
      </c>
      <c r="AJ101" s="117">
        <v>0</v>
      </c>
      <c r="AK101" s="117">
        <v>0</v>
      </c>
      <c r="AL101" s="117">
        <v>0</v>
      </c>
      <c r="AM101" s="117">
        <v>0</v>
      </c>
      <c r="AN101" s="117">
        <v>0</v>
      </c>
      <c r="AO101" s="117">
        <v>0</v>
      </c>
      <c r="AP101" s="117">
        <v>0</v>
      </c>
      <c r="AQ101" s="117">
        <v>0</v>
      </c>
      <c r="AR101" s="117">
        <v>0</v>
      </c>
      <c r="AS101" s="117">
        <v>0</v>
      </c>
      <c r="AT101" s="117">
        <v>0</v>
      </c>
      <c r="AU101" s="117">
        <v>0</v>
      </c>
      <c r="AV101" s="117">
        <v>0</v>
      </c>
      <c r="AW101" s="117">
        <v>0</v>
      </c>
      <c r="AX101" s="117">
        <v>0</v>
      </c>
      <c r="AY101" s="117">
        <v>0</v>
      </c>
      <c r="AZ101" s="117">
        <v>0</v>
      </c>
      <c r="BA101" s="117">
        <v>0</v>
      </c>
      <c r="BB101" s="117">
        <v>0</v>
      </c>
      <c r="BC101" s="117">
        <v>0</v>
      </c>
      <c r="BD101" s="117">
        <v>0</v>
      </c>
      <c r="BE101" s="117">
        <v>0</v>
      </c>
      <c r="BF101" s="117">
        <v>0</v>
      </c>
      <c r="BG101" s="117">
        <v>0</v>
      </c>
      <c r="BH101" s="117">
        <v>0</v>
      </c>
      <c r="BI101" s="117">
        <v>0</v>
      </c>
      <c r="BJ101" s="117">
        <v>0</v>
      </c>
      <c r="BK101" s="117">
        <v>0</v>
      </c>
      <c r="BL101" s="117">
        <v>0</v>
      </c>
      <c r="BM101" s="117">
        <v>0</v>
      </c>
      <c r="BN101" s="117">
        <v>0</v>
      </c>
      <c r="BO101" s="117">
        <v>0</v>
      </c>
      <c r="BP101" s="117">
        <v>0</v>
      </c>
      <c r="BQ101" s="117">
        <v>0</v>
      </c>
      <c r="BR101" s="117">
        <v>0</v>
      </c>
      <c r="BS101" s="117">
        <v>0</v>
      </c>
      <c r="BT101" s="117">
        <v>0</v>
      </c>
      <c r="BU101" s="117">
        <v>0</v>
      </c>
      <c r="BV101" s="117">
        <v>0</v>
      </c>
      <c r="BW101" s="117">
        <v>0</v>
      </c>
      <c r="BX101" s="117">
        <v>0</v>
      </c>
      <c r="BY101" s="117">
        <v>0</v>
      </c>
      <c r="BZ101" s="117">
        <v>0</v>
      </c>
      <c r="CA101" s="117">
        <v>0</v>
      </c>
      <c r="CB101" s="117">
        <v>0</v>
      </c>
      <c r="CC101" s="117">
        <v>0</v>
      </c>
      <c r="CD101" s="117">
        <v>0</v>
      </c>
      <c r="CE101" s="117">
        <v>0</v>
      </c>
      <c r="CF101" s="117">
        <v>0</v>
      </c>
      <c r="CG101" s="117">
        <v>0</v>
      </c>
      <c r="CH101" s="117">
        <v>0</v>
      </c>
      <c r="CI101" s="117">
        <v>0</v>
      </c>
      <c r="CJ101" s="117">
        <v>0</v>
      </c>
      <c r="CK101" s="117">
        <v>0</v>
      </c>
      <c r="CL101" s="117">
        <v>0</v>
      </c>
      <c r="CM101" s="117">
        <v>0</v>
      </c>
      <c r="CN101" s="117">
        <v>0</v>
      </c>
      <c r="CO101" s="117">
        <v>0</v>
      </c>
      <c r="CP101" s="117">
        <v>0</v>
      </c>
      <c r="CQ101" s="117">
        <v>0</v>
      </c>
      <c r="CR101" s="117">
        <v>0</v>
      </c>
      <c r="CS101" s="117">
        <v>0</v>
      </c>
      <c r="CT101" s="117">
        <v>0</v>
      </c>
      <c r="CU101" s="117">
        <v>0</v>
      </c>
      <c r="CV101" s="117">
        <v>0</v>
      </c>
      <c r="CW101" s="117">
        <v>0</v>
      </c>
      <c r="CX101" s="117">
        <v>0</v>
      </c>
      <c r="CY101" s="117">
        <v>0</v>
      </c>
      <c r="CZ101" s="117">
        <v>0</v>
      </c>
      <c r="DA101" s="117">
        <v>0</v>
      </c>
      <c r="DB101" s="117">
        <v>0</v>
      </c>
      <c r="DC101" s="117">
        <v>0</v>
      </c>
      <c r="DD101" s="117">
        <v>0</v>
      </c>
      <c r="DE101" s="117">
        <v>0</v>
      </c>
      <c r="DF101" s="117">
        <v>0</v>
      </c>
      <c r="DG101" s="117">
        <v>0</v>
      </c>
      <c r="DH101" s="117">
        <v>0</v>
      </c>
      <c r="DI101" s="117">
        <v>0</v>
      </c>
      <c r="DJ101" s="117">
        <v>0</v>
      </c>
      <c r="DK101" s="117">
        <v>0</v>
      </c>
      <c r="DL101" s="117">
        <v>0</v>
      </c>
      <c r="DM101" s="117">
        <v>0</v>
      </c>
      <c r="DN101" s="117">
        <v>0</v>
      </c>
      <c r="DO101" s="117">
        <v>0</v>
      </c>
      <c r="DP101" s="117">
        <v>0</v>
      </c>
      <c r="DQ101" s="117">
        <v>0</v>
      </c>
      <c r="DR101" s="117">
        <v>0</v>
      </c>
      <c r="DS101" s="99"/>
      <c r="DT101" s="8"/>
    </row>
    <row r="102" spans="5:124">
      <c r="E102" s="91"/>
      <c r="F102" s="102"/>
      <c r="G102" s="102"/>
      <c r="H102" s="102"/>
      <c r="I102" s="102"/>
      <c r="J102" s="102"/>
      <c r="K102" s="125">
        <v>663</v>
      </c>
      <c r="L102" s="114" t="s">
        <v>977</v>
      </c>
      <c r="M102" s="119">
        <v>1.0047487668624711</v>
      </c>
      <c r="N102" s="120">
        <v>0.62835433283075892</v>
      </c>
      <c r="O102" s="117">
        <v>8.2236981562007448E-3</v>
      </c>
      <c r="P102" s="117">
        <v>4.1197555358750875E-3</v>
      </c>
      <c r="Q102" s="117">
        <v>0</v>
      </c>
      <c r="R102" s="117">
        <v>0</v>
      </c>
      <c r="S102" s="117">
        <v>0</v>
      </c>
      <c r="T102" s="117">
        <v>0</v>
      </c>
      <c r="U102" s="117">
        <v>0</v>
      </c>
      <c r="V102" s="117">
        <v>0</v>
      </c>
      <c r="W102" s="117">
        <v>0</v>
      </c>
      <c r="X102" s="117">
        <v>0</v>
      </c>
      <c r="Y102" s="117">
        <v>0</v>
      </c>
      <c r="Z102" s="117">
        <v>0</v>
      </c>
      <c r="AA102" s="117">
        <v>0</v>
      </c>
      <c r="AB102" s="117">
        <v>0</v>
      </c>
      <c r="AC102" s="117">
        <v>0</v>
      </c>
      <c r="AD102" s="117">
        <v>0</v>
      </c>
      <c r="AE102" s="117">
        <v>0</v>
      </c>
      <c r="AF102" s="117">
        <v>0</v>
      </c>
      <c r="AG102" s="117">
        <v>0</v>
      </c>
      <c r="AH102" s="117">
        <v>0</v>
      </c>
      <c r="AI102" s="117">
        <v>0</v>
      </c>
      <c r="AJ102" s="117">
        <v>0</v>
      </c>
      <c r="AK102" s="117">
        <v>0</v>
      </c>
      <c r="AL102" s="117">
        <v>0</v>
      </c>
      <c r="AM102" s="117">
        <v>0</v>
      </c>
      <c r="AN102" s="117">
        <v>0</v>
      </c>
      <c r="AO102" s="117">
        <v>0</v>
      </c>
      <c r="AP102" s="117">
        <v>0</v>
      </c>
      <c r="AQ102" s="117">
        <v>0</v>
      </c>
      <c r="AR102" s="117">
        <v>0</v>
      </c>
      <c r="AS102" s="117">
        <v>0</v>
      </c>
      <c r="AT102" s="117">
        <v>0</v>
      </c>
      <c r="AU102" s="117">
        <v>0</v>
      </c>
      <c r="AV102" s="117">
        <v>0</v>
      </c>
      <c r="AW102" s="117">
        <v>0</v>
      </c>
      <c r="AX102" s="117">
        <v>0</v>
      </c>
      <c r="AY102" s="117">
        <v>0</v>
      </c>
      <c r="AZ102" s="117">
        <v>0</v>
      </c>
      <c r="BA102" s="117">
        <v>0</v>
      </c>
      <c r="BB102" s="117">
        <v>0</v>
      </c>
      <c r="BC102" s="117">
        <v>0</v>
      </c>
      <c r="BD102" s="117">
        <v>0</v>
      </c>
      <c r="BE102" s="117">
        <v>0</v>
      </c>
      <c r="BF102" s="117">
        <v>0</v>
      </c>
      <c r="BG102" s="117">
        <v>0</v>
      </c>
      <c r="BH102" s="117">
        <v>0</v>
      </c>
      <c r="BI102" s="117">
        <v>0</v>
      </c>
      <c r="BJ102" s="117">
        <v>0</v>
      </c>
      <c r="BK102" s="117">
        <v>0</v>
      </c>
      <c r="BL102" s="117">
        <v>0</v>
      </c>
      <c r="BM102" s="117">
        <v>0</v>
      </c>
      <c r="BN102" s="117">
        <v>0</v>
      </c>
      <c r="BO102" s="117">
        <v>0</v>
      </c>
      <c r="BP102" s="117">
        <v>0</v>
      </c>
      <c r="BQ102" s="117">
        <v>0</v>
      </c>
      <c r="BR102" s="117">
        <v>0</v>
      </c>
      <c r="BS102" s="117">
        <v>0</v>
      </c>
      <c r="BT102" s="117">
        <v>0</v>
      </c>
      <c r="BU102" s="117">
        <v>0</v>
      </c>
      <c r="BV102" s="117">
        <v>0</v>
      </c>
      <c r="BW102" s="117">
        <v>0</v>
      </c>
      <c r="BX102" s="117">
        <v>0</v>
      </c>
      <c r="BY102" s="117">
        <v>0</v>
      </c>
      <c r="BZ102" s="117">
        <v>0</v>
      </c>
      <c r="CA102" s="117">
        <v>0</v>
      </c>
      <c r="CB102" s="117">
        <v>0</v>
      </c>
      <c r="CC102" s="117">
        <v>0</v>
      </c>
      <c r="CD102" s="117">
        <v>0</v>
      </c>
      <c r="CE102" s="117">
        <v>0</v>
      </c>
      <c r="CF102" s="117">
        <v>0</v>
      </c>
      <c r="CG102" s="117">
        <v>0</v>
      </c>
      <c r="CH102" s="117">
        <v>0</v>
      </c>
      <c r="CI102" s="117">
        <v>0</v>
      </c>
      <c r="CJ102" s="117">
        <v>0</v>
      </c>
      <c r="CK102" s="117">
        <v>0</v>
      </c>
      <c r="CL102" s="117">
        <v>0</v>
      </c>
      <c r="CM102" s="117">
        <v>0</v>
      </c>
      <c r="CN102" s="117">
        <v>0</v>
      </c>
      <c r="CO102" s="117">
        <v>0</v>
      </c>
      <c r="CP102" s="117">
        <v>0</v>
      </c>
      <c r="CQ102" s="117">
        <v>0</v>
      </c>
      <c r="CR102" s="117">
        <v>0</v>
      </c>
      <c r="CS102" s="117">
        <v>0</v>
      </c>
      <c r="CT102" s="117">
        <v>0</v>
      </c>
      <c r="CU102" s="117">
        <v>0</v>
      </c>
      <c r="CV102" s="117">
        <v>0</v>
      </c>
      <c r="CW102" s="117">
        <v>0</v>
      </c>
      <c r="CX102" s="117">
        <v>0</v>
      </c>
      <c r="CY102" s="117">
        <v>0</v>
      </c>
      <c r="CZ102" s="117">
        <v>0</v>
      </c>
      <c r="DA102" s="117">
        <v>0</v>
      </c>
      <c r="DB102" s="117">
        <v>0</v>
      </c>
      <c r="DC102" s="117">
        <v>0</v>
      </c>
      <c r="DD102" s="117">
        <v>0</v>
      </c>
      <c r="DE102" s="117">
        <v>0</v>
      </c>
      <c r="DF102" s="117">
        <v>0</v>
      </c>
      <c r="DG102" s="117">
        <v>0</v>
      </c>
      <c r="DH102" s="117">
        <v>0</v>
      </c>
      <c r="DI102" s="117">
        <v>0</v>
      </c>
      <c r="DJ102" s="117">
        <v>0</v>
      </c>
      <c r="DK102" s="117">
        <v>0</v>
      </c>
      <c r="DL102" s="117">
        <v>0</v>
      </c>
      <c r="DM102" s="117">
        <v>0</v>
      </c>
      <c r="DN102" s="117">
        <v>0</v>
      </c>
      <c r="DO102" s="117">
        <v>0</v>
      </c>
      <c r="DP102" s="117">
        <v>0</v>
      </c>
      <c r="DQ102" s="117">
        <v>0</v>
      </c>
      <c r="DR102" s="117">
        <v>0</v>
      </c>
      <c r="DS102" s="99"/>
      <c r="DT102" s="8"/>
    </row>
    <row r="103" spans="5:124">
      <c r="E103" s="91"/>
      <c r="F103" s="102"/>
      <c r="G103" s="102"/>
      <c r="H103" s="102"/>
      <c r="I103" s="102"/>
      <c r="J103" s="102"/>
      <c r="K103" s="125">
        <v>669</v>
      </c>
      <c r="L103" s="114" t="s">
        <v>978</v>
      </c>
      <c r="M103" s="119">
        <v>1.0306733767466791</v>
      </c>
      <c r="N103" s="120">
        <v>0.38788073336735945</v>
      </c>
      <c r="O103" s="117">
        <v>6.9397047723900165E-2</v>
      </c>
      <c r="P103" s="117">
        <v>7.2319594420513167E-2</v>
      </c>
      <c r="Q103" s="117">
        <v>0</v>
      </c>
      <c r="R103" s="117">
        <v>0</v>
      </c>
      <c r="S103" s="117">
        <v>0</v>
      </c>
      <c r="T103" s="117">
        <v>0</v>
      </c>
      <c r="U103" s="117">
        <v>0</v>
      </c>
      <c r="V103" s="117">
        <v>2.0273802335053902E-2</v>
      </c>
      <c r="W103" s="117">
        <v>0</v>
      </c>
      <c r="X103" s="117">
        <v>9.7631084892206288E-2</v>
      </c>
      <c r="Y103" s="117">
        <v>0.13185403437125437</v>
      </c>
      <c r="Z103" s="117">
        <v>0</v>
      </c>
      <c r="AA103" s="117">
        <v>0</v>
      </c>
      <c r="AB103" s="117">
        <v>0</v>
      </c>
      <c r="AC103" s="117">
        <v>0</v>
      </c>
      <c r="AD103" s="117">
        <v>0</v>
      </c>
      <c r="AE103" s="117">
        <v>0</v>
      </c>
      <c r="AF103" s="117">
        <v>0.18308467955458221</v>
      </c>
      <c r="AG103" s="117">
        <v>0</v>
      </c>
      <c r="AH103" s="117">
        <v>3.6149757655609599E-2</v>
      </c>
      <c r="AI103" s="117">
        <v>9.5395776692291462E-2</v>
      </c>
      <c r="AJ103" s="117">
        <v>5.6517513431996604E-2</v>
      </c>
      <c r="AK103" s="117">
        <v>5.971067437685737E-2</v>
      </c>
      <c r="AL103" s="117">
        <v>4.6753418988321978E-2</v>
      </c>
      <c r="AM103" s="117">
        <v>6.4224050062960641E-2</v>
      </c>
      <c r="AN103" s="117">
        <v>7.2680995002974577E-2</v>
      </c>
      <c r="AO103" s="117">
        <v>2.8660829748914891E-2</v>
      </c>
      <c r="AP103" s="117">
        <v>0.10244185236984098</v>
      </c>
      <c r="AQ103" s="117">
        <v>4.2740720881565303E-2</v>
      </c>
      <c r="AR103" s="117">
        <v>0</v>
      </c>
      <c r="AS103" s="117">
        <v>1.3562942741128035E-2</v>
      </c>
      <c r="AT103" s="117">
        <v>9.4019588759750011E-3</v>
      </c>
      <c r="AU103" s="117">
        <v>0</v>
      </c>
      <c r="AV103" s="117">
        <v>1.318561265855505E-2</v>
      </c>
      <c r="AW103" s="117">
        <v>8.8624220141560101E-2</v>
      </c>
      <c r="AX103" s="117">
        <v>0</v>
      </c>
      <c r="AY103" s="117">
        <v>1.4399827769357885E-2</v>
      </c>
      <c r="AZ103" s="117">
        <v>1.7978554165736269E-2</v>
      </c>
      <c r="BA103" s="117">
        <v>0.12214253943138226</v>
      </c>
      <c r="BB103" s="117">
        <v>0</v>
      </c>
      <c r="BC103" s="117">
        <v>0</v>
      </c>
      <c r="BD103" s="117">
        <v>0</v>
      </c>
      <c r="BE103" s="117">
        <v>2.3527066405086474E-2</v>
      </c>
      <c r="BF103" s="117">
        <v>2.2305846932893256E-2</v>
      </c>
      <c r="BG103" s="117">
        <v>2.3253005673200457E-2</v>
      </c>
      <c r="BH103" s="117">
        <v>1.457118953811825E-2</v>
      </c>
      <c r="BI103" s="117">
        <v>1.2730577012511218E-2</v>
      </c>
      <c r="BJ103" s="117">
        <v>8.9274699248287504E-3</v>
      </c>
      <c r="BK103" s="117">
        <v>5.999056493531856E-3</v>
      </c>
      <c r="BL103" s="117">
        <v>1.9000107951981132E-2</v>
      </c>
      <c r="BM103" s="117">
        <v>1.1901587414635864E-2</v>
      </c>
      <c r="BN103" s="117">
        <v>1.9111519058663817E-2</v>
      </c>
      <c r="BO103" s="117">
        <v>1.7560280145080261E-2</v>
      </c>
      <c r="BP103" s="117">
        <v>2.9978555442361039E-3</v>
      </c>
      <c r="BQ103" s="117">
        <v>1.6099535542289309E-2</v>
      </c>
      <c r="BR103" s="117">
        <v>1.9731742310517809E-2</v>
      </c>
      <c r="BS103" s="117">
        <v>1.2238584340108053E-2</v>
      </c>
      <c r="BT103" s="117">
        <v>1.0231984419649801E-2</v>
      </c>
      <c r="BU103" s="117">
        <v>1.1386838436921343E-2</v>
      </c>
      <c r="BV103" s="117">
        <v>9.6874176037495645E-3</v>
      </c>
      <c r="BW103" s="117">
        <v>1.0116297627464752E-2</v>
      </c>
      <c r="BX103" s="117">
        <v>0</v>
      </c>
      <c r="BY103" s="117">
        <v>0</v>
      </c>
      <c r="BZ103" s="117">
        <v>0</v>
      </c>
      <c r="CA103" s="117">
        <v>0</v>
      </c>
      <c r="CB103" s="117">
        <v>0</v>
      </c>
      <c r="CC103" s="117">
        <v>2.5603201314251228E-2</v>
      </c>
      <c r="CD103" s="117">
        <v>9.1524676336925501E-2</v>
      </c>
      <c r="CE103" s="117">
        <v>0.12133853794668302</v>
      </c>
      <c r="CF103" s="117">
        <v>3.0356526955985536E-2</v>
      </c>
      <c r="CG103" s="117">
        <v>7.2589829402753348E-3</v>
      </c>
      <c r="CH103" s="117">
        <v>0</v>
      </c>
      <c r="CI103" s="117">
        <v>0</v>
      </c>
      <c r="CJ103" s="117">
        <v>0</v>
      </c>
      <c r="CK103" s="117">
        <v>0</v>
      </c>
      <c r="CL103" s="117">
        <v>2.0159905083172568E-3</v>
      </c>
      <c r="CM103" s="117">
        <v>1.3840871709588368E-2</v>
      </c>
      <c r="CN103" s="117">
        <v>0</v>
      </c>
      <c r="CO103" s="117">
        <v>4.5636336410324095E-3</v>
      </c>
      <c r="CP103" s="117">
        <v>0</v>
      </c>
      <c r="CQ103" s="117">
        <v>7.7289335178619786E-2</v>
      </c>
      <c r="CR103" s="117">
        <v>8.2084095934939733E-2</v>
      </c>
      <c r="CS103" s="117">
        <v>0</v>
      </c>
      <c r="CT103" s="117">
        <v>1.247617668583921E-2</v>
      </c>
      <c r="CU103" s="117">
        <v>0</v>
      </c>
      <c r="CV103" s="117">
        <v>0</v>
      </c>
      <c r="CW103" s="117">
        <v>0</v>
      </c>
      <c r="CX103" s="117">
        <v>0</v>
      </c>
      <c r="CY103" s="117">
        <v>5.0195583370074908E-3</v>
      </c>
      <c r="CZ103" s="117">
        <v>0</v>
      </c>
      <c r="DA103" s="117">
        <v>0</v>
      </c>
      <c r="DB103" s="117">
        <v>0</v>
      </c>
      <c r="DC103" s="117">
        <v>0</v>
      </c>
      <c r="DD103" s="117">
        <v>0</v>
      </c>
      <c r="DE103" s="117">
        <v>0</v>
      </c>
      <c r="DF103" s="117">
        <v>0</v>
      </c>
      <c r="DG103" s="117">
        <v>0</v>
      </c>
      <c r="DH103" s="117">
        <v>0</v>
      </c>
      <c r="DI103" s="117">
        <v>0</v>
      </c>
      <c r="DJ103" s="117">
        <v>6.2533611257928299E-5</v>
      </c>
      <c r="DK103" s="117">
        <v>0</v>
      </c>
      <c r="DL103" s="117">
        <v>0</v>
      </c>
      <c r="DM103" s="117">
        <v>0</v>
      </c>
      <c r="DN103" s="117">
        <v>0</v>
      </c>
      <c r="DO103" s="117">
        <v>0</v>
      </c>
      <c r="DP103" s="117">
        <v>0</v>
      </c>
      <c r="DQ103" s="117">
        <v>0</v>
      </c>
      <c r="DR103" s="117">
        <v>0</v>
      </c>
      <c r="DS103" s="99"/>
      <c r="DT103" s="8"/>
    </row>
    <row r="104" spans="5:124">
      <c r="E104" s="91"/>
      <c r="F104" s="102"/>
      <c r="G104" s="102"/>
      <c r="H104" s="102"/>
      <c r="I104" s="102"/>
      <c r="J104" s="102"/>
      <c r="K104" s="125">
        <v>671</v>
      </c>
      <c r="L104" s="114" t="s">
        <v>979</v>
      </c>
      <c r="M104" s="119">
        <v>1.2388031845846939</v>
      </c>
      <c r="N104" s="120">
        <v>0.4996402118094494</v>
      </c>
      <c r="O104" s="117">
        <v>0</v>
      </c>
      <c r="P104" s="117">
        <v>0</v>
      </c>
      <c r="Q104" s="117">
        <v>0</v>
      </c>
      <c r="R104" s="117">
        <v>0</v>
      </c>
      <c r="S104" s="117">
        <v>0</v>
      </c>
      <c r="T104" s="117">
        <v>0</v>
      </c>
      <c r="U104" s="117">
        <v>0</v>
      </c>
      <c r="V104" s="117">
        <v>0</v>
      </c>
      <c r="W104" s="117">
        <v>0</v>
      </c>
      <c r="X104" s="117">
        <v>0</v>
      </c>
      <c r="Y104" s="117">
        <v>0</v>
      </c>
      <c r="Z104" s="117">
        <v>0</v>
      </c>
      <c r="AA104" s="117">
        <v>0</v>
      </c>
      <c r="AB104" s="117">
        <v>0</v>
      </c>
      <c r="AC104" s="117">
        <v>0</v>
      </c>
      <c r="AD104" s="117">
        <v>0</v>
      </c>
      <c r="AE104" s="117">
        <v>0</v>
      </c>
      <c r="AF104" s="117">
        <v>0</v>
      </c>
      <c r="AG104" s="117">
        <v>0</v>
      </c>
      <c r="AH104" s="117">
        <v>0</v>
      </c>
      <c r="AI104" s="117">
        <v>0</v>
      </c>
      <c r="AJ104" s="117">
        <v>0</v>
      </c>
      <c r="AK104" s="117">
        <v>0</v>
      </c>
      <c r="AL104" s="117">
        <v>0</v>
      </c>
      <c r="AM104" s="117">
        <v>0</v>
      </c>
      <c r="AN104" s="117">
        <v>0</v>
      </c>
      <c r="AO104" s="117">
        <v>0</v>
      </c>
      <c r="AP104" s="117">
        <v>0</v>
      </c>
      <c r="AQ104" s="117">
        <v>0</v>
      </c>
      <c r="AR104" s="117">
        <v>0</v>
      </c>
      <c r="AS104" s="117">
        <v>0</v>
      </c>
      <c r="AT104" s="117">
        <v>0</v>
      </c>
      <c r="AU104" s="117">
        <v>0</v>
      </c>
      <c r="AV104" s="117">
        <v>0</v>
      </c>
      <c r="AW104" s="117">
        <v>0</v>
      </c>
      <c r="AX104" s="117">
        <v>0</v>
      </c>
      <c r="AY104" s="117">
        <v>0</v>
      </c>
      <c r="AZ104" s="117">
        <v>0</v>
      </c>
      <c r="BA104" s="117">
        <v>0</v>
      </c>
      <c r="BB104" s="117">
        <v>0</v>
      </c>
      <c r="BC104" s="117">
        <v>0</v>
      </c>
      <c r="BD104" s="117">
        <v>0</v>
      </c>
      <c r="BE104" s="117">
        <v>0</v>
      </c>
      <c r="BF104" s="117">
        <v>0</v>
      </c>
      <c r="BG104" s="117">
        <v>0</v>
      </c>
      <c r="BH104" s="117">
        <v>0</v>
      </c>
      <c r="BI104" s="117">
        <v>0</v>
      </c>
      <c r="BJ104" s="117">
        <v>0</v>
      </c>
      <c r="BK104" s="117">
        <v>0</v>
      </c>
      <c r="BL104" s="117">
        <v>0</v>
      </c>
      <c r="BM104" s="117">
        <v>0</v>
      </c>
      <c r="BN104" s="117">
        <v>0</v>
      </c>
      <c r="BO104" s="117">
        <v>0</v>
      </c>
      <c r="BP104" s="117">
        <v>0</v>
      </c>
      <c r="BQ104" s="117">
        <v>0</v>
      </c>
      <c r="BR104" s="117">
        <v>0</v>
      </c>
      <c r="BS104" s="117">
        <v>0</v>
      </c>
      <c r="BT104" s="117">
        <v>0</v>
      </c>
      <c r="BU104" s="117">
        <v>0</v>
      </c>
      <c r="BV104" s="117">
        <v>0</v>
      </c>
      <c r="BW104" s="117">
        <v>0</v>
      </c>
      <c r="BX104" s="117">
        <v>0</v>
      </c>
      <c r="BY104" s="117">
        <v>0</v>
      </c>
      <c r="BZ104" s="117">
        <v>0</v>
      </c>
      <c r="CA104" s="117">
        <v>0</v>
      </c>
      <c r="CB104" s="117">
        <v>0</v>
      </c>
      <c r="CC104" s="117">
        <v>0</v>
      </c>
      <c r="CD104" s="117">
        <v>0</v>
      </c>
      <c r="CE104" s="117">
        <v>0</v>
      </c>
      <c r="CF104" s="117">
        <v>0</v>
      </c>
      <c r="CG104" s="117">
        <v>0</v>
      </c>
      <c r="CH104" s="117">
        <v>0</v>
      </c>
      <c r="CI104" s="117">
        <v>0</v>
      </c>
      <c r="CJ104" s="117">
        <v>0</v>
      </c>
      <c r="CK104" s="117">
        <v>0</v>
      </c>
      <c r="CL104" s="117">
        <v>0</v>
      </c>
      <c r="CM104" s="117">
        <v>0</v>
      </c>
      <c r="CN104" s="117">
        <v>0</v>
      </c>
      <c r="CO104" s="117">
        <v>0</v>
      </c>
      <c r="CP104" s="117">
        <v>0</v>
      </c>
      <c r="CQ104" s="117">
        <v>0</v>
      </c>
      <c r="CR104" s="117">
        <v>0</v>
      </c>
      <c r="CS104" s="117">
        <v>0</v>
      </c>
      <c r="CT104" s="117">
        <v>0</v>
      </c>
      <c r="CU104" s="117">
        <v>0</v>
      </c>
      <c r="CV104" s="117">
        <v>0</v>
      </c>
      <c r="CW104" s="117">
        <v>0</v>
      </c>
      <c r="CX104" s="117">
        <v>0</v>
      </c>
      <c r="CY104" s="117">
        <v>0</v>
      </c>
      <c r="CZ104" s="117">
        <v>0</v>
      </c>
      <c r="DA104" s="117">
        <v>0</v>
      </c>
      <c r="DB104" s="117">
        <v>0</v>
      </c>
      <c r="DC104" s="117">
        <v>0</v>
      </c>
      <c r="DD104" s="117">
        <v>0</v>
      </c>
      <c r="DE104" s="117">
        <v>0</v>
      </c>
      <c r="DF104" s="117">
        <v>0</v>
      </c>
      <c r="DG104" s="117">
        <v>0</v>
      </c>
      <c r="DH104" s="117">
        <v>0</v>
      </c>
      <c r="DI104" s="117">
        <v>0</v>
      </c>
      <c r="DJ104" s="117">
        <v>0</v>
      </c>
      <c r="DK104" s="117">
        <v>0</v>
      </c>
      <c r="DL104" s="117">
        <v>0</v>
      </c>
      <c r="DM104" s="117">
        <v>0</v>
      </c>
      <c r="DN104" s="117">
        <v>0</v>
      </c>
      <c r="DO104" s="117">
        <v>0</v>
      </c>
      <c r="DP104" s="117">
        <v>0</v>
      </c>
      <c r="DQ104" s="117">
        <v>0</v>
      </c>
      <c r="DR104" s="117">
        <v>0</v>
      </c>
      <c r="DS104" s="99"/>
      <c r="DT104" s="8"/>
    </row>
    <row r="105" spans="5:124">
      <c r="E105" s="91"/>
      <c r="F105" s="102"/>
      <c r="G105" s="102"/>
      <c r="H105" s="102"/>
      <c r="I105" s="102"/>
      <c r="J105" s="102"/>
      <c r="K105" s="125">
        <v>672</v>
      </c>
      <c r="L105" s="114" t="s">
        <v>980</v>
      </c>
      <c r="M105" s="119">
        <v>1.003720355693317</v>
      </c>
      <c r="N105" s="120">
        <v>0.63488903829044796</v>
      </c>
      <c r="O105" s="117">
        <v>0</v>
      </c>
      <c r="P105" s="117">
        <v>0</v>
      </c>
      <c r="Q105" s="117">
        <v>0</v>
      </c>
      <c r="R105" s="117">
        <v>0</v>
      </c>
      <c r="S105" s="117">
        <v>0</v>
      </c>
      <c r="T105" s="117">
        <v>0</v>
      </c>
      <c r="U105" s="117">
        <v>0</v>
      </c>
      <c r="V105" s="117">
        <v>0</v>
      </c>
      <c r="W105" s="117">
        <v>0</v>
      </c>
      <c r="X105" s="117">
        <v>0</v>
      </c>
      <c r="Y105" s="117">
        <v>0</v>
      </c>
      <c r="Z105" s="117">
        <v>0</v>
      </c>
      <c r="AA105" s="117">
        <v>0</v>
      </c>
      <c r="AB105" s="117">
        <v>0</v>
      </c>
      <c r="AC105" s="117">
        <v>0</v>
      </c>
      <c r="AD105" s="117">
        <v>0</v>
      </c>
      <c r="AE105" s="117">
        <v>0</v>
      </c>
      <c r="AF105" s="117">
        <v>0</v>
      </c>
      <c r="AG105" s="117">
        <v>0</v>
      </c>
      <c r="AH105" s="117">
        <v>0</v>
      </c>
      <c r="AI105" s="117">
        <v>0</v>
      </c>
      <c r="AJ105" s="117">
        <v>0</v>
      </c>
      <c r="AK105" s="117">
        <v>0</v>
      </c>
      <c r="AL105" s="117">
        <v>0</v>
      </c>
      <c r="AM105" s="117">
        <v>0</v>
      </c>
      <c r="AN105" s="117">
        <v>0</v>
      </c>
      <c r="AO105" s="117">
        <v>0</v>
      </c>
      <c r="AP105" s="117">
        <v>0</v>
      </c>
      <c r="AQ105" s="117">
        <v>0</v>
      </c>
      <c r="AR105" s="117">
        <v>0</v>
      </c>
      <c r="AS105" s="117">
        <v>0</v>
      </c>
      <c r="AT105" s="117">
        <v>0</v>
      </c>
      <c r="AU105" s="117">
        <v>0</v>
      </c>
      <c r="AV105" s="117">
        <v>0</v>
      </c>
      <c r="AW105" s="117">
        <v>0</v>
      </c>
      <c r="AX105" s="117">
        <v>0</v>
      </c>
      <c r="AY105" s="117">
        <v>0</v>
      </c>
      <c r="AZ105" s="117">
        <v>0</v>
      </c>
      <c r="BA105" s="117">
        <v>0</v>
      </c>
      <c r="BB105" s="117">
        <v>0</v>
      </c>
      <c r="BC105" s="117">
        <v>0</v>
      </c>
      <c r="BD105" s="117">
        <v>0</v>
      </c>
      <c r="BE105" s="117">
        <v>0</v>
      </c>
      <c r="BF105" s="117">
        <v>0</v>
      </c>
      <c r="BG105" s="117">
        <v>0</v>
      </c>
      <c r="BH105" s="117">
        <v>0</v>
      </c>
      <c r="BI105" s="117">
        <v>0</v>
      </c>
      <c r="BJ105" s="117">
        <v>0</v>
      </c>
      <c r="BK105" s="117">
        <v>0</v>
      </c>
      <c r="BL105" s="117">
        <v>0</v>
      </c>
      <c r="BM105" s="117">
        <v>0</v>
      </c>
      <c r="BN105" s="117">
        <v>0</v>
      </c>
      <c r="BO105" s="117">
        <v>0</v>
      </c>
      <c r="BP105" s="117">
        <v>0</v>
      </c>
      <c r="BQ105" s="117">
        <v>0</v>
      </c>
      <c r="BR105" s="117">
        <v>0</v>
      </c>
      <c r="BS105" s="117">
        <v>0</v>
      </c>
      <c r="BT105" s="117">
        <v>0</v>
      </c>
      <c r="BU105" s="117">
        <v>0</v>
      </c>
      <c r="BV105" s="117">
        <v>0</v>
      </c>
      <c r="BW105" s="117">
        <v>0</v>
      </c>
      <c r="BX105" s="117">
        <v>0</v>
      </c>
      <c r="BY105" s="117">
        <v>0</v>
      </c>
      <c r="BZ105" s="117">
        <v>0</v>
      </c>
      <c r="CA105" s="117">
        <v>0</v>
      </c>
      <c r="CB105" s="117">
        <v>0</v>
      </c>
      <c r="CC105" s="117">
        <v>0</v>
      </c>
      <c r="CD105" s="117">
        <v>0</v>
      </c>
      <c r="CE105" s="117">
        <v>0</v>
      </c>
      <c r="CF105" s="117">
        <v>0</v>
      </c>
      <c r="CG105" s="117">
        <v>0</v>
      </c>
      <c r="CH105" s="117">
        <v>0</v>
      </c>
      <c r="CI105" s="117">
        <v>0</v>
      </c>
      <c r="CJ105" s="117">
        <v>0</v>
      </c>
      <c r="CK105" s="117">
        <v>0</v>
      </c>
      <c r="CL105" s="117">
        <v>0</v>
      </c>
      <c r="CM105" s="117">
        <v>0</v>
      </c>
      <c r="CN105" s="117">
        <v>0</v>
      </c>
      <c r="CO105" s="117">
        <v>0</v>
      </c>
      <c r="CP105" s="117">
        <v>0</v>
      </c>
      <c r="CQ105" s="117">
        <v>0</v>
      </c>
      <c r="CR105" s="117">
        <v>0</v>
      </c>
      <c r="CS105" s="117">
        <v>0</v>
      </c>
      <c r="CT105" s="117">
        <v>0</v>
      </c>
      <c r="CU105" s="117">
        <v>0</v>
      </c>
      <c r="CV105" s="117">
        <v>0</v>
      </c>
      <c r="CW105" s="117">
        <v>0</v>
      </c>
      <c r="CX105" s="117">
        <v>0</v>
      </c>
      <c r="CY105" s="117">
        <v>0</v>
      </c>
      <c r="CZ105" s="117">
        <v>0</v>
      </c>
      <c r="DA105" s="117">
        <v>0</v>
      </c>
      <c r="DB105" s="117">
        <v>0</v>
      </c>
      <c r="DC105" s="117">
        <v>0</v>
      </c>
      <c r="DD105" s="117">
        <v>0</v>
      </c>
      <c r="DE105" s="117">
        <v>0</v>
      </c>
      <c r="DF105" s="117">
        <v>0</v>
      </c>
      <c r="DG105" s="117">
        <v>0</v>
      </c>
      <c r="DH105" s="117">
        <v>0</v>
      </c>
      <c r="DI105" s="117">
        <v>0</v>
      </c>
      <c r="DJ105" s="117">
        <v>0</v>
      </c>
      <c r="DK105" s="117">
        <v>0</v>
      </c>
      <c r="DL105" s="117">
        <v>0</v>
      </c>
      <c r="DM105" s="117">
        <v>0</v>
      </c>
      <c r="DN105" s="117">
        <v>0</v>
      </c>
      <c r="DO105" s="117">
        <v>0</v>
      </c>
      <c r="DP105" s="117">
        <v>0</v>
      </c>
      <c r="DQ105" s="117">
        <v>0</v>
      </c>
      <c r="DR105" s="117">
        <v>0</v>
      </c>
      <c r="DS105" s="99"/>
      <c r="DT105" s="8"/>
    </row>
    <row r="106" spans="5:124">
      <c r="E106" s="91"/>
      <c r="F106" s="102"/>
      <c r="G106" s="102"/>
      <c r="H106" s="102"/>
      <c r="I106" s="102"/>
      <c r="J106" s="102"/>
      <c r="K106" s="125">
        <v>673</v>
      </c>
      <c r="L106" s="114" t="s">
        <v>641</v>
      </c>
      <c r="M106" s="119">
        <v>1.0032729326848555</v>
      </c>
      <c r="N106" s="120">
        <v>0.3839450085024258</v>
      </c>
      <c r="O106" s="117">
        <v>2.5232642542970536E-5</v>
      </c>
      <c r="P106" s="117">
        <v>1.4187907298101603E-5</v>
      </c>
      <c r="Q106" s="117">
        <v>0</v>
      </c>
      <c r="R106" s="117">
        <v>0</v>
      </c>
      <c r="S106" s="117">
        <v>0</v>
      </c>
      <c r="T106" s="117">
        <v>0</v>
      </c>
      <c r="U106" s="117">
        <v>0</v>
      </c>
      <c r="V106" s="117">
        <v>0</v>
      </c>
      <c r="W106" s="117">
        <v>0</v>
      </c>
      <c r="X106" s="117">
        <v>0</v>
      </c>
      <c r="Y106" s="117">
        <v>0</v>
      </c>
      <c r="Z106" s="117">
        <v>0</v>
      </c>
      <c r="AA106" s="117">
        <v>0</v>
      </c>
      <c r="AB106" s="117">
        <v>0</v>
      </c>
      <c r="AC106" s="117">
        <v>0</v>
      </c>
      <c r="AD106" s="117">
        <v>0</v>
      </c>
      <c r="AE106" s="117">
        <v>0</v>
      </c>
      <c r="AF106" s="117">
        <v>0</v>
      </c>
      <c r="AG106" s="117">
        <v>0</v>
      </c>
      <c r="AH106" s="117">
        <v>0</v>
      </c>
      <c r="AI106" s="117">
        <v>0</v>
      </c>
      <c r="AJ106" s="117">
        <v>0</v>
      </c>
      <c r="AK106" s="117">
        <v>0</v>
      </c>
      <c r="AL106" s="117">
        <v>0</v>
      </c>
      <c r="AM106" s="117">
        <v>0</v>
      </c>
      <c r="AN106" s="117">
        <v>0</v>
      </c>
      <c r="AO106" s="117">
        <v>0</v>
      </c>
      <c r="AP106" s="117">
        <v>0</v>
      </c>
      <c r="AQ106" s="117">
        <v>0</v>
      </c>
      <c r="AR106" s="117">
        <v>0</v>
      </c>
      <c r="AS106" s="117">
        <v>0</v>
      </c>
      <c r="AT106" s="117">
        <v>0</v>
      </c>
      <c r="AU106" s="117">
        <v>0</v>
      </c>
      <c r="AV106" s="117">
        <v>0</v>
      </c>
      <c r="AW106" s="117">
        <v>0</v>
      </c>
      <c r="AX106" s="117">
        <v>0</v>
      </c>
      <c r="AY106" s="117">
        <v>0</v>
      </c>
      <c r="AZ106" s="117">
        <v>0</v>
      </c>
      <c r="BA106" s="117">
        <v>0</v>
      </c>
      <c r="BB106" s="117">
        <v>0</v>
      </c>
      <c r="BC106" s="117">
        <v>0</v>
      </c>
      <c r="BD106" s="117">
        <v>0</v>
      </c>
      <c r="BE106" s="117">
        <v>0</v>
      </c>
      <c r="BF106" s="117">
        <v>0</v>
      </c>
      <c r="BG106" s="117">
        <v>0</v>
      </c>
      <c r="BH106" s="117">
        <v>0</v>
      </c>
      <c r="BI106" s="117">
        <v>0</v>
      </c>
      <c r="BJ106" s="117">
        <v>0</v>
      </c>
      <c r="BK106" s="117">
        <v>0</v>
      </c>
      <c r="BL106" s="117">
        <v>0</v>
      </c>
      <c r="BM106" s="117">
        <v>0</v>
      </c>
      <c r="BN106" s="117">
        <v>0</v>
      </c>
      <c r="BO106" s="117">
        <v>0</v>
      </c>
      <c r="BP106" s="117">
        <v>0</v>
      </c>
      <c r="BQ106" s="117">
        <v>0</v>
      </c>
      <c r="BR106" s="117">
        <v>0</v>
      </c>
      <c r="BS106" s="117">
        <v>0</v>
      </c>
      <c r="BT106" s="117">
        <v>0</v>
      </c>
      <c r="BU106" s="117">
        <v>0</v>
      </c>
      <c r="BV106" s="117">
        <v>0</v>
      </c>
      <c r="BW106" s="117">
        <v>0</v>
      </c>
      <c r="BX106" s="117">
        <v>0</v>
      </c>
      <c r="BY106" s="117">
        <v>0</v>
      </c>
      <c r="BZ106" s="117">
        <v>0</v>
      </c>
      <c r="CA106" s="117">
        <v>0</v>
      </c>
      <c r="CB106" s="117">
        <v>0</v>
      </c>
      <c r="CC106" s="117">
        <v>0</v>
      </c>
      <c r="CD106" s="117">
        <v>0</v>
      </c>
      <c r="CE106" s="117">
        <v>0</v>
      </c>
      <c r="CF106" s="117">
        <v>0</v>
      </c>
      <c r="CG106" s="117">
        <v>0</v>
      </c>
      <c r="CH106" s="117">
        <v>0</v>
      </c>
      <c r="CI106" s="117">
        <v>0</v>
      </c>
      <c r="CJ106" s="117">
        <v>0</v>
      </c>
      <c r="CK106" s="117">
        <v>0</v>
      </c>
      <c r="CL106" s="117">
        <v>0</v>
      </c>
      <c r="CM106" s="117">
        <v>0</v>
      </c>
      <c r="CN106" s="117">
        <v>0</v>
      </c>
      <c r="CO106" s="117">
        <v>0</v>
      </c>
      <c r="CP106" s="117">
        <v>0</v>
      </c>
      <c r="CQ106" s="117">
        <v>0</v>
      </c>
      <c r="CR106" s="117">
        <v>0</v>
      </c>
      <c r="CS106" s="117">
        <v>0</v>
      </c>
      <c r="CT106" s="117">
        <v>0</v>
      </c>
      <c r="CU106" s="117">
        <v>0</v>
      </c>
      <c r="CV106" s="117">
        <v>0</v>
      </c>
      <c r="CW106" s="117">
        <v>0</v>
      </c>
      <c r="CX106" s="117">
        <v>0</v>
      </c>
      <c r="CY106" s="117">
        <v>0</v>
      </c>
      <c r="CZ106" s="117">
        <v>0</v>
      </c>
      <c r="DA106" s="117">
        <v>0</v>
      </c>
      <c r="DB106" s="117">
        <v>0</v>
      </c>
      <c r="DC106" s="117">
        <v>0</v>
      </c>
      <c r="DD106" s="117">
        <v>0</v>
      </c>
      <c r="DE106" s="117">
        <v>0</v>
      </c>
      <c r="DF106" s="117">
        <v>0</v>
      </c>
      <c r="DG106" s="117">
        <v>0</v>
      </c>
      <c r="DH106" s="117">
        <v>0</v>
      </c>
      <c r="DI106" s="117">
        <v>0</v>
      </c>
      <c r="DJ106" s="117">
        <v>0</v>
      </c>
      <c r="DK106" s="117">
        <v>0</v>
      </c>
      <c r="DL106" s="117">
        <v>0</v>
      </c>
      <c r="DM106" s="117">
        <v>0</v>
      </c>
      <c r="DN106" s="117">
        <v>0</v>
      </c>
      <c r="DO106" s="117">
        <v>0</v>
      </c>
      <c r="DP106" s="117">
        <v>0</v>
      </c>
      <c r="DQ106" s="117">
        <v>0</v>
      </c>
      <c r="DR106" s="117">
        <v>0</v>
      </c>
      <c r="DS106" s="99"/>
      <c r="DT106" s="8"/>
    </row>
    <row r="107" spans="5:124">
      <c r="E107" s="91"/>
      <c r="F107" s="102"/>
      <c r="G107" s="102"/>
      <c r="H107" s="102"/>
      <c r="I107" s="102"/>
      <c r="J107" s="102"/>
      <c r="K107" s="125">
        <v>674</v>
      </c>
      <c r="L107" s="114" t="s">
        <v>981</v>
      </c>
      <c r="M107" s="119">
        <v>1.025953158767126</v>
      </c>
      <c r="N107" s="120">
        <v>0.36020235345969809</v>
      </c>
      <c r="O107" s="117">
        <v>0</v>
      </c>
      <c r="P107" s="117">
        <v>0</v>
      </c>
      <c r="Q107" s="117">
        <v>0</v>
      </c>
      <c r="R107" s="117">
        <v>0</v>
      </c>
      <c r="S107" s="117">
        <v>0</v>
      </c>
      <c r="T107" s="117">
        <v>0</v>
      </c>
      <c r="U107" s="117">
        <v>0</v>
      </c>
      <c r="V107" s="117">
        <v>0</v>
      </c>
      <c r="W107" s="117">
        <v>0</v>
      </c>
      <c r="X107" s="117">
        <v>0</v>
      </c>
      <c r="Y107" s="117">
        <v>0</v>
      </c>
      <c r="Z107" s="117">
        <v>0</v>
      </c>
      <c r="AA107" s="117">
        <v>0</v>
      </c>
      <c r="AB107" s="117">
        <v>0</v>
      </c>
      <c r="AC107" s="117">
        <v>0</v>
      </c>
      <c r="AD107" s="117">
        <v>0</v>
      </c>
      <c r="AE107" s="117">
        <v>0</v>
      </c>
      <c r="AF107" s="117">
        <v>0</v>
      </c>
      <c r="AG107" s="117">
        <v>0</v>
      </c>
      <c r="AH107" s="117">
        <v>0</v>
      </c>
      <c r="AI107" s="117">
        <v>0</v>
      </c>
      <c r="AJ107" s="117">
        <v>0</v>
      </c>
      <c r="AK107" s="117">
        <v>0</v>
      </c>
      <c r="AL107" s="117">
        <v>0</v>
      </c>
      <c r="AM107" s="117">
        <v>0</v>
      </c>
      <c r="AN107" s="117">
        <v>0</v>
      </c>
      <c r="AO107" s="117">
        <v>0</v>
      </c>
      <c r="AP107" s="117">
        <v>0</v>
      </c>
      <c r="AQ107" s="117">
        <v>0</v>
      </c>
      <c r="AR107" s="117">
        <v>0</v>
      </c>
      <c r="AS107" s="117">
        <v>0</v>
      </c>
      <c r="AT107" s="117">
        <v>0</v>
      </c>
      <c r="AU107" s="117">
        <v>0</v>
      </c>
      <c r="AV107" s="117">
        <v>0</v>
      </c>
      <c r="AW107" s="117">
        <v>0</v>
      </c>
      <c r="AX107" s="117">
        <v>0</v>
      </c>
      <c r="AY107" s="117">
        <v>0</v>
      </c>
      <c r="AZ107" s="117">
        <v>0</v>
      </c>
      <c r="BA107" s="117">
        <v>0</v>
      </c>
      <c r="BB107" s="117">
        <v>0</v>
      </c>
      <c r="BC107" s="117">
        <v>0</v>
      </c>
      <c r="BD107" s="117">
        <v>0</v>
      </c>
      <c r="BE107" s="117">
        <v>0</v>
      </c>
      <c r="BF107" s="117">
        <v>0</v>
      </c>
      <c r="BG107" s="117">
        <v>0</v>
      </c>
      <c r="BH107" s="117">
        <v>0</v>
      </c>
      <c r="BI107" s="117">
        <v>0</v>
      </c>
      <c r="BJ107" s="117">
        <v>0</v>
      </c>
      <c r="BK107" s="117">
        <v>0</v>
      </c>
      <c r="BL107" s="117">
        <v>0</v>
      </c>
      <c r="BM107" s="117">
        <v>0</v>
      </c>
      <c r="BN107" s="117">
        <v>0</v>
      </c>
      <c r="BO107" s="117">
        <v>0</v>
      </c>
      <c r="BP107" s="117">
        <v>0</v>
      </c>
      <c r="BQ107" s="117">
        <v>0</v>
      </c>
      <c r="BR107" s="117">
        <v>0</v>
      </c>
      <c r="BS107" s="117">
        <v>0</v>
      </c>
      <c r="BT107" s="117">
        <v>0</v>
      </c>
      <c r="BU107" s="117">
        <v>0</v>
      </c>
      <c r="BV107" s="117">
        <v>0</v>
      </c>
      <c r="BW107" s="117">
        <v>0</v>
      </c>
      <c r="BX107" s="117">
        <v>0</v>
      </c>
      <c r="BY107" s="117">
        <v>0</v>
      </c>
      <c r="BZ107" s="117">
        <v>0</v>
      </c>
      <c r="CA107" s="117">
        <v>0</v>
      </c>
      <c r="CB107" s="117">
        <v>0</v>
      </c>
      <c r="CC107" s="117">
        <v>0</v>
      </c>
      <c r="CD107" s="117">
        <v>0</v>
      </c>
      <c r="CE107" s="117">
        <v>0</v>
      </c>
      <c r="CF107" s="117">
        <v>0</v>
      </c>
      <c r="CG107" s="117">
        <v>0</v>
      </c>
      <c r="CH107" s="117">
        <v>0</v>
      </c>
      <c r="CI107" s="117">
        <v>0</v>
      </c>
      <c r="CJ107" s="117">
        <v>0</v>
      </c>
      <c r="CK107" s="117">
        <v>0</v>
      </c>
      <c r="CL107" s="117">
        <v>0</v>
      </c>
      <c r="CM107" s="117">
        <v>0</v>
      </c>
      <c r="CN107" s="117">
        <v>0</v>
      </c>
      <c r="CO107" s="117">
        <v>0</v>
      </c>
      <c r="CP107" s="117">
        <v>0</v>
      </c>
      <c r="CQ107" s="117">
        <v>0</v>
      </c>
      <c r="CR107" s="117">
        <v>0</v>
      </c>
      <c r="CS107" s="117">
        <v>0</v>
      </c>
      <c r="CT107" s="117">
        <v>0</v>
      </c>
      <c r="CU107" s="117">
        <v>0</v>
      </c>
      <c r="CV107" s="117">
        <v>0</v>
      </c>
      <c r="CW107" s="117">
        <v>0</v>
      </c>
      <c r="CX107" s="117">
        <v>0</v>
      </c>
      <c r="CY107" s="117">
        <v>0</v>
      </c>
      <c r="CZ107" s="117">
        <v>0</v>
      </c>
      <c r="DA107" s="117">
        <v>0</v>
      </c>
      <c r="DB107" s="117">
        <v>0</v>
      </c>
      <c r="DC107" s="117">
        <v>0</v>
      </c>
      <c r="DD107" s="117">
        <v>0</v>
      </c>
      <c r="DE107" s="117">
        <v>0</v>
      </c>
      <c r="DF107" s="117">
        <v>0</v>
      </c>
      <c r="DG107" s="117">
        <v>0</v>
      </c>
      <c r="DH107" s="117">
        <v>0</v>
      </c>
      <c r="DI107" s="117">
        <v>0</v>
      </c>
      <c r="DJ107" s="117">
        <v>0</v>
      </c>
      <c r="DK107" s="117">
        <v>0</v>
      </c>
      <c r="DL107" s="117">
        <v>0</v>
      </c>
      <c r="DM107" s="117">
        <v>0</v>
      </c>
      <c r="DN107" s="117">
        <v>9.5930559592022263E-2</v>
      </c>
      <c r="DO107" s="117">
        <v>0</v>
      </c>
      <c r="DP107" s="117">
        <v>0</v>
      </c>
      <c r="DQ107" s="117">
        <v>0</v>
      </c>
      <c r="DR107" s="117">
        <v>0</v>
      </c>
      <c r="DS107" s="99"/>
      <c r="DT107" s="8"/>
    </row>
    <row r="108" spans="5:124">
      <c r="E108" s="91"/>
      <c r="F108" s="102"/>
      <c r="G108" s="102"/>
      <c r="H108" s="102"/>
      <c r="I108" s="102"/>
      <c r="J108" s="102"/>
      <c r="K108" s="125">
        <v>675</v>
      </c>
      <c r="L108" s="114" t="s">
        <v>982</v>
      </c>
      <c r="M108" s="119">
        <v>1.0118486099552586</v>
      </c>
      <c r="N108" s="120">
        <v>0.36003543038456087</v>
      </c>
      <c r="O108" s="117">
        <v>0</v>
      </c>
      <c r="P108" s="117">
        <v>0</v>
      </c>
      <c r="Q108" s="117">
        <v>0</v>
      </c>
      <c r="R108" s="117">
        <v>0</v>
      </c>
      <c r="S108" s="117">
        <v>0</v>
      </c>
      <c r="T108" s="117">
        <v>0</v>
      </c>
      <c r="U108" s="117">
        <v>0</v>
      </c>
      <c r="V108" s="117">
        <v>0</v>
      </c>
      <c r="W108" s="117">
        <v>0</v>
      </c>
      <c r="X108" s="117">
        <v>0</v>
      </c>
      <c r="Y108" s="117">
        <v>0</v>
      </c>
      <c r="Z108" s="117">
        <v>0</v>
      </c>
      <c r="AA108" s="117">
        <v>0</v>
      </c>
      <c r="AB108" s="117">
        <v>0</v>
      </c>
      <c r="AC108" s="117">
        <v>0</v>
      </c>
      <c r="AD108" s="117">
        <v>0</v>
      </c>
      <c r="AE108" s="117">
        <v>0</v>
      </c>
      <c r="AF108" s="117">
        <v>0</v>
      </c>
      <c r="AG108" s="117">
        <v>0</v>
      </c>
      <c r="AH108" s="117">
        <v>0</v>
      </c>
      <c r="AI108" s="117">
        <v>0</v>
      </c>
      <c r="AJ108" s="117">
        <v>0</v>
      </c>
      <c r="AK108" s="117">
        <v>0</v>
      </c>
      <c r="AL108" s="117">
        <v>0</v>
      </c>
      <c r="AM108" s="117">
        <v>0</v>
      </c>
      <c r="AN108" s="117">
        <v>0</v>
      </c>
      <c r="AO108" s="117">
        <v>0</v>
      </c>
      <c r="AP108" s="117">
        <v>0</v>
      </c>
      <c r="AQ108" s="117">
        <v>0</v>
      </c>
      <c r="AR108" s="117">
        <v>0</v>
      </c>
      <c r="AS108" s="117">
        <v>0</v>
      </c>
      <c r="AT108" s="117">
        <v>0</v>
      </c>
      <c r="AU108" s="117">
        <v>0</v>
      </c>
      <c r="AV108" s="117">
        <v>0</v>
      </c>
      <c r="AW108" s="117">
        <v>0</v>
      </c>
      <c r="AX108" s="117">
        <v>0</v>
      </c>
      <c r="AY108" s="117">
        <v>0</v>
      </c>
      <c r="AZ108" s="117">
        <v>0</v>
      </c>
      <c r="BA108" s="117">
        <v>0</v>
      </c>
      <c r="BB108" s="117">
        <v>0</v>
      </c>
      <c r="BC108" s="117">
        <v>0</v>
      </c>
      <c r="BD108" s="117">
        <v>0</v>
      </c>
      <c r="BE108" s="117">
        <v>0</v>
      </c>
      <c r="BF108" s="117">
        <v>0</v>
      </c>
      <c r="BG108" s="117">
        <v>0</v>
      </c>
      <c r="BH108" s="117">
        <v>0</v>
      </c>
      <c r="BI108" s="117">
        <v>0</v>
      </c>
      <c r="BJ108" s="117">
        <v>0</v>
      </c>
      <c r="BK108" s="117">
        <v>0</v>
      </c>
      <c r="BL108" s="117">
        <v>0</v>
      </c>
      <c r="BM108" s="117">
        <v>0</v>
      </c>
      <c r="BN108" s="117">
        <v>0</v>
      </c>
      <c r="BO108" s="117">
        <v>0</v>
      </c>
      <c r="BP108" s="117">
        <v>0</v>
      </c>
      <c r="BQ108" s="117">
        <v>0</v>
      </c>
      <c r="BR108" s="117">
        <v>0</v>
      </c>
      <c r="BS108" s="117">
        <v>0</v>
      </c>
      <c r="BT108" s="117">
        <v>0</v>
      </c>
      <c r="BU108" s="117">
        <v>0</v>
      </c>
      <c r="BV108" s="117">
        <v>0</v>
      </c>
      <c r="BW108" s="117">
        <v>0</v>
      </c>
      <c r="BX108" s="117">
        <v>0</v>
      </c>
      <c r="BY108" s="117">
        <v>0</v>
      </c>
      <c r="BZ108" s="117">
        <v>0</v>
      </c>
      <c r="CA108" s="117">
        <v>0</v>
      </c>
      <c r="CB108" s="117">
        <v>0</v>
      </c>
      <c r="CC108" s="117">
        <v>0</v>
      </c>
      <c r="CD108" s="117">
        <v>0</v>
      </c>
      <c r="CE108" s="117">
        <v>0</v>
      </c>
      <c r="CF108" s="117">
        <v>0</v>
      </c>
      <c r="CG108" s="117">
        <v>0</v>
      </c>
      <c r="CH108" s="117">
        <v>0</v>
      </c>
      <c r="CI108" s="117">
        <v>0</v>
      </c>
      <c r="CJ108" s="117">
        <v>0</v>
      </c>
      <c r="CK108" s="117">
        <v>0</v>
      </c>
      <c r="CL108" s="117">
        <v>0</v>
      </c>
      <c r="CM108" s="117">
        <v>0</v>
      </c>
      <c r="CN108" s="117">
        <v>0</v>
      </c>
      <c r="CO108" s="117">
        <v>0</v>
      </c>
      <c r="CP108" s="117">
        <v>0</v>
      </c>
      <c r="CQ108" s="117">
        <v>0</v>
      </c>
      <c r="CR108" s="117">
        <v>0</v>
      </c>
      <c r="CS108" s="117">
        <v>0</v>
      </c>
      <c r="CT108" s="117">
        <v>0</v>
      </c>
      <c r="CU108" s="117">
        <v>0</v>
      </c>
      <c r="CV108" s="117">
        <v>0</v>
      </c>
      <c r="CW108" s="117">
        <v>0</v>
      </c>
      <c r="CX108" s="117">
        <v>0</v>
      </c>
      <c r="CY108" s="117">
        <v>0</v>
      </c>
      <c r="CZ108" s="117">
        <v>0</v>
      </c>
      <c r="DA108" s="117">
        <v>0</v>
      </c>
      <c r="DB108" s="117">
        <v>0</v>
      </c>
      <c r="DC108" s="117">
        <v>0</v>
      </c>
      <c r="DD108" s="117">
        <v>0</v>
      </c>
      <c r="DE108" s="117">
        <v>0</v>
      </c>
      <c r="DF108" s="117">
        <v>0</v>
      </c>
      <c r="DG108" s="117">
        <v>0</v>
      </c>
      <c r="DH108" s="117">
        <v>0</v>
      </c>
      <c r="DI108" s="117">
        <v>0</v>
      </c>
      <c r="DJ108" s="117">
        <v>0</v>
      </c>
      <c r="DK108" s="117">
        <v>0</v>
      </c>
      <c r="DL108" s="117">
        <v>0</v>
      </c>
      <c r="DM108" s="117">
        <v>0</v>
      </c>
      <c r="DN108" s="117">
        <v>0</v>
      </c>
      <c r="DO108" s="117">
        <v>0</v>
      </c>
      <c r="DP108" s="117">
        <v>0</v>
      </c>
      <c r="DQ108" s="117">
        <v>0</v>
      </c>
      <c r="DR108" s="117">
        <v>0</v>
      </c>
      <c r="DS108" s="99"/>
      <c r="DT108" s="8"/>
    </row>
    <row r="109" spans="5:124">
      <c r="E109" s="91"/>
      <c r="F109" s="102"/>
      <c r="G109" s="102"/>
      <c r="H109" s="102"/>
      <c r="I109" s="102"/>
      <c r="J109" s="102"/>
      <c r="K109" s="125">
        <v>679</v>
      </c>
      <c r="L109" s="114" t="s">
        <v>645</v>
      </c>
      <c r="M109" s="119">
        <v>1.0144616257250549</v>
      </c>
      <c r="N109" s="120">
        <v>0.32403890257929141</v>
      </c>
      <c r="O109" s="117">
        <v>5.68148439961963E-4</v>
      </c>
      <c r="P109" s="117">
        <v>2.7653832603049411E-4</v>
      </c>
      <c r="Q109" s="117">
        <v>0</v>
      </c>
      <c r="R109" s="117">
        <v>0</v>
      </c>
      <c r="S109" s="117">
        <v>0</v>
      </c>
      <c r="T109" s="117">
        <v>0</v>
      </c>
      <c r="U109" s="117">
        <v>0</v>
      </c>
      <c r="V109" s="117">
        <v>0</v>
      </c>
      <c r="W109" s="117">
        <v>0</v>
      </c>
      <c r="X109" s="117">
        <v>0</v>
      </c>
      <c r="Y109" s="117">
        <v>0</v>
      </c>
      <c r="Z109" s="117">
        <v>0</v>
      </c>
      <c r="AA109" s="117">
        <v>0</v>
      </c>
      <c r="AB109" s="117">
        <v>0</v>
      </c>
      <c r="AC109" s="117">
        <v>0</v>
      </c>
      <c r="AD109" s="117">
        <v>0</v>
      </c>
      <c r="AE109" s="117">
        <v>0</v>
      </c>
      <c r="AF109" s="117">
        <v>0</v>
      </c>
      <c r="AG109" s="117">
        <v>0</v>
      </c>
      <c r="AH109" s="117">
        <v>0</v>
      </c>
      <c r="AI109" s="117">
        <v>0</v>
      </c>
      <c r="AJ109" s="117">
        <v>0</v>
      </c>
      <c r="AK109" s="117">
        <v>0</v>
      </c>
      <c r="AL109" s="117">
        <v>0</v>
      </c>
      <c r="AM109" s="117">
        <v>0</v>
      </c>
      <c r="AN109" s="117">
        <v>0</v>
      </c>
      <c r="AO109" s="117">
        <v>0</v>
      </c>
      <c r="AP109" s="117">
        <v>0</v>
      </c>
      <c r="AQ109" s="117">
        <v>0</v>
      </c>
      <c r="AR109" s="117">
        <v>0</v>
      </c>
      <c r="AS109" s="117">
        <v>0</v>
      </c>
      <c r="AT109" s="117">
        <v>0</v>
      </c>
      <c r="AU109" s="117">
        <v>0</v>
      </c>
      <c r="AV109" s="117">
        <v>0</v>
      </c>
      <c r="AW109" s="117">
        <v>0</v>
      </c>
      <c r="AX109" s="117">
        <v>0</v>
      </c>
      <c r="AY109" s="117">
        <v>0</v>
      </c>
      <c r="AZ109" s="117">
        <v>0</v>
      </c>
      <c r="BA109" s="117">
        <v>0</v>
      </c>
      <c r="BB109" s="117">
        <v>0</v>
      </c>
      <c r="BC109" s="117">
        <v>0</v>
      </c>
      <c r="BD109" s="117">
        <v>0</v>
      </c>
      <c r="BE109" s="117">
        <v>0</v>
      </c>
      <c r="BF109" s="117">
        <v>0</v>
      </c>
      <c r="BG109" s="117">
        <v>0</v>
      </c>
      <c r="BH109" s="117">
        <v>0</v>
      </c>
      <c r="BI109" s="117">
        <v>0</v>
      </c>
      <c r="BJ109" s="117">
        <v>0</v>
      </c>
      <c r="BK109" s="117">
        <v>0</v>
      </c>
      <c r="BL109" s="117">
        <v>0</v>
      </c>
      <c r="BM109" s="117">
        <v>0</v>
      </c>
      <c r="BN109" s="117">
        <v>0</v>
      </c>
      <c r="BO109" s="117">
        <v>0</v>
      </c>
      <c r="BP109" s="117">
        <v>0</v>
      </c>
      <c r="BQ109" s="117">
        <v>0</v>
      </c>
      <c r="BR109" s="117">
        <v>0</v>
      </c>
      <c r="BS109" s="117">
        <v>0</v>
      </c>
      <c r="BT109" s="117">
        <v>0</v>
      </c>
      <c r="BU109" s="117">
        <v>0</v>
      </c>
      <c r="BV109" s="117">
        <v>0</v>
      </c>
      <c r="BW109" s="117">
        <v>0</v>
      </c>
      <c r="BX109" s="117">
        <v>0</v>
      </c>
      <c r="BY109" s="117">
        <v>0</v>
      </c>
      <c r="BZ109" s="117">
        <v>0</v>
      </c>
      <c r="CA109" s="117">
        <v>0</v>
      </c>
      <c r="CB109" s="117">
        <v>0</v>
      </c>
      <c r="CC109" s="117">
        <v>0</v>
      </c>
      <c r="CD109" s="117">
        <v>0</v>
      </c>
      <c r="CE109" s="117">
        <v>0</v>
      </c>
      <c r="CF109" s="117">
        <v>0</v>
      </c>
      <c r="CG109" s="117">
        <v>0</v>
      </c>
      <c r="CH109" s="117">
        <v>0</v>
      </c>
      <c r="CI109" s="117">
        <v>0</v>
      </c>
      <c r="CJ109" s="117">
        <v>0</v>
      </c>
      <c r="CK109" s="117">
        <v>0</v>
      </c>
      <c r="CL109" s="117">
        <v>0</v>
      </c>
      <c r="CM109" s="117">
        <v>0</v>
      </c>
      <c r="CN109" s="117">
        <v>0</v>
      </c>
      <c r="CO109" s="117">
        <v>0</v>
      </c>
      <c r="CP109" s="117">
        <v>0</v>
      </c>
      <c r="CQ109" s="117">
        <v>0</v>
      </c>
      <c r="CR109" s="117">
        <v>0</v>
      </c>
      <c r="CS109" s="117">
        <v>0</v>
      </c>
      <c r="CT109" s="117">
        <v>0</v>
      </c>
      <c r="CU109" s="117">
        <v>0</v>
      </c>
      <c r="CV109" s="117">
        <v>0</v>
      </c>
      <c r="CW109" s="117">
        <v>0</v>
      </c>
      <c r="CX109" s="117">
        <v>0</v>
      </c>
      <c r="CY109" s="117">
        <v>0</v>
      </c>
      <c r="CZ109" s="117">
        <v>0</v>
      </c>
      <c r="DA109" s="117">
        <v>0</v>
      </c>
      <c r="DB109" s="117">
        <v>0</v>
      </c>
      <c r="DC109" s="117">
        <v>0</v>
      </c>
      <c r="DD109" s="117">
        <v>0</v>
      </c>
      <c r="DE109" s="117">
        <v>0</v>
      </c>
      <c r="DF109" s="117">
        <v>0</v>
      </c>
      <c r="DG109" s="117">
        <v>0</v>
      </c>
      <c r="DH109" s="117">
        <v>0</v>
      </c>
      <c r="DI109" s="117">
        <v>0</v>
      </c>
      <c r="DJ109" s="117">
        <v>0</v>
      </c>
      <c r="DK109" s="117">
        <v>0</v>
      </c>
      <c r="DL109" s="117">
        <v>0</v>
      </c>
      <c r="DM109" s="117">
        <v>0</v>
      </c>
      <c r="DN109" s="117">
        <v>0</v>
      </c>
      <c r="DO109" s="117">
        <v>0</v>
      </c>
      <c r="DP109" s="117">
        <v>0</v>
      </c>
      <c r="DQ109" s="117">
        <v>0</v>
      </c>
      <c r="DR109" s="117">
        <v>0</v>
      </c>
      <c r="DS109" s="99"/>
      <c r="DT109" s="8"/>
    </row>
    <row r="110" spans="5:124">
      <c r="E110" s="91"/>
      <c r="F110" s="102"/>
      <c r="G110" s="102"/>
      <c r="H110" s="102"/>
      <c r="I110" s="102"/>
      <c r="J110" s="102"/>
      <c r="K110" s="125">
        <v>681</v>
      </c>
      <c r="L110" s="114" t="s">
        <v>647</v>
      </c>
      <c r="M110" s="119">
        <v>1.0287413518373496</v>
      </c>
      <c r="N110" s="120">
        <v>1</v>
      </c>
      <c r="O110" s="117">
        <v>1.6061427607552055E-4</v>
      </c>
      <c r="P110" s="117">
        <v>3.6122717706132197E-4</v>
      </c>
      <c r="Q110" s="117">
        <v>0</v>
      </c>
      <c r="R110" s="117">
        <v>0</v>
      </c>
      <c r="S110" s="117">
        <v>0</v>
      </c>
      <c r="T110" s="117">
        <v>0</v>
      </c>
      <c r="U110" s="117">
        <v>0</v>
      </c>
      <c r="V110" s="117">
        <v>0</v>
      </c>
      <c r="W110" s="117">
        <v>0</v>
      </c>
      <c r="X110" s="117">
        <v>0</v>
      </c>
      <c r="Y110" s="117">
        <v>0</v>
      </c>
      <c r="Z110" s="117">
        <v>0</v>
      </c>
      <c r="AA110" s="117">
        <v>0</v>
      </c>
      <c r="AB110" s="117">
        <v>0</v>
      </c>
      <c r="AC110" s="117">
        <v>0</v>
      </c>
      <c r="AD110" s="117">
        <v>0</v>
      </c>
      <c r="AE110" s="117">
        <v>0</v>
      </c>
      <c r="AF110" s="117">
        <v>0</v>
      </c>
      <c r="AG110" s="117">
        <v>0</v>
      </c>
      <c r="AH110" s="117">
        <v>0</v>
      </c>
      <c r="AI110" s="117">
        <v>0</v>
      </c>
      <c r="AJ110" s="117">
        <v>0</v>
      </c>
      <c r="AK110" s="117">
        <v>0</v>
      </c>
      <c r="AL110" s="117">
        <v>0</v>
      </c>
      <c r="AM110" s="117">
        <v>0</v>
      </c>
      <c r="AN110" s="117">
        <v>0</v>
      </c>
      <c r="AO110" s="117">
        <v>0</v>
      </c>
      <c r="AP110" s="117">
        <v>0</v>
      </c>
      <c r="AQ110" s="117">
        <v>0</v>
      </c>
      <c r="AR110" s="117">
        <v>0</v>
      </c>
      <c r="AS110" s="117">
        <v>0</v>
      </c>
      <c r="AT110" s="117">
        <v>0</v>
      </c>
      <c r="AU110" s="117">
        <v>0</v>
      </c>
      <c r="AV110" s="117">
        <v>0</v>
      </c>
      <c r="AW110" s="117">
        <v>0</v>
      </c>
      <c r="AX110" s="117">
        <v>0</v>
      </c>
      <c r="AY110" s="117">
        <v>0</v>
      </c>
      <c r="AZ110" s="117">
        <v>0</v>
      </c>
      <c r="BA110" s="117">
        <v>0</v>
      </c>
      <c r="BB110" s="117">
        <v>0</v>
      </c>
      <c r="BC110" s="117">
        <v>0</v>
      </c>
      <c r="BD110" s="117">
        <v>0</v>
      </c>
      <c r="BE110" s="117">
        <v>0</v>
      </c>
      <c r="BF110" s="117">
        <v>0</v>
      </c>
      <c r="BG110" s="117">
        <v>0</v>
      </c>
      <c r="BH110" s="117">
        <v>0</v>
      </c>
      <c r="BI110" s="117">
        <v>0</v>
      </c>
      <c r="BJ110" s="117">
        <v>0</v>
      </c>
      <c r="BK110" s="117">
        <v>0</v>
      </c>
      <c r="BL110" s="117">
        <v>0</v>
      </c>
      <c r="BM110" s="117">
        <v>0</v>
      </c>
      <c r="BN110" s="117">
        <v>0</v>
      </c>
      <c r="BO110" s="117">
        <v>0</v>
      </c>
      <c r="BP110" s="117">
        <v>0</v>
      </c>
      <c r="BQ110" s="117">
        <v>0</v>
      </c>
      <c r="BR110" s="117">
        <v>0</v>
      </c>
      <c r="BS110" s="117">
        <v>0</v>
      </c>
      <c r="BT110" s="117">
        <v>0</v>
      </c>
      <c r="BU110" s="117">
        <v>0</v>
      </c>
      <c r="BV110" s="117">
        <v>0</v>
      </c>
      <c r="BW110" s="117">
        <v>0</v>
      </c>
      <c r="BX110" s="117">
        <v>0</v>
      </c>
      <c r="BY110" s="117">
        <v>0</v>
      </c>
      <c r="BZ110" s="117">
        <v>0</v>
      </c>
      <c r="CA110" s="117">
        <v>0</v>
      </c>
      <c r="CB110" s="117">
        <v>0</v>
      </c>
      <c r="CC110" s="117">
        <v>0</v>
      </c>
      <c r="CD110" s="117">
        <v>0</v>
      </c>
      <c r="CE110" s="117">
        <v>0</v>
      </c>
      <c r="CF110" s="117">
        <v>0</v>
      </c>
      <c r="CG110" s="117">
        <v>0</v>
      </c>
      <c r="CH110" s="117">
        <v>0</v>
      </c>
      <c r="CI110" s="117">
        <v>0</v>
      </c>
      <c r="CJ110" s="117">
        <v>0</v>
      </c>
      <c r="CK110" s="117">
        <v>0</v>
      </c>
      <c r="CL110" s="117">
        <v>0</v>
      </c>
      <c r="CM110" s="117">
        <v>0</v>
      </c>
      <c r="CN110" s="117">
        <v>0</v>
      </c>
      <c r="CO110" s="117">
        <v>0</v>
      </c>
      <c r="CP110" s="117">
        <v>0</v>
      </c>
      <c r="CQ110" s="117">
        <v>0</v>
      </c>
      <c r="CR110" s="117">
        <v>0</v>
      </c>
      <c r="CS110" s="117">
        <v>0</v>
      </c>
      <c r="CT110" s="117">
        <v>0</v>
      </c>
      <c r="CU110" s="117">
        <v>0</v>
      </c>
      <c r="CV110" s="117">
        <v>0</v>
      </c>
      <c r="CW110" s="117">
        <v>0</v>
      </c>
      <c r="CX110" s="117">
        <v>0</v>
      </c>
      <c r="CY110" s="117">
        <v>0</v>
      </c>
      <c r="CZ110" s="117">
        <v>0</v>
      </c>
      <c r="DA110" s="117">
        <v>0</v>
      </c>
      <c r="DB110" s="117">
        <v>0</v>
      </c>
      <c r="DC110" s="117">
        <v>0</v>
      </c>
      <c r="DD110" s="117">
        <v>0</v>
      </c>
      <c r="DE110" s="117">
        <v>0</v>
      </c>
      <c r="DF110" s="117">
        <v>0</v>
      </c>
      <c r="DG110" s="117">
        <v>0</v>
      </c>
      <c r="DH110" s="117">
        <v>0</v>
      </c>
      <c r="DI110" s="117">
        <v>0</v>
      </c>
      <c r="DJ110" s="117">
        <v>0</v>
      </c>
      <c r="DK110" s="117">
        <v>0</v>
      </c>
      <c r="DL110" s="117">
        <v>0</v>
      </c>
      <c r="DM110" s="117">
        <v>0</v>
      </c>
      <c r="DN110" s="117">
        <v>0</v>
      </c>
      <c r="DO110" s="117">
        <v>0</v>
      </c>
      <c r="DP110" s="117">
        <v>0</v>
      </c>
      <c r="DQ110" s="117">
        <v>0</v>
      </c>
      <c r="DR110" s="117">
        <v>0</v>
      </c>
      <c r="DS110" s="99"/>
      <c r="DT110" s="8"/>
    </row>
    <row r="111" spans="5:124">
      <c r="E111" s="91"/>
      <c r="F111" s="102"/>
      <c r="G111" s="102"/>
      <c r="H111" s="102"/>
      <c r="I111" s="102"/>
      <c r="J111" s="102"/>
      <c r="K111" s="129">
        <v>691</v>
      </c>
      <c r="L111" s="130" t="s">
        <v>648</v>
      </c>
      <c r="M111" s="131">
        <v>1.0462282109380405</v>
      </c>
      <c r="N111" s="132">
        <v>0.34849105291281024</v>
      </c>
      <c r="O111" s="133">
        <v>1.9759728195030909E-2</v>
      </c>
      <c r="P111" s="133">
        <v>1.7339245569165052E-2</v>
      </c>
      <c r="Q111" s="134">
        <v>0</v>
      </c>
      <c r="R111" s="134">
        <v>0</v>
      </c>
      <c r="S111" s="134">
        <v>0</v>
      </c>
      <c r="T111" s="134">
        <v>0</v>
      </c>
      <c r="U111" s="134">
        <v>0</v>
      </c>
      <c r="V111" s="134">
        <v>0</v>
      </c>
      <c r="W111" s="134">
        <v>0</v>
      </c>
      <c r="X111" s="134">
        <v>0</v>
      </c>
      <c r="Y111" s="134">
        <v>0</v>
      </c>
      <c r="Z111" s="134">
        <v>0</v>
      </c>
      <c r="AA111" s="134">
        <v>0</v>
      </c>
      <c r="AB111" s="134">
        <v>0</v>
      </c>
      <c r="AC111" s="134">
        <v>0</v>
      </c>
      <c r="AD111" s="134">
        <v>0</v>
      </c>
      <c r="AE111" s="134">
        <v>0</v>
      </c>
      <c r="AF111" s="134">
        <v>0</v>
      </c>
      <c r="AG111" s="134">
        <v>0</v>
      </c>
      <c r="AH111" s="134">
        <v>0</v>
      </c>
      <c r="AI111" s="134">
        <v>0</v>
      </c>
      <c r="AJ111" s="134">
        <v>0</v>
      </c>
      <c r="AK111" s="134">
        <v>0</v>
      </c>
      <c r="AL111" s="134">
        <v>0</v>
      </c>
      <c r="AM111" s="134">
        <v>0</v>
      </c>
      <c r="AN111" s="134">
        <v>0</v>
      </c>
      <c r="AO111" s="134">
        <v>0</v>
      </c>
      <c r="AP111" s="134">
        <v>0</v>
      </c>
      <c r="AQ111" s="134">
        <v>0</v>
      </c>
      <c r="AR111" s="134">
        <v>0</v>
      </c>
      <c r="AS111" s="134">
        <v>0</v>
      </c>
      <c r="AT111" s="134">
        <v>0</v>
      </c>
      <c r="AU111" s="134">
        <v>0</v>
      </c>
      <c r="AV111" s="134">
        <v>0</v>
      </c>
      <c r="AW111" s="134">
        <v>0</v>
      </c>
      <c r="AX111" s="134">
        <v>0</v>
      </c>
      <c r="AY111" s="134">
        <v>0</v>
      </c>
      <c r="AZ111" s="134">
        <v>0</v>
      </c>
      <c r="BA111" s="134">
        <v>0</v>
      </c>
      <c r="BB111" s="134">
        <v>0</v>
      </c>
      <c r="BC111" s="134">
        <v>0</v>
      </c>
      <c r="BD111" s="134">
        <v>0</v>
      </c>
      <c r="BE111" s="134">
        <v>0</v>
      </c>
      <c r="BF111" s="134">
        <v>0</v>
      </c>
      <c r="BG111" s="134">
        <v>0</v>
      </c>
      <c r="BH111" s="134">
        <v>0</v>
      </c>
      <c r="BI111" s="134">
        <v>0</v>
      </c>
      <c r="BJ111" s="134">
        <v>0</v>
      </c>
      <c r="BK111" s="134">
        <v>0</v>
      </c>
      <c r="BL111" s="134">
        <v>0</v>
      </c>
      <c r="BM111" s="134">
        <v>0</v>
      </c>
      <c r="BN111" s="134">
        <v>0</v>
      </c>
      <c r="BO111" s="134">
        <v>0</v>
      </c>
      <c r="BP111" s="134">
        <v>0</v>
      </c>
      <c r="BQ111" s="134">
        <v>0</v>
      </c>
      <c r="BR111" s="134">
        <v>0</v>
      </c>
      <c r="BS111" s="134">
        <v>0</v>
      </c>
      <c r="BT111" s="134">
        <v>0</v>
      </c>
      <c r="BU111" s="134">
        <v>0</v>
      </c>
      <c r="BV111" s="134">
        <v>0</v>
      </c>
      <c r="BW111" s="134">
        <v>0</v>
      </c>
      <c r="BX111" s="134">
        <v>0</v>
      </c>
      <c r="BY111" s="134">
        <v>0</v>
      </c>
      <c r="BZ111" s="134">
        <v>0</v>
      </c>
      <c r="CA111" s="134">
        <v>0</v>
      </c>
      <c r="CB111" s="134">
        <v>0</v>
      </c>
      <c r="CC111" s="134">
        <v>0</v>
      </c>
      <c r="CD111" s="134">
        <v>0</v>
      </c>
      <c r="CE111" s="134">
        <v>0</v>
      </c>
      <c r="CF111" s="134">
        <v>0</v>
      </c>
      <c r="CG111" s="134">
        <v>0</v>
      </c>
      <c r="CH111" s="134">
        <v>0</v>
      </c>
      <c r="CI111" s="134">
        <v>0</v>
      </c>
      <c r="CJ111" s="134">
        <v>0</v>
      </c>
      <c r="CK111" s="134">
        <v>0</v>
      </c>
      <c r="CL111" s="134">
        <v>0</v>
      </c>
      <c r="CM111" s="134">
        <v>0</v>
      </c>
      <c r="CN111" s="134">
        <v>0</v>
      </c>
      <c r="CO111" s="134">
        <v>0</v>
      </c>
      <c r="CP111" s="134">
        <v>0</v>
      </c>
      <c r="CQ111" s="134">
        <v>0</v>
      </c>
      <c r="CR111" s="134">
        <v>0</v>
      </c>
      <c r="CS111" s="134">
        <v>0</v>
      </c>
      <c r="CT111" s="134">
        <v>0</v>
      </c>
      <c r="CU111" s="134">
        <v>0</v>
      </c>
      <c r="CV111" s="134">
        <v>0</v>
      </c>
      <c r="CW111" s="134">
        <v>0</v>
      </c>
      <c r="CX111" s="134">
        <v>0</v>
      </c>
      <c r="CY111" s="134">
        <v>0</v>
      </c>
      <c r="CZ111" s="134">
        <v>0</v>
      </c>
      <c r="DA111" s="134">
        <v>0</v>
      </c>
      <c r="DB111" s="134">
        <v>0</v>
      </c>
      <c r="DC111" s="134">
        <v>0</v>
      </c>
      <c r="DD111" s="134">
        <v>0</v>
      </c>
      <c r="DE111" s="134">
        <v>0</v>
      </c>
      <c r="DF111" s="134">
        <v>0</v>
      </c>
      <c r="DG111" s="134">
        <v>0</v>
      </c>
      <c r="DH111" s="134">
        <v>0</v>
      </c>
      <c r="DI111" s="134">
        <v>0</v>
      </c>
      <c r="DJ111" s="134">
        <v>0</v>
      </c>
      <c r="DK111" s="134">
        <v>0</v>
      </c>
      <c r="DL111" s="134">
        <v>0</v>
      </c>
      <c r="DM111" s="134">
        <v>0</v>
      </c>
      <c r="DN111" s="134">
        <v>0</v>
      </c>
      <c r="DO111" s="134">
        <v>0</v>
      </c>
      <c r="DP111" s="134">
        <v>0</v>
      </c>
      <c r="DQ111" s="134">
        <v>0</v>
      </c>
      <c r="DR111" s="134">
        <v>0</v>
      </c>
      <c r="DS111" s="99"/>
      <c r="DT111" s="8"/>
    </row>
    <row r="112" spans="5:124">
      <c r="E112" s="91"/>
      <c r="F112" s="102"/>
      <c r="G112" s="102"/>
      <c r="H112" s="102"/>
      <c r="I112" s="102"/>
      <c r="J112" s="102"/>
      <c r="K112" s="135">
        <v>700</v>
      </c>
      <c r="L112" s="136" t="s">
        <v>102</v>
      </c>
      <c r="M112" s="137">
        <v>0.98603825064722228</v>
      </c>
      <c r="N112" s="102"/>
      <c r="O112" s="138">
        <v>0.47857035935053988</v>
      </c>
      <c r="P112" s="138">
        <v>0.52836948916426774</v>
      </c>
      <c r="Q112" s="102"/>
      <c r="R112" s="102"/>
      <c r="S112" s="102"/>
      <c r="T112" s="102"/>
      <c r="U112" s="102"/>
      <c r="V112" s="102"/>
      <c r="W112" s="102"/>
      <c r="X112" s="102"/>
      <c r="Y112" s="102"/>
      <c r="Z112" s="102"/>
      <c r="AA112" s="102"/>
      <c r="AB112" s="102"/>
      <c r="AC112" s="102"/>
      <c r="AD112" s="102"/>
      <c r="AE112" s="102"/>
      <c r="AF112" s="102"/>
      <c r="AG112" s="102"/>
      <c r="AH112" s="102"/>
      <c r="AI112" s="102"/>
      <c r="AJ112" s="102"/>
      <c r="AK112" s="102"/>
      <c r="AL112" s="102"/>
      <c r="AM112" s="102"/>
      <c r="AN112" s="102"/>
      <c r="AO112" s="102"/>
      <c r="AP112" s="102"/>
      <c r="AQ112" s="102"/>
      <c r="AR112" s="102"/>
      <c r="AS112" s="102"/>
      <c r="AT112" s="102"/>
      <c r="AU112" s="102"/>
      <c r="AV112" s="102"/>
      <c r="AW112" s="102"/>
      <c r="AX112" s="102"/>
      <c r="AY112" s="102"/>
      <c r="AZ112" s="102"/>
      <c r="BA112" s="102"/>
      <c r="BB112" s="102"/>
      <c r="BC112" s="102"/>
      <c r="BD112" s="102"/>
      <c r="BE112" s="102"/>
      <c r="BF112" s="102"/>
      <c r="BG112" s="102"/>
      <c r="BH112" s="102"/>
      <c r="BI112" s="102"/>
      <c r="BJ112" s="102"/>
      <c r="BK112" s="102"/>
      <c r="BL112" s="102"/>
      <c r="BM112" s="102"/>
      <c r="BN112" s="102"/>
      <c r="BO112" s="102"/>
      <c r="BP112" s="102"/>
      <c r="BQ112" s="102"/>
      <c r="BR112" s="102"/>
      <c r="BS112" s="102"/>
      <c r="BT112" s="102"/>
      <c r="BU112" s="102"/>
      <c r="BV112" s="102"/>
      <c r="BW112" s="102"/>
      <c r="BX112" s="102"/>
      <c r="BY112" s="102"/>
      <c r="BZ112" s="102"/>
      <c r="CA112" s="102"/>
      <c r="CB112" s="102"/>
      <c r="CC112" s="102"/>
      <c r="CD112" s="102"/>
      <c r="CE112" s="102"/>
      <c r="CF112" s="102"/>
      <c r="CG112" s="102"/>
      <c r="CH112" s="102"/>
      <c r="CI112" s="102"/>
      <c r="CJ112" s="102"/>
      <c r="CK112" s="102"/>
      <c r="CL112" s="102"/>
      <c r="CM112" s="102"/>
      <c r="CN112" s="102"/>
      <c r="CO112" s="102"/>
      <c r="CP112" s="102"/>
      <c r="CQ112" s="102"/>
      <c r="CR112" s="102"/>
      <c r="CS112" s="102"/>
      <c r="CT112" s="102"/>
      <c r="CU112" s="102"/>
      <c r="CV112" s="102"/>
      <c r="CW112" s="102"/>
      <c r="CX112" s="102"/>
      <c r="CY112" s="102"/>
      <c r="CZ112" s="102"/>
      <c r="DA112" s="102"/>
      <c r="DB112" s="102"/>
      <c r="DC112" s="102"/>
      <c r="DD112" s="102"/>
      <c r="DE112" s="102"/>
      <c r="DF112" s="102"/>
      <c r="DG112" s="102"/>
      <c r="DH112" s="102"/>
      <c r="DI112" s="102"/>
      <c r="DJ112" s="102"/>
      <c r="DK112" s="102"/>
      <c r="DL112" s="102"/>
      <c r="DM112" s="102"/>
      <c r="DN112" s="102"/>
      <c r="DO112" s="102"/>
      <c r="DP112" s="102"/>
      <c r="DQ112" s="102"/>
      <c r="DR112" s="102"/>
      <c r="DS112" s="99"/>
      <c r="DT112" s="8"/>
    </row>
    <row r="113" spans="5:124">
      <c r="E113" s="91"/>
      <c r="F113" s="102"/>
      <c r="G113" s="102"/>
      <c r="H113" s="102"/>
      <c r="I113" s="102"/>
      <c r="J113" s="102"/>
      <c r="K113" s="139">
        <v>711</v>
      </c>
      <c r="L113" s="140" t="s">
        <v>998</v>
      </c>
      <c r="M113" s="102"/>
      <c r="N113" s="102"/>
      <c r="O113" s="141">
        <v>7.2890796146006138E-3</v>
      </c>
      <c r="P113" s="141">
        <v>1.2907683046176427E-2</v>
      </c>
      <c r="Q113" s="102"/>
      <c r="R113" s="102"/>
      <c r="S113" s="102"/>
      <c r="T113" s="102"/>
      <c r="U113" s="102"/>
      <c r="V113" s="102"/>
      <c r="W113" s="102"/>
      <c r="X113" s="102"/>
      <c r="Y113" s="102"/>
      <c r="Z113" s="102"/>
      <c r="AA113" s="102"/>
      <c r="AB113" s="102"/>
      <c r="AC113" s="102"/>
      <c r="AD113" s="102"/>
      <c r="AE113" s="102"/>
      <c r="AF113" s="102"/>
      <c r="AG113" s="102"/>
      <c r="AH113" s="102"/>
      <c r="AI113" s="102"/>
      <c r="AJ113" s="102"/>
      <c r="AK113" s="102"/>
      <c r="AL113" s="102"/>
      <c r="AM113" s="102"/>
      <c r="AN113" s="102"/>
      <c r="AO113" s="102"/>
      <c r="AP113" s="102"/>
      <c r="AQ113" s="102"/>
      <c r="AR113" s="102"/>
      <c r="AS113" s="102"/>
      <c r="AT113" s="102"/>
      <c r="AU113" s="102"/>
      <c r="AV113" s="102"/>
      <c r="AW113" s="102"/>
      <c r="AX113" s="102"/>
      <c r="AY113" s="102"/>
      <c r="AZ113" s="102"/>
      <c r="BA113" s="102"/>
      <c r="BB113" s="102"/>
      <c r="BC113" s="102"/>
      <c r="BD113" s="102"/>
      <c r="BE113" s="102"/>
      <c r="BF113" s="102"/>
      <c r="BG113" s="102"/>
      <c r="BH113" s="102"/>
      <c r="BI113" s="102"/>
      <c r="BJ113" s="102"/>
      <c r="BK113" s="102"/>
      <c r="BL113" s="102"/>
      <c r="BM113" s="102"/>
      <c r="BN113" s="102"/>
      <c r="BO113" s="102"/>
      <c r="BP113" s="102"/>
      <c r="BQ113" s="102"/>
      <c r="BR113" s="102"/>
      <c r="BS113" s="102"/>
      <c r="BT113" s="102"/>
      <c r="BU113" s="102"/>
      <c r="BV113" s="102"/>
      <c r="BW113" s="102"/>
      <c r="BX113" s="102"/>
      <c r="BY113" s="102"/>
      <c r="BZ113" s="102"/>
      <c r="CA113" s="102"/>
      <c r="CB113" s="102"/>
      <c r="CC113" s="102"/>
      <c r="CD113" s="102"/>
      <c r="CE113" s="102"/>
      <c r="CF113" s="102"/>
      <c r="CG113" s="102"/>
      <c r="CH113" s="102"/>
      <c r="CI113" s="102"/>
      <c r="CJ113" s="102"/>
      <c r="CK113" s="102"/>
      <c r="CL113" s="102"/>
      <c r="CM113" s="102"/>
      <c r="CN113" s="102"/>
      <c r="CO113" s="102"/>
      <c r="CP113" s="102"/>
      <c r="CQ113" s="102"/>
      <c r="CR113" s="102"/>
      <c r="CS113" s="102"/>
      <c r="CT113" s="102"/>
      <c r="CU113" s="102"/>
      <c r="CV113" s="102"/>
      <c r="CW113" s="102"/>
      <c r="CX113" s="102"/>
      <c r="CY113" s="102"/>
      <c r="CZ113" s="102"/>
      <c r="DA113" s="102"/>
      <c r="DB113" s="102"/>
      <c r="DC113" s="102"/>
      <c r="DD113" s="102"/>
      <c r="DE113" s="102"/>
      <c r="DF113" s="102"/>
      <c r="DG113" s="102"/>
      <c r="DH113" s="102"/>
      <c r="DI113" s="102"/>
      <c r="DJ113" s="102"/>
      <c r="DK113" s="102"/>
      <c r="DL113" s="102"/>
      <c r="DM113" s="102"/>
      <c r="DN113" s="102"/>
      <c r="DO113" s="102"/>
      <c r="DP113" s="102"/>
      <c r="DQ113" s="102"/>
      <c r="DR113" s="102"/>
      <c r="DS113" s="99"/>
      <c r="DT113" s="8"/>
    </row>
    <row r="114" spans="5:124">
      <c r="E114" s="91"/>
      <c r="F114" s="102"/>
      <c r="G114" s="102"/>
      <c r="H114" s="102"/>
      <c r="I114" s="102"/>
      <c r="J114" s="102"/>
      <c r="K114" s="142">
        <v>911</v>
      </c>
      <c r="L114" s="143" t="s">
        <v>999</v>
      </c>
      <c r="M114" s="102"/>
      <c r="N114" s="102"/>
      <c r="O114" s="117">
        <v>0.40775319533376814</v>
      </c>
      <c r="P114" s="117">
        <v>0.3120234573859752</v>
      </c>
      <c r="Q114" s="102"/>
      <c r="R114" s="102"/>
      <c r="S114" s="102"/>
      <c r="T114" s="102"/>
      <c r="U114" s="102"/>
      <c r="V114" s="102"/>
      <c r="W114" s="102"/>
      <c r="X114" s="102"/>
      <c r="Y114" s="102"/>
      <c r="Z114" s="102"/>
      <c r="AA114" s="102"/>
      <c r="AB114" s="102"/>
      <c r="AC114" s="102"/>
      <c r="AD114" s="102"/>
      <c r="AE114" s="102"/>
      <c r="AF114" s="102"/>
      <c r="AG114" s="102"/>
      <c r="AH114" s="102"/>
      <c r="AI114" s="102"/>
      <c r="AJ114" s="102"/>
      <c r="AK114" s="102"/>
      <c r="AL114" s="102"/>
      <c r="AM114" s="102"/>
      <c r="AN114" s="102"/>
      <c r="AO114" s="102"/>
      <c r="AP114" s="102"/>
      <c r="AQ114" s="102"/>
      <c r="AR114" s="102"/>
      <c r="AS114" s="102"/>
      <c r="AT114" s="102"/>
      <c r="AU114" s="102"/>
      <c r="AV114" s="102"/>
      <c r="AW114" s="102"/>
      <c r="AX114" s="102"/>
      <c r="AY114" s="102"/>
      <c r="AZ114" s="102"/>
      <c r="BA114" s="102"/>
      <c r="BB114" s="102"/>
      <c r="BC114" s="102"/>
      <c r="BD114" s="102"/>
      <c r="BE114" s="102"/>
      <c r="BF114" s="102"/>
      <c r="BG114" s="102"/>
      <c r="BH114" s="102"/>
      <c r="BI114" s="102"/>
      <c r="BJ114" s="102"/>
      <c r="BK114" s="102"/>
      <c r="BL114" s="102"/>
      <c r="BM114" s="102"/>
      <c r="BN114" s="102"/>
      <c r="BO114" s="102"/>
      <c r="BP114" s="102"/>
      <c r="BQ114" s="102"/>
      <c r="BR114" s="102"/>
      <c r="BS114" s="102"/>
      <c r="BT114" s="102"/>
      <c r="BU114" s="102"/>
      <c r="BV114" s="102"/>
      <c r="BW114" s="102"/>
      <c r="BX114" s="102"/>
      <c r="BY114" s="102"/>
      <c r="BZ114" s="102"/>
      <c r="CA114" s="102"/>
      <c r="CB114" s="102"/>
      <c r="CC114" s="102"/>
      <c r="CD114" s="102"/>
      <c r="CE114" s="102"/>
      <c r="CF114" s="102"/>
      <c r="CG114" s="102"/>
      <c r="CH114" s="102"/>
      <c r="CI114" s="102"/>
      <c r="CJ114" s="102"/>
      <c r="CK114" s="102"/>
      <c r="CL114" s="102"/>
      <c r="CM114" s="102"/>
      <c r="CN114" s="102"/>
      <c r="CO114" s="102"/>
      <c r="CP114" s="102"/>
      <c r="CQ114" s="102"/>
      <c r="CR114" s="102"/>
      <c r="CS114" s="102"/>
      <c r="CT114" s="102"/>
      <c r="CU114" s="102"/>
      <c r="CV114" s="102"/>
      <c r="CW114" s="102"/>
      <c r="CX114" s="102"/>
      <c r="CY114" s="102"/>
      <c r="CZ114" s="102"/>
      <c r="DA114" s="102"/>
      <c r="DB114" s="102"/>
      <c r="DC114" s="102"/>
      <c r="DD114" s="102"/>
      <c r="DE114" s="102"/>
      <c r="DF114" s="102"/>
      <c r="DG114" s="102"/>
      <c r="DH114" s="102"/>
      <c r="DI114" s="102"/>
      <c r="DJ114" s="102"/>
      <c r="DK114" s="102"/>
      <c r="DL114" s="102"/>
      <c r="DM114" s="102"/>
      <c r="DN114" s="102"/>
      <c r="DO114" s="102"/>
      <c r="DP114" s="102"/>
      <c r="DQ114" s="102"/>
      <c r="DR114" s="102"/>
      <c r="DS114" s="99"/>
      <c r="DT114" s="8"/>
    </row>
    <row r="115" spans="5:124">
      <c r="E115" s="91"/>
      <c r="F115" s="102"/>
      <c r="G115" s="102"/>
      <c r="H115" s="102"/>
      <c r="I115" s="102"/>
      <c r="J115" s="102"/>
      <c r="K115" s="142">
        <v>921</v>
      </c>
      <c r="L115" s="143" t="s">
        <v>1000</v>
      </c>
      <c r="M115" s="102"/>
      <c r="N115" s="102"/>
      <c r="O115" s="117">
        <v>1.6729242005989468E-2</v>
      </c>
      <c r="P115" s="117">
        <v>4.4774660364626601E-2</v>
      </c>
      <c r="Q115" s="102"/>
      <c r="R115" s="102"/>
      <c r="S115" s="102"/>
      <c r="T115" s="102"/>
      <c r="U115" s="102"/>
      <c r="V115" s="102"/>
      <c r="W115" s="102"/>
      <c r="X115" s="102"/>
      <c r="Y115" s="102"/>
      <c r="Z115" s="102"/>
      <c r="AA115" s="102"/>
      <c r="AB115" s="102"/>
      <c r="AC115" s="102"/>
      <c r="AD115" s="102"/>
      <c r="AE115" s="102"/>
      <c r="AF115" s="102"/>
      <c r="AG115" s="102"/>
      <c r="AH115" s="102"/>
      <c r="AI115" s="102"/>
      <c r="AJ115" s="102"/>
      <c r="AK115" s="102"/>
      <c r="AL115" s="102"/>
      <c r="AM115" s="102"/>
      <c r="AN115" s="102"/>
      <c r="AO115" s="102"/>
      <c r="AP115" s="102"/>
      <c r="AQ115" s="102"/>
      <c r="AR115" s="102"/>
      <c r="AS115" s="102"/>
      <c r="AT115" s="102"/>
      <c r="AU115" s="102"/>
      <c r="AV115" s="102"/>
      <c r="AW115" s="102"/>
      <c r="AX115" s="102"/>
      <c r="AY115" s="102"/>
      <c r="AZ115" s="102"/>
      <c r="BA115" s="102"/>
      <c r="BB115" s="102"/>
      <c r="BC115" s="102"/>
      <c r="BD115" s="102"/>
      <c r="BE115" s="102"/>
      <c r="BF115" s="102"/>
      <c r="BG115" s="102"/>
      <c r="BH115" s="102"/>
      <c r="BI115" s="102"/>
      <c r="BJ115" s="102"/>
      <c r="BK115" s="102"/>
      <c r="BL115" s="102"/>
      <c r="BM115" s="102"/>
      <c r="BN115" s="102"/>
      <c r="BO115" s="102"/>
      <c r="BP115" s="102"/>
      <c r="BQ115" s="102"/>
      <c r="BR115" s="102"/>
      <c r="BS115" s="102"/>
      <c r="BT115" s="102"/>
      <c r="BU115" s="102"/>
      <c r="BV115" s="102"/>
      <c r="BW115" s="102"/>
      <c r="BX115" s="102"/>
      <c r="BY115" s="102"/>
      <c r="BZ115" s="102"/>
      <c r="CA115" s="102"/>
      <c r="CB115" s="102"/>
      <c r="CC115" s="102"/>
      <c r="CD115" s="102"/>
      <c r="CE115" s="102"/>
      <c r="CF115" s="102"/>
      <c r="CG115" s="102"/>
      <c r="CH115" s="102"/>
      <c r="CI115" s="102"/>
      <c r="CJ115" s="102"/>
      <c r="CK115" s="102"/>
      <c r="CL115" s="102"/>
      <c r="CM115" s="102"/>
      <c r="CN115" s="102"/>
      <c r="CO115" s="102"/>
      <c r="CP115" s="102"/>
      <c r="CQ115" s="102"/>
      <c r="CR115" s="102"/>
      <c r="CS115" s="102"/>
      <c r="CT115" s="102"/>
      <c r="CU115" s="102"/>
      <c r="CV115" s="102"/>
      <c r="CW115" s="102"/>
      <c r="CX115" s="102"/>
      <c r="CY115" s="102"/>
      <c r="CZ115" s="102"/>
      <c r="DA115" s="102"/>
      <c r="DB115" s="102"/>
      <c r="DC115" s="102"/>
      <c r="DD115" s="102"/>
      <c r="DE115" s="102"/>
      <c r="DF115" s="102"/>
      <c r="DG115" s="102"/>
      <c r="DH115" s="102"/>
      <c r="DI115" s="102"/>
      <c r="DJ115" s="102"/>
      <c r="DK115" s="102"/>
      <c r="DL115" s="102"/>
      <c r="DM115" s="102"/>
      <c r="DN115" s="102"/>
      <c r="DO115" s="102"/>
      <c r="DP115" s="102"/>
      <c r="DQ115" s="102"/>
      <c r="DR115" s="102"/>
      <c r="DS115" s="99"/>
      <c r="DT115" s="8"/>
    </row>
    <row r="116" spans="5:124">
      <c r="E116" s="91"/>
      <c r="F116" s="102"/>
      <c r="G116" s="102"/>
      <c r="H116" s="102"/>
      <c r="I116" s="102"/>
      <c r="J116" s="102"/>
      <c r="K116" s="142">
        <v>931</v>
      </c>
      <c r="L116" s="143" t="s">
        <v>1001</v>
      </c>
      <c r="M116" s="102"/>
      <c r="N116" s="102"/>
      <c r="O116" s="117">
        <v>5.8628044948592042E-2</v>
      </c>
      <c r="P116" s="117">
        <v>3.8787238481239196E-2</v>
      </c>
      <c r="Q116" s="102"/>
      <c r="R116" s="102"/>
      <c r="S116" s="102"/>
      <c r="T116" s="102"/>
      <c r="U116" s="102"/>
      <c r="V116" s="102"/>
      <c r="W116" s="102"/>
      <c r="X116" s="102"/>
      <c r="Y116" s="102"/>
      <c r="Z116" s="102"/>
      <c r="AA116" s="102"/>
      <c r="AB116" s="102"/>
      <c r="AC116" s="102"/>
      <c r="AD116" s="102"/>
      <c r="AE116" s="102"/>
      <c r="AF116" s="102"/>
      <c r="AG116" s="102"/>
      <c r="AH116" s="102"/>
      <c r="AI116" s="102"/>
      <c r="AJ116" s="102"/>
      <c r="AK116" s="102"/>
      <c r="AL116" s="102"/>
      <c r="AM116" s="102"/>
      <c r="AN116" s="102"/>
      <c r="AO116" s="102"/>
      <c r="AP116" s="102"/>
      <c r="AQ116" s="102"/>
      <c r="AR116" s="102"/>
      <c r="AS116" s="102"/>
      <c r="AT116" s="102"/>
      <c r="AU116" s="102"/>
      <c r="AV116" s="102"/>
      <c r="AW116" s="102"/>
      <c r="AX116" s="102"/>
      <c r="AY116" s="102"/>
      <c r="AZ116" s="102"/>
      <c r="BA116" s="102"/>
      <c r="BB116" s="102"/>
      <c r="BC116" s="102"/>
      <c r="BD116" s="102"/>
      <c r="BE116" s="102"/>
      <c r="BF116" s="102"/>
      <c r="BG116" s="102"/>
      <c r="BH116" s="102"/>
      <c r="BI116" s="102"/>
      <c r="BJ116" s="102"/>
      <c r="BK116" s="102"/>
      <c r="BL116" s="102"/>
      <c r="BM116" s="102"/>
      <c r="BN116" s="102"/>
      <c r="BO116" s="102"/>
      <c r="BP116" s="102"/>
      <c r="BQ116" s="102"/>
      <c r="BR116" s="102"/>
      <c r="BS116" s="102"/>
      <c r="BT116" s="102"/>
      <c r="BU116" s="102"/>
      <c r="BV116" s="102"/>
      <c r="BW116" s="102"/>
      <c r="BX116" s="102"/>
      <c r="BY116" s="102"/>
      <c r="BZ116" s="102"/>
      <c r="CA116" s="102"/>
      <c r="CB116" s="102"/>
      <c r="CC116" s="102"/>
      <c r="CD116" s="102"/>
      <c r="CE116" s="102"/>
      <c r="CF116" s="102"/>
      <c r="CG116" s="102"/>
      <c r="CH116" s="102"/>
      <c r="CI116" s="102"/>
      <c r="CJ116" s="102"/>
      <c r="CK116" s="102"/>
      <c r="CL116" s="102"/>
      <c r="CM116" s="102"/>
      <c r="CN116" s="102"/>
      <c r="CO116" s="102"/>
      <c r="CP116" s="102"/>
      <c r="CQ116" s="102"/>
      <c r="CR116" s="102"/>
      <c r="CS116" s="102"/>
      <c r="CT116" s="102"/>
      <c r="CU116" s="102"/>
      <c r="CV116" s="102"/>
      <c r="CW116" s="102"/>
      <c r="CX116" s="102"/>
      <c r="CY116" s="102"/>
      <c r="CZ116" s="102"/>
      <c r="DA116" s="102"/>
      <c r="DB116" s="102"/>
      <c r="DC116" s="102"/>
      <c r="DD116" s="102"/>
      <c r="DE116" s="102"/>
      <c r="DF116" s="102"/>
      <c r="DG116" s="102"/>
      <c r="DH116" s="102"/>
      <c r="DI116" s="102"/>
      <c r="DJ116" s="102"/>
      <c r="DK116" s="102"/>
      <c r="DL116" s="102"/>
      <c r="DM116" s="102"/>
      <c r="DN116" s="102"/>
      <c r="DO116" s="102"/>
      <c r="DP116" s="102"/>
      <c r="DQ116" s="102"/>
      <c r="DR116" s="102"/>
      <c r="DS116" s="99"/>
      <c r="DT116" s="8"/>
    </row>
    <row r="117" spans="5:124">
      <c r="E117" s="91"/>
      <c r="F117" s="102"/>
      <c r="G117" s="102"/>
      <c r="H117" s="102"/>
      <c r="I117" s="102"/>
      <c r="J117" s="102"/>
      <c r="K117" s="142">
        <v>932</v>
      </c>
      <c r="L117" s="143" t="s">
        <v>1002</v>
      </c>
      <c r="M117" s="102"/>
      <c r="N117" s="102"/>
      <c r="O117" s="119">
        <v>0</v>
      </c>
      <c r="P117" s="119">
        <v>0</v>
      </c>
      <c r="Q117" s="102"/>
      <c r="R117" s="102"/>
      <c r="S117" s="102"/>
      <c r="T117" s="102"/>
      <c r="U117" s="102"/>
      <c r="V117" s="102"/>
      <c r="W117" s="102"/>
      <c r="X117" s="102"/>
      <c r="Y117" s="102"/>
      <c r="Z117" s="102"/>
      <c r="AA117" s="102"/>
      <c r="AB117" s="102"/>
      <c r="AC117" s="102"/>
      <c r="AD117" s="102"/>
      <c r="AE117" s="102"/>
      <c r="AF117" s="102"/>
      <c r="AG117" s="102"/>
      <c r="AH117" s="102"/>
      <c r="AI117" s="102"/>
      <c r="AJ117" s="102"/>
      <c r="AK117" s="102"/>
      <c r="AL117" s="102"/>
      <c r="AM117" s="102"/>
      <c r="AN117" s="102"/>
      <c r="AO117" s="102"/>
      <c r="AP117" s="102"/>
      <c r="AQ117" s="102"/>
      <c r="AR117" s="102"/>
      <c r="AS117" s="102"/>
      <c r="AT117" s="102"/>
      <c r="AU117" s="102"/>
      <c r="AV117" s="102"/>
      <c r="AW117" s="102"/>
      <c r="AX117" s="102"/>
      <c r="AY117" s="102"/>
      <c r="AZ117" s="102"/>
      <c r="BA117" s="102"/>
      <c r="BB117" s="102"/>
      <c r="BC117" s="102"/>
      <c r="BD117" s="102"/>
      <c r="BE117" s="102"/>
      <c r="BF117" s="102"/>
      <c r="BG117" s="102"/>
      <c r="BH117" s="102"/>
      <c r="BI117" s="102"/>
      <c r="BJ117" s="102"/>
      <c r="BK117" s="102"/>
      <c r="BL117" s="102"/>
      <c r="BM117" s="102"/>
      <c r="BN117" s="102"/>
      <c r="BO117" s="102"/>
      <c r="BP117" s="102"/>
      <c r="BQ117" s="102"/>
      <c r="BR117" s="102"/>
      <c r="BS117" s="102"/>
      <c r="BT117" s="102"/>
      <c r="BU117" s="102"/>
      <c r="BV117" s="102"/>
      <c r="BW117" s="102"/>
      <c r="BX117" s="102"/>
      <c r="BY117" s="102"/>
      <c r="BZ117" s="102"/>
      <c r="CA117" s="102"/>
      <c r="CB117" s="102"/>
      <c r="CC117" s="102"/>
      <c r="CD117" s="102"/>
      <c r="CE117" s="102"/>
      <c r="CF117" s="102"/>
      <c r="CG117" s="102"/>
      <c r="CH117" s="102"/>
      <c r="CI117" s="102"/>
      <c r="CJ117" s="102"/>
      <c r="CK117" s="102"/>
      <c r="CL117" s="102"/>
      <c r="CM117" s="102"/>
      <c r="CN117" s="102"/>
      <c r="CO117" s="102"/>
      <c r="CP117" s="102"/>
      <c r="CQ117" s="102"/>
      <c r="CR117" s="102"/>
      <c r="CS117" s="102"/>
      <c r="CT117" s="102"/>
      <c r="CU117" s="102"/>
      <c r="CV117" s="102"/>
      <c r="CW117" s="102"/>
      <c r="CX117" s="102"/>
      <c r="CY117" s="102"/>
      <c r="CZ117" s="102"/>
      <c r="DA117" s="102"/>
      <c r="DB117" s="102"/>
      <c r="DC117" s="102"/>
      <c r="DD117" s="102"/>
      <c r="DE117" s="102"/>
      <c r="DF117" s="102"/>
      <c r="DG117" s="102"/>
      <c r="DH117" s="102"/>
      <c r="DI117" s="102"/>
      <c r="DJ117" s="102"/>
      <c r="DK117" s="102"/>
      <c r="DL117" s="102"/>
      <c r="DM117" s="102"/>
      <c r="DN117" s="102"/>
      <c r="DO117" s="102"/>
      <c r="DP117" s="102"/>
      <c r="DQ117" s="102"/>
      <c r="DR117" s="102"/>
      <c r="DS117" s="99"/>
      <c r="DT117" s="8"/>
    </row>
    <row r="118" spans="5:124">
      <c r="E118" s="91"/>
      <c r="F118" s="102"/>
      <c r="G118" s="102"/>
      <c r="H118" s="102"/>
      <c r="I118" s="102"/>
      <c r="J118" s="102"/>
      <c r="K118" s="142">
        <v>941</v>
      </c>
      <c r="L118" s="143" t="s">
        <v>1003</v>
      </c>
      <c r="M118" s="102"/>
      <c r="N118" s="102"/>
      <c r="O118" s="117">
        <v>3.8307882500706082E-2</v>
      </c>
      <c r="P118" s="117">
        <v>4.4457963773087042E-2</v>
      </c>
      <c r="Q118" s="102"/>
      <c r="R118" s="102"/>
      <c r="S118" s="102"/>
      <c r="T118" s="102"/>
      <c r="U118" s="102"/>
      <c r="V118" s="102"/>
      <c r="W118" s="102"/>
      <c r="X118" s="102"/>
      <c r="Y118" s="102"/>
      <c r="Z118" s="102"/>
      <c r="AA118" s="102"/>
      <c r="AB118" s="102"/>
      <c r="AC118" s="102"/>
      <c r="AD118" s="102"/>
      <c r="AE118" s="102"/>
      <c r="AF118" s="102"/>
      <c r="AG118" s="102"/>
      <c r="AH118" s="102"/>
      <c r="AI118" s="102"/>
      <c r="AJ118" s="102"/>
      <c r="AK118" s="102"/>
      <c r="AL118" s="102"/>
      <c r="AM118" s="102"/>
      <c r="AN118" s="102"/>
      <c r="AO118" s="102"/>
      <c r="AP118" s="102"/>
      <c r="AQ118" s="102"/>
      <c r="AR118" s="102"/>
      <c r="AS118" s="102"/>
      <c r="AT118" s="102"/>
      <c r="AU118" s="102"/>
      <c r="AV118" s="102"/>
      <c r="AW118" s="102"/>
      <c r="AX118" s="102"/>
      <c r="AY118" s="102"/>
      <c r="AZ118" s="102"/>
      <c r="BA118" s="102"/>
      <c r="BB118" s="102"/>
      <c r="BC118" s="102"/>
      <c r="BD118" s="102"/>
      <c r="BE118" s="102"/>
      <c r="BF118" s="102"/>
      <c r="BG118" s="102"/>
      <c r="BH118" s="102"/>
      <c r="BI118" s="102"/>
      <c r="BJ118" s="102"/>
      <c r="BK118" s="102"/>
      <c r="BL118" s="102"/>
      <c r="BM118" s="102"/>
      <c r="BN118" s="102"/>
      <c r="BO118" s="102"/>
      <c r="BP118" s="102"/>
      <c r="BQ118" s="102"/>
      <c r="BR118" s="102"/>
      <c r="BS118" s="102"/>
      <c r="BT118" s="102"/>
      <c r="BU118" s="102"/>
      <c r="BV118" s="102"/>
      <c r="BW118" s="102"/>
      <c r="BX118" s="102"/>
      <c r="BY118" s="102"/>
      <c r="BZ118" s="102"/>
      <c r="CA118" s="102"/>
      <c r="CB118" s="102"/>
      <c r="CC118" s="102"/>
      <c r="CD118" s="102"/>
      <c r="CE118" s="102"/>
      <c r="CF118" s="102"/>
      <c r="CG118" s="102"/>
      <c r="CH118" s="102"/>
      <c r="CI118" s="102"/>
      <c r="CJ118" s="102"/>
      <c r="CK118" s="102"/>
      <c r="CL118" s="102"/>
      <c r="CM118" s="102"/>
      <c r="CN118" s="102"/>
      <c r="CO118" s="102"/>
      <c r="CP118" s="102"/>
      <c r="CQ118" s="102"/>
      <c r="CR118" s="102"/>
      <c r="CS118" s="102"/>
      <c r="CT118" s="102"/>
      <c r="CU118" s="102"/>
      <c r="CV118" s="102"/>
      <c r="CW118" s="102"/>
      <c r="CX118" s="102"/>
      <c r="CY118" s="102"/>
      <c r="CZ118" s="102"/>
      <c r="DA118" s="102"/>
      <c r="DB118" s="102"/>
      <c r="DC118" s="102"/>
      <c r="DD118" s="102"/>
      <c r="DE118" s="102"/>
      <c r="DF118" s="102"/>
      <c r="DG118" s="102"/>
      <c r="DH118" s="102" t="s">
        <v>1107</v>
      </c>
      <c r="DI118" s="102"/>
      <c r="DJ118" s="102"/>
      <c r="DK118" s="102"/>
      <c r="DL118" s="102"/>
      <c r="DM118" s="102"/>
      <c r="DN118" s="102"/>
      <c r="DO118" s="102"/>
      <c r="DP118" s="102"/>
      <c r="DQ118" s="102"/>
      <c r="DR118" s="102"/>
      <c r="DS118" s="99"/>
      <c r="DT118" s="8"/>
    </row>
    <row r="119" spans="5:124">
      <c r="E119" s="91"/>
      <c r="F119" s="102"/>
      <c r="G119" s="102"/>
      <c r="H119" s="102"/>
      <c r="I119" s="102"/>
      <c r="J119" s="102"/>
      <c r="K119" s="142">
        <v>951</v>
      </c>
      <c r="L119" s="143" t="s">
        <v>1004</v>
      </c>
      <c r="M119" s="102"/>
      <c r="N119" s="102"/>
      <c r="O119" s="117">
        <v>-2.6087398309113663E-2</v>
      </c>
      <c r="P119" s="117">
        <v>-2.6875771533848853E-6</v>
      </c>
      <c r="Q119" s="102"/>
      <c r="R119" s="102"/>
      <c r="S119" s="102"/>
      <c r="T119" s="102"/>
      <c r="U119" s="102"/>
      <c r="V119" s="102"/>
      <c r="W119" s="102"/>
      <c r="X119" s="102"/>
      <c r="Y119" s="102"/>
      <c r="Z119" s="102"/>
      <c r="AA119" s="102"/>
      <c r="AB119" s="102"/>
      <c r="AC119" s="102"/>
      <c r="AD119" s="102"/>
      <c r="AE119" s="102"/>
      <c r="AF119" s="102"/>
      <c r="AG119" s="102"/>
      <c r="AH119" s="102"/>
      <c r="AI119" s="102"/>
      <c r="AJ119" s="102"/>
      <c r="AK119" s="102"/>
      <c r="AL119" s="102"/>
      <c r="AM119" s="102"/>
      <c r="AN119" s="102"/>
      <c r="AO119" s="102"/>
      <c r="AP119" s="102"/>
      <c r="AQ119" s="102"/>
      <c r="AR119" s="102"/>
      <c r="AS119" s="102"/>
      <c r="AT119" s="102"/>
      <c r="AU119" s="102"/>
      <c r="AV119" s="102"/>
      <c r="AW119" s="102"/>
      <c r="AX119" s="102"/>
      <c r="AY119" s="102"/>
      <c r="AZ119" s="102"/>
      <c r="BA119" s="102"/>
      <c r="BB119" s="102"/>
      <c r="BC119" s="102"/>
      <c r="BD119" s="102"/>
      <c r="BE119" s="102"/>
      <c r="BF119" s="102"/>
      <c r="BG119" s="102"/>
      <c r="BH119" s="102"/>
      <c r="BI119" s="102"/>
      <c r="BJ119" s="102"/>
      <c r="BK119" s="102"/>
      <c r="BL119" s="102"/>
      <c r="BM119" s="102"/>
      <c r="BN119" s="102"/>
      <c r="BO119" s="102"/>
      <c r="BP119" s="102"/>
      <c r="BQ119" s="102"/>
      <c r="BR119" s="102"/>
      <c r="BS119" s="102"/>
      <c r="BT119" s="102"/>
      <c r="BU119" s="102"/>
      <c r="BV119" s="102"/>
      <c r="BW119" s="102"/>
      <c r="BX119" s="102"/>
      <c r="BY119" s="102"/>
      <c r="BZ119" s="102"/>
      <c r="CA119" s="102"/>
      <c r="CB119" s="102"/>
      <c r="CC119" s="102"/>
      <c r="CD119" s="102"/>
      <c r="CE119" s="102"/>
      <c r="CF119" s="102"/>
      <c r="CG119" s="102"/>
      <c r="CH119" s="102"/>
      <c r="CI119" s="102"/>
      <c r="CJ119" s="102"/>
      <c r="CK119" s="102"/>
      <c r="CL119" s="102"/>
      <c r="CM119" s="102"/>
      <c r="CN119" s="102"/>
      <c r="CO119" s="102"/>
      <c r="CP119" s="102"/>
      <c r="CQ119" s="102"/>
      <c r="CR119" s="102"/>
      <c r="CS119" s="102"/>
      <c r="CT119" s="102"/>
      <c r="CU119" s="102"/>
      <c r="CV119" s="102"/>
      <c r="CW119" s="102"/>
      <c r="CX119" s="102"/>
      <c r="CY119" s="102"/>
      <c r="CZ119" s="102"/>
      <c r="DA119" s="102"/>
      <c r="DB119" s="102"/>
      <c r="DC119" s="102"/>
      <c r="DD119" s="102"/>
      <c r="DE119" s="102"/>
      <c r="DF119" s="102"/>
      <c r="DG119" s="102"/>
      <c r="DH119" s="102"/>
      <c r="DI119" s="102"/>
      <c r="DJ119" s="102"/>
      <c r="DK119" s="102"/>
      <c r="DL119" s="102"/>
      <c r="DM119" s="102"/>
      <c r="DN119" s="102"/>
      <c r="DO119" s="102"/>
      <c r="DP119" s="102"/>
      <c r="DQ119" s="102"/>
      <c r="DR119" s="102"/>
      <c r="DS119" s="99"/>
      <c r="DT119" s="8"/>
    </row>
    <row r="120" spans="5:124">
      <c r="E120" s="91"/>
      <c r="F120" s="102"/>
      <c r="G120" s="102"/>
      <c r="H120" s="102"/>
      <c r="I120" s="102"/>
      <c r="J120" s="102"/>
      <c r="K120" s="144"/>
      <c r="L120" s="145" t="s">
        <v>1005</v>
      </c>
      <c r="M120" s="102"/>
      <c r="N120" s="102"/>
      <c r="O120" s="146">
        <v>1.8809594554917514E-2</v>
      </c>
      <c r="P120" s="146">
        <v>1.8682195361781222E-2</v>
      </c>
      <c r="Q120" s="102"/>
      <c r="R120" s="102"/>
      <c r="S120" s="102"/>
      <c r="T120" s="102"/>
      <c r="U120" s="102"/>
      <c r="V120" s="102"/>
      <c r="W120" s="102"/>
      <c r="X120" s="102"/>
      <c r="Y120" s="102"/>
      <c r="Z120" s="102"/>
      <c r="AA120" s="102"/>
      <c r="AB120" s="102"/>
      <c r="AC120" s="102"/>
      <c r="AD120" s="102"/>
      <c r="AE120" s="102"/>
      <c r="AF120" s="102"/>
      <c r="AG120" s="102"/>
      <c r="AH120" s="102"/>
      <c r="AI120" s="102"/>
      <c r="AJ120" s="102"/>
      <c r="AK120" s="102"/>
      <c r="AL120" s="102"/>
      <c r="AM120" s="102"/>
      <c r="AN120" s="102"/>
      <c r="AO120" s="102"/>
      <c r="AP120" s="102"/>
      <c r="AQ120" s="102"/>
      <c r="AR120" s="102"/>
      <c r="AS120" s="102"/>
      <c r="AT120" s="102"/>
      <c r="AU120" s="102"/>
      <c r="AV120" s="102"/>
      <c r="AW120" s="102"/>
      <c r="AX120" s="102"/>
      <c r="AY120" s="102"/>
      <c r="AZ120" s="102"/>
      <c r="BA120" s="102"/>
      <c r="BB120" s="102"/>
      <c r="BC120" s="102"/>
      <c r="BD120" s="102"/>
      <c r="BE120" s="102"/>
      <c r="BF120" s="102"/>
      <c r="BG120" s="102"/>
      <c r="BH120" s="102"/>
      <c r="BI120" s="102"/>
      <c r="BJ120" s="102"/>
      <c r="BK120" s="102"/>
      <c r="BL120" s="102"/>
      <c r="BM120" s="102"/>
      <c r="BN120" s="102"/>
      <c r="BO120" s="102"/>
      <c r="BP120" s="102"/>
      <c r="BQ120" s="102"/>
      <c r="BR120" s="102"/>
      <c r="BS120" s="102"/>
      <c r="BT120" s="102"/>
      <c r="BU120" s="102"/>
      <c r="BV120" s="102"/>
      <c r="BW120" s="102"/>
      <c r="BX120" s="102"/>
      <c r="BY120" s="102"/>
      <c r="BZ120" s="102"/>
      <c r="CA120" s="102"/>
      <c r="CB120" s="102"/>
      <c r="CC120" s="102"/>
      <c r="CD120" s="102"/>
      <c r="CE120" s="102"/>
      <c r="CF120" s="102"/>
      <c r="CG120" s="102"/>
      <c r="CH120" s="102"/>
      <c r="CI120" s="102"/>
      <c r="CJ120" s="102"/>
      <c r="CK120" s="102"/>
      <c r="CL120" s="102"/>
      <c r="CM120" s="102"/>
      <c r="CN120" s="102"/>
      <c r="CO120" s="102"/>
      <c r="CP120" s="102"/>
      <c r="CQ120" s="102"/>
      <c r="CR120" s="102"/>
      <c r="CS120" s="102"/>
      <c r="CT120" s="102"/>
      <c r="CU120" s="102"/>
      <c r="CV120" s="102"/>
      <c r="CW120" s="102"/>
      <c r="CX120" s="102"/>
      <c r="CY120" s="102"/>
      <c r="CZ120" s="102"/>
      <c r="DA120" s="102"/>
      <c r="DB120" s="102"/>
      <c r="DC120" s="102"/>
      <c r="DD120" s="102"/>
      <c r="DE120" s="102"/>
      <c r="DF120" s="102"/>
      <c r="DG120" s="102"/>
      <c r="DH120" s="102"/>
      <c r="DI120" s="102"/>
      <c r="DJ120" s="102"/>
      <c r="DK120" s="102"/>
      <c r="DL120" s="102"/>
      <c r="DM120" s="102"/>
      <c r="DN120" s="102"/>
      <c r="DO120" s="102"/>
      <c r="DP120" s="102"/>
      <c r="DQ120" s="102"/>
      <c r="DR120" s="102"/>
      <c r="DS120" s="99"/>
      <c r="DT120" s="8"/>
    </row>
    <row r="121" spans="5:124">
      <c r="E121" s="91"/>
      <c r="F121" s="102"/>
      <c r="G121" s="102"/>
      <c r="H121" s="102"/>
      <c r="I121" s="102"/>
      <c r="J121" s="102"/>
      <c r="K121" s="147">
        <v>960</v>
      </c>
      <c r="L121" s="148" t="s">
        <v>1006</v>
      </c>
      <c r="M121" s="102"/>
      <c r="N121" s="102"/>
      <c r="O121" s="138">
        <v>0.52142964064946018</v>
      </c>
      <c r="P121" s="138">
        <v>0.47163051083573226</v>
      </c>
      <c r="Q121" s="102"/>
      <c r="R121" s="102"/>
      <c r="S121" s="102"/>
      <c r="T121" s="102"/>
      <c r="U121" s="102"/>
      <c r="V121" s="102"/>
      <c r="W121" s="102"/>
      <c r="X121" s="102"/>
      <c r="Y121" s="102"/>
      <c r="Z121" s="102"/>
      <c r="AA121" s="102"/>
      <c r="AB121" s="102"/>
      <c r="AC121" s="102"/>
      <c r="AD121" s="102"/>
      <c r="AE121" s="102"/>
      <c r="AF121" s="102"/>
      <c r="AG121" s="102"/>
      <c r="AH121" s="102"/>
      <c r="AI121" s="102"/>
      <c r="AJ121" s="102"/>
      <c r="AK121" s="102"/>
      <c r="AL121" s="102"/>
      <c r="AM121" s="102"/>
      <c r="AN121" s="102"/>
      <c r="AO121" s="102"/>
      <c r="AP121" s="102"/>
      <c r="AQ121" s="102"/>
      <c r="AR121" s="102"/>
      <c r="AS121" s="102"/>
      <c r="AT121" s="102"/>
      <c r="AU121" s="102"/>
      <c r="AV121" s="102"/>
      <c r="AW121" s="102"/>
      <c r="AX121" s="102"/>
      <c r="AY121" s="102"/>
      <c r="AZ121" s="102"/>
      <c r="BA121" s="102"/>
      <c r="BB121" s="102"/>
      <c r="BC121" s="102"/>
      <c r="BD121" s="102"/>
      <c r="BE121" s="102"/>
      <c r="BF121" s="102"/>
      <c r="BG121" s="102"/>
      <c r="BH121" s="102"/>
      <c r="BI121" s="102"/>
      <c r="BJ121" s="102"/>
      <c r="BK121" s="102"/>
      <c r="BL121" s="102"/>
      <c r="BM121" s="102"/>
      <c r="BN121" s="102"/>
      <c r="BO121" s="102"/>
      <c r="BP121" s="102"/>
      <c r="BQ121" s="102"/>
      <c r="BR121" s="102"/>
      <c r="BS121" s="102"/>
      <c r="BT121" s="102"/>
      <c r="BU121" s="102"/>
      <c r="BV121" s="102"/>
      <c r="BW121" s="102"/>
      <c r="BX121" s="102"/>
      <c r="BY121" s="102"/>
      <c r="BZ121" s="102"/>
      <c r="CA121" s="102"/>
      <c r="CB121" s="102"/>
      <c r="CC121" s="102"/>
      <c r="CD121" s="102"/>
      <c r="CE121" s="102"/>
      <c r="CF121" s="102"/>
      <c r="CG121" s="102"/>
      <c r="CH121" s="102"/>
      <c r="CI121" s="102"/>
      <c r="CJ121" s="102"/>
      <c r="CK121" s="102"/>
      <c r="CL121" s="102"/>
      <c r="CM121" s="102"/>
      <c r="CN121" s="102"/>
      <c r="CO121" s="102"/>
      <c r="CP121" s="102"/>
      <c r="CQ121" s="102"/>
      <c r="CR121" s="102"/>
      <c r="CS121" s="102"/>
      <c r="CT121" s="102"/>
      <c r="CU121" s="102"/>
      <c r="CV121" s="102"/>
      <c r="CW121" s="102"/>
      <c r="CX121" s="102"/>
      <c r="CY121" s="102"/>
      <c r="CZ121" s="102"/>
      <c r="DA121" s="102"/>
      <c r="DB121" s="102"/>
      <c r="DC121" s="102"/>
      <c r="DD121" s="102"/>
      <c r="DE121" s="102"/>
      <c r="DF121" s="102"/>
      <c r="DG121" s="102"/>
      <c r="DH121" s="102"/>
      <c r="DI121" s="102"/>
      <c r="DJ121" s="102"/>
      <c r="DK121" s="102"/>
      <c r="DL121" s="102"/>
      <c r="DM121" s="102"/>
      <c r="DN121" s="102"/>
      <c r="DO121" s="102"/>
      <c r="DP121" s="102"/>
      <c r="DQ121" s="102"/>
      <c r="DR121" s="102"/>
      <c r="DS121" s="99"/>
      <c r="DT121" s="8"/>
    </row>
    <row r="122" spans="5:124">
      <c r="E122" s="91"/>
      <c r="F122" s="102"/>
      <c r="G122" s="102"/>
      <c r="H122" s="102"/>
      <c r="I122" s="102"/>
      <c r="J122" s="102"/>
      <c r="K122" s="149">
        <v>970</v>
      </c>
      <c r="L122" s="150" t="s">
        <v>1007</v>
      </c>
      <c r="M122" s="102"/>
      <c r="N122" s="102"/>
      <c r="O122" s="138">
        <v>1</v>
      </c>
      <c r="P122" s="138">
        <v>1</v>
      </c>
      <c r="Q122" s="102"/>
      <c r="R122" s="102"/>
      <c r="S122" s="102"/>
      <c r="T122" s="102"/>
      <c r="U122" s="102"/>
      <c r="V122" s="102"/>
      <c r="W122" s="102"/>
      <c r="X122" s="102"/>
      <c r="Y122" s="102"/>
      <c r="Z122" s="102"/>
      <c r="AA122" s="102"/>
      <c r="AB122" s="102"/>
      <c r="AC122" s="102"/>
      <c r="AD122" s="102"/>
      <c r="AE122" s="102"/>
      <c r="AF122" s="102"/>
      <c r="AG122" s="102"/>
      <c r="AH122" s="102"/>
      <c r="AI122" s="102"/>
      <c r="AJ122" s="102"/>
      <c r="AK122" s="102"/>
      <c r="AL122" s="102"/>
      <c r="AM122" s="102"/>
      <c r="AN122" s="102"/>
      <c r="AO122" s="102"/>
      <c r="AP122" s="102"/>
      <c r="AQ122" s="102"/>
      <c r="AR122" s="102"/>
      <c r="AS122" s="102"/>
      <c r="AT122" s="102"/>
      <c r="AU122" s="102"/>
      <c r="AV122" s="102"/>
      <c r="AW122" s="102"/>
      <c r="AX122" s="102"/>
      <c r="AY122" s="102"/>
      <c r="AZ122" s="102"/>
      <c r="BA122" s="102"/>
      <c r="BB122" s="102"/>
      <c r="BC122" s="102"/>
      <c r="BD122" s="102"/>
      <c r="BE122" s="102"/>
      <c r="BF122" s="102"/>
      <c r="BG122" s="102"/>
      <c r="BH122" s="102"/>
      <c r="BI122" s="102"/>
      <c r="BJ122" s="102"/>
      <c r="BK122" s="102"/>
      <c r="BL122" s="102"/>
      <c r="BM122" s="102"/>
      <c r="BN122" s="102"/>
      <c r="BO122" s="102"/>
      <c r="BP122" s="102"/>
      <c r="BQ122" s="102"/>
      <c r="BR122" s="102"/>
      <c r="BS122" s="102"/>
      <c r="BT122" s="102"/>
      <c r="BU122" s="102"/>
      <c r="BV122" s="102"/>
      <c r="BW122" s="102"/>
      <c r="BX122" s="102"/>
      <c r="BY122" s="102"/>
      <c r="BZ122" s="102"/>
      <c r="CA122" s="102"/>
      <c r="CB122" s="102"/>
      <c r="CC122" s="102"/>
      <c r="CD122" s="102"/>
      <c r="CE122" s="102"/>
      <c r="CF122" s="102"/>
      <c r="CG122" s="102"/>
      <c r="CH122" s="102"/>
      <c r="CI122" s="102"/>
      <c r="CJ122" s="102"/>
      <c r="CK122" s="102"/>
      <c r="CL122" s="102"/>
      <c r="CM122" s="102"/>
      <c r="CN122" s="102"/>
      <c r="CO122" s="102"/>
      <c r="CP122" s="102"/>
      <c r="CQ122" s="102"/>
      <c r="CR122" s="102"/>
      <c r="CS122" s="102"/>
      <c r="CT122" s="102"/>
      <c r="CU122" s="102"/>
      <c r="CV122" s="102"/>
      <c r="CW122" s="102"/>
      <c r="CX122" s="102"/>
      <c r="CY122" s="102"/>
      <c r="CZ122" s="102"/>
      <c r="DA122" s="102"/>
      <c r="DB122" s="102"/>
      <c r="DC122" s="102"/>
      <c r="DD122" s="102"/>
      <c r="DE122" s="102"/>
      <c r="DF122" s="102"/>
      <c r="DG122" s="102"/>
      <c r="DH122" s="102"/>
      <c r="DI122" s="102"/>
      <c r="DJ122" s="102"/>
      <c r="DK122" s="102"/>
      <c r="DL122" s="102"/>
      <c r="DM122" s="102"/>
      <c r="DN122" s="102"/>
      <c r="DO122" s="102"/>
      <c r="DP122" s="102"/>
      <c r="DQ122" s="102"/>
      <c r="DR122" s="102"/>
      <c r="DS122" s="99"/>
      <c r="DT122" s="8"/>
    </row>
    <row r="123" spans="5:124" ht="17" thickBot="1">
      <c r="E123" s="151"/>
      <c r="F123" s="152"/>
      <c r="G123" s="152"/>
      <c r="H123" s="152"/>
      <c r="I123" s="152"/>
      <c r="J123" s="152"/>
      <c r="K123" s="152"/>
      <c r="L123" s="152"/>
      <c r="M123" s="152"/>
      <c r="N123" s="153"/>
      <c r="O123" s="153"/>
      <c r="P123" s="153"/>
      <c r="Q123" s="152"/>
      <c r="R123" s="152"/>
      <c r="S123" s="152"/>
      <c r="T123" s="152"/>
      <c r="U123" s="152"/>
      <c r="V123" s="152"/>
      <c r="W123" s="152"/>
      <c r="X123" s="152"/>
      <c r="Y123" s="152"/>
      <c r="Z123" s="152"/>
      <c r="AA123" s="152"/>
      <c r="AB123" s="152"/>
      <c r="AC123" s="152"/>
      <c r="AD123" s="152"/>
      <c r="AE123" s="152"/>
      <c r="AF123" s="152"/>
      <c r="AG123" s="152"/>
      <c r="AH123" s="152"/>
      <c r="AI123" s="152"/>
      <c r="AJ123" s="152"/>
      <c r="AK123" s="152"/>
      <c r="AL123" s="152"/>
      <c r="AM123" s="152"/>
      <c r="AN123" s="152"/>
      <c r="AO123" s="152"/>
      <c r="AP123" s="152"/>
      <c r="AQ123" s="152"/>
      <c r="AR123" s="152"/>
      <c r="AS123" s="152"/>
      <c r="AT123" s="152"/>
      <c r="AU123" s="152"/>
      <c r="AV123" s="152"/>
      <c r="AW123" s="152"/>
      <c r="AX123" s="152"/>
      <c r="AY123" s="152"/>
      <c r="AZ123" s="152"/>
      <c r="BA123" s="152"/>
      <c r="BB123" s="152"/>
      <c r="BC123" s="152"/>
      <c r="BD123" s="152"/>
      <c r="BE123" s="152"/>
      <c r="BF123" s="152"/>
      <c r="BG123" s="152"/>
      <c r="BH123" s="152"/>
      <c r="BI123" s="152"/>
      <c r="BJ123" s="152"/>
      <c r="BK123" s="152"/>
      <c r="BL123" s="152"/>
      <c r="BM123" s="152"/>
      <c r="BN123" s="152"/>
      <c r="BO123" s="152"/>
      <c r="BP123" s="152"/>
      <c r="BQ123" s="152"/>
      <c r="BR123" s="152"/>
      <c r="BS123" s="152"/>
      <c r="BT123" s="152"/>
      <c r="BU123" s="152"/>
      <c r="BV123" s="152"/>
      <c r="BW123" s="152"/>
      <c r="BX123" s="152"/>
      <c r="BY123" s="152"/>
      <c r="BZ123" s="152"/>
      <c r="CA123" s="152"/>
      <c r="CB123" s="152"/>
      <c r="CC123" s="152"/>
      <c r="CD123" s="152"/>
      <c r="CE123" s="152"/>
      <c r="CF123" s="152"/>
      <c r="CG123" s="152"/>
      <c r="CH123" s="152"/>
      <c r="CI123" s="152"/>
      <c r="CJ123" s="152"/>
      <c r="CK123" s="152"/>
      <c r="CL123" s="152"/>
      <c r="CM123" s="152"/>
      <c r="CN123" s="152"/>
      <c r="CO123" s="152"/>
      <c r="CP123" s="152"/>
      <c r="CQ123" s="152"/>
      <c r="CR123" s="152"/>
      <c r="CS123" s="152"/>
      <c r="CT123" s="152"/>
      <c r="CU123" s="152"/>
      <c r="CV123" s="152"/>
      <c r="CW123" s="152"/>
      <c r="CX123" s="152"/>
      <c r="CY123" s="152"/>
      <c r="CZ123" s="152"/>
      <c r="DA123" s="152"/>
      <c r="DB123" s="152"/>
      <c r="DC123" s="152"/>
      <c r="DD123" s="152"/>
      <c r="DE123" s="152"/>
      <c r="DF123" s="152"/>
      <c r="DG123" s="152"/>
      <c r="DH123" s="152"/>
      <c r="DI123" s="152"/>
      <c r="DJ123" s="152"/>
      <c r="DK123" s="152"/>
      <c r="DL123" s="152"/>
      <c r="DM123" s="152"/>
      <c r="DN123" s="152"/>
      <c r="DO123" s="152"/>
      <c r="DP123" s="152"/>
      <c r="DQ123" s="152"/>
      <c r="DR123" s="152"/>
      <c r="DS123" s="154"/>
      <c r="DT123" s="8"/>
    </row>
    <row r="124" spans="5:124" ht="17" thickTop="1">
      <c r="E124" s="11"/>
      <c r="F124" s="11"/>
      <c r="G124" s="11"/>
      <c r="H124" s="11"/>
      <c r="I124" s="11"/>
      <c r="J124" s="11"/>
      <c r="K124" s="11"/>
      <c r="L124" s="11"/>
      <c r="M124" s="11"/>
      <c r="N124" s="155"/>
      <c r="O124" s="155"/>
      <c r="P124" s="155"/>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c r="BX124" s="11"/>
      <c r="BY124" s="11"/>
      <c r="BZ124" s="11"/>
      <c r="CA124" s="11"/>
      <c r="CB124" s="11"/>
      <c r="CC124" s="11"/>
      <c r="CD124" s="11"/>
      <c r="CE124" s="11"/>
      <c r="CF124" s="11"/>
      <c r="CG124" s="11"/>
      <c r="CH124" s="11"/>
      <c r="CI124" s="11"/>
      <c r="CJ124" s="11"/>
      <c r="CK124" s="11"/>
      <c r="CL124" s="11"/>
      <c r="CM124" s="11"/>
      <c r="CN124" s="11"/>
      <c r="CO124" s="11"/>
      <c r="CP124" s="11"/>
      <c r="CQ124" s="11"/>
      <c r="CR124" s="11"/>
      <c r="CS124" s="11"/>
      <c r="CT124" s="11"/>
      <c r="CU124" s="11"/>
      <c r="CV124" s="11"/>
      <c r="CW124" s="11"/>
      <c r="CX124" s="11"/>
      <c r="CY124" s="11"/>
      <c r="CZ124" s="11"/>
      <c r="DA124" s="11"/>
      <c r="DB124" s="11"/>
      <c r="DC124" s="11"/>
      <c r="DD124" s="11"/>
      <c r="DE124" s="11"/>
      <c r="DF124" s="11"/>
      <c r="DG124" s="11"/>
      <c r="DH124" s="11"/>
      <c r="DI124" s="11"/>
      <c r="DJ124" s="11"/>
      <c r="DK124" s="11"/>
      <c r="DL124" s="11"/>
      <c r="DM124" s="11"/>
      <c r="DN124" s="11"/>
      <c r="DO124" s="11"/>
      <c r="DP124" s="11"/>
      <c r="DQ124" s="11"/>
      <c r="DR124" s="11"/>
      <c r="DS124" s="11"/>
    </row>
    <row r="126" spans="5:124">
      <c r="N126" s="6"/>
      <c r="O126" s="6"/>
      <c r="P126" s="6"/>
    </row>
    <row r="127" spans="5:124">
      <c r="N127" s="6"/>
      <c r="O127" s="6"/>
      <c r="P127" s="6"/>
    </row>
    <row r="128" spans="5:124">
      <c r="N128" s="6"/>
      <c r="O128" s="6"/>
      <c r="P128" s="6"/>
    </row>
  </sheetData>
  <sheetProtection sheet="1" objects="1" scenarios="1"/>
  <mergeCells count="3">
    <mergeCell ref="C14:C29"/>
    <mergeCell ref="F3:F5"/>
    <mergeCell ref="K3:L5"/>
  </mergeCells>
  <phoneticPr fontId="3"/>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B1:P135"/>
  <sheetViews>
    <sheetView showRowColHeaders="0" zoomScale="80" zoomScaleNormal="80" workbookViewId="0"/>
  </sheetViews>
  <sheetFormatPr defaultColWidth="9" defaultRowHeight="16.5"/>
  <cols>
    <col min="1" max="1" width="1.6328125" style="6" customWidth="1"/>
    <col min="2" max="2" width="5.6328125" style="6" customWidth="1"/>
    <col min="3" max="3" width="4.453125" style="6" customWidth="1"/>
    <col min="4" max="4" width="9" style="6" customWidth="1"/>
    <col min="5" max="5" width="28.6328125" style="6" customWidth="1"/>
    <col min="6" max="7" width="12.6328125" style="6" customWidth="1"/>
    <col min="8" max="9" width="11" style="6" customWidth="1"/>
    <col min="10" max="12" width="10.6328125" style="6" customWidth="1"/>
    <col min="13" max="13" width="1.6328125" style="6" customWidth="1"/>
    <col min="14" max="16384" width="9" style="6"/>
  </cols>
  <sheetData>
    <row r="1" spans="2:16" ht="37.5" customHeight="1">
      <c r="B1" s="18"/>
    </row>
    <row r="2" spans="2:16" ht="16.5" customHeight="1">
      <c r="C2" s="9"/>
      <c r="D2" s="9"/>
      <c r="E2" s="9"/>
      <c r="F2" s="9"/>
      <c r="H2" s="9"/>
      <c r="I2" s="9"/>
      <c r="J2" s="9"/>
      <c r="K2" s="9"/>
      <c r="L2" s="9"/>
    </row>
    <row r="3" spans="2:16">
      <c r="B3" s="9"/>
      <c r="C3" s="9"/>
      <c r="D3" s="9"/>
      <c r="E3" s="9"/>
      <c r="F3" s="9"/>
      <c r="G3" s="9"/>
      <c r="H3" s="9"/>
      <c r="I3" s="9"/>
      <c r="J3" s="9"/>
      <c r="K3" s="9"/>
      <c r="L3" s="9"/>
    </row>
    <row r="4" spans="2:16" ht="16.5" customHeight="1">
      <c r="B4" s="19" t="s">
        <v>317</v>
      </c>
      <c r="C4" s="9" t="s">
        <v>318</v>
      </c>
      <c r="D4" s="9"/>
      <c r="E4" s="20"/>
      <c r="F4" s="600" t="s">
        <v>890</v>
      </c>
      <c r="G4" s="601"/>
      <c r="H4" s="601"/>
      <c r="I4" s="601"/>
      <c r="J4" s="602"/>
      <c r="K4" s="21"/>
      <c r="L4" s="9"/>
      <c r="M4" s="8"/>
    </row>
    <row r="5" spans="2:16" ht="17" thickBot="1">
      <c r="B5" s="9"/>
      <c r="C5" s="9"/>
      <c r="D5" s="9"/>
      <c r="E5" s="20"/>
      <c r="F5" s="603"/>
      <c r="G5" s="604"/>
      <c r="H5" s="604"/>
      <c r="I5" s="604"/>
      <c r="J5" s="605"/>
      <c r="K5" s="21"/>
      <c r="L5" s="9"/>
      <c r="M5" s="8"/>
    </row>
    <row r="6" spans="2:16">
      <c r="B6" s="19" t="s">
        <v>319</v>
      </c>
      <c r="C6" s="9" t="s">
        <v>320</v>
      </c>
      <c r="D6" s="9"/>
      <c r="E6" s="9"/>
      <c r="F6" s="22"/>
      <c r="G6" s="11"/>
      <c r="H6" s="22"/>
      <c r="I6" s="22"/>
      <c r="J6" s="22"/>
      <c r="K6" s="9"/>
      <c r="L6" s="9"/>
    </row>
    <row r="7" spans="2:16">
      <c r="B7" s="9"/>
      <c r="C7" s="9" t="s">
        <v>321</v>
      </c>
      <c r="E7" s="9"/>
      <c r="F7" s="9"/>
      <c r="H7" s="9"/>
      <c r="I7" s="9"/>
      <c r="J7" s="9"/>
      <c r="K7" s="9"/>
      <c r="L7" s="9"/>
    </row>
    <row r="8" spans="2:16">
      <c r="B8" s="9"/>
      <c r="C8" s="23" t="s">
        <v>322</v>
      </c>
      <c r="D8" s="9" t="s">
        <v>323</v>
      </c>
      <c r="E8" s="9"/>
      <c r="F8" s="9"/>
      <c r="H8" s="9"/>
      <c r="I8" s="9"/>
      <c r="J8" s="9"/>
      <c r="K8" s="9"/>
      <c r="L8" s="9"/>
    </row>
    <row r="9" spans="2:16">
      <c r="B9" s="9"/>
      <c r="C9" s="23" t="s">
        <v>324</v>
      </c>
      <c r="D9" s="9" t="s">
        <v>325</v>
      </c>
      <c r="E9" s="9"/>
      <c r="F9" s="9"/>
      <c r="H9" s="9"/>
      <c r="I9" s="9"/>
      <c r="J9" s="9"/>
      <c r="K9" s="9"/>
      <c r="L9" s="9"/>
    </row>
    <row r="10" spans="2:16">
      <c r="C10" s="7" t="s">
        <v>326</v>
      </c>
      <c r="D10" s="9" t="s">
        <v>327</v>
      </c>
    </row>
    <row r="11" spans="2:16" s="9" customFormat="1">
      <c r="B11" s="6"/>
      <c r="C11" s="7" t="s">
        <v>328</v>
      </c>
      <c r="D11" s="6" t="s">
        <v>329</v>
      </c>
      <c r="E11" s="6" t="s">
        <v>891</v>
      </c>
      <c r="F11" s="6"/>
      <c r="G11" s="6"/>
      <c r="H11" s="6"/>
      <c r="I11" s="6"/>
      <c r="J11" s="6"/>
      <c r="K11" s="6"/>
      <c r="L11" s="6"/>
      <c r="M11" s="6"/>
      <c r="N11" s="6"/>
      <c r="O11" s="6"/>
      <c r="P11" s="6"/>
    </row>
    <row r="12" spans="2:16">
      <c r="C12" s="6" t="s">
        <v>330</v>
      </c>
    </row>
    <row r="13" spans="2:16">
      <c r="C13" s="9" t="s">
        <v>331</v>
      </c>
    </row>
    <row r="14" spans="2:16">
      <c r="C14" s="9" t="s">
        <v>332</v>
      </c>
      <c r="D14" s="9"/>
      <c r="E14" s="9"/>
      <c r="F14" s="9"/>
    </row>
    <row r="15" spans="2:16">
      <c r="C15" s="9" t="s">
        <v>345</v>
      </c>
      <c r="D15" s="9"/>
      <c r="E15" s="9"/>
      <c r="F15" s="9"/>
    </row>
    <row r="16" spans="2:16">
      <c r="B16" s="24"/>
      <c r="C16" s="13"/>
      <c r="D16" s="23"/>
      <c r="E16" s="23"/>
      <c r="F16" s="23"/>
      <c r="H16" s="24"/>
      <c r="I16" s="24"/>
      <c r="J16" s="7"/>
      <c r="K16" s="7"/>
      <c r="L16" s="7"/>
    </row>
    <row r="17" spans="2:12">
      <c r="B17" s="24"/>
      <c r="C17" s="25"/>
      <c r="D17" s="24"/>
      <c r="E17" s="24"/>
      <c r="G17" s="24" t="s">
        <v>333</v>
      </c>
      <c r="H17" s="24"/>
      <c r="I17" s="24"/>
      <c r="J17" s="7"/>
      <c r="K17" s="7"/>
      <c r="L17" s="7"/>
    </row>
    <row r="18" spans="2:12">
      <c r="B18" s="24"/>
      <c r="C18" s="25"/>
      <c r="E18" s="26" t="s">
        <v>334</v>
      </c>
      <c r="F18" s="27" t="s">
        <v>335</v>
      </c>
      <c r="G18" s="8"/>
      <c r="H18" s="24"/>
      <c r="I18" s="24"/>
      <c r="J18" s="7"/>
      <c r="K18" s="7"/>
      <c r="L18" s="7"/>
    </row>
    <row r="19" spans="2:12">
      <c r="B19" s="24"/>
      <c r="C19" s="25"/>
      <c r="E19" s="28" t="s">
        <v>336</v>
      </c>
      <c r="F19" s="29"/>
      <c r="G19" s="8"/>
      <c r="H19" s="24"/>
      <c r="I19" s="24"/>
      <c r="J19" s="7"/>
      <c r="K19" s="7"/>
      <c r="L19" s="7"/>
    </row>
    <row r="20" spans="2:12">
      <c r="B20" s="24"/>
      <c r="C20" s="25"/>
      <c r="E20" s="28" t="s">
        <v>337</v>
      </c>
      <c r="F20" s="29"/>
      <c r="G20" s="8"/>
      <c r="H20" s="24"/>
      <c r="I20" s="24"/>
      <c r="J20" s="7"/>
      <c r="K20" s="7"/>
      <c r="L20" s="7"/>
    </row>
    <row r="21" spans="2:12" ht="16.5" customHeight="1">
      <c r="B21" s="30"/>
      <c r="C21" s="31"/>
      <c r="D21" s="32"/>
      <c r="E21" s="22"/>
      <c r="F21" s="22"/>
      <c r="G21" s="9"/>
      <c r="H21" s="24"/>
      <c r="I21" s="24"/>
      <c r="J21" s="33"/>
      <c r="K21" s="34"/>
      <c r="L21" s="35"/>
    </row>
    <row r="22" spans="2:12" ht="16.5" customHeight="1">
      <c r="B22" s="30"/>
      <c r="C22" s="36"/>
      <c r="D22" s="37" t="s">
        <v>338</v>
      </c>
      <c r="E22" s="38" t="s">
        <v>339</v>
      </c>
      <c r="F22" s="606" t="s">
        <v>340</v>
      </c>
      <c r="G22" s="606" t="s">
        <v>341</v>
      </c>
      <c r="H22" s="39"/>
      <c r="I22" s="24"/>
      <c r="J22" s="40"/>
      <c r="K22" s="34"/>
      <c r="L22" s="35"/>
    </row>
    <row r="23" spans="2:12">
      <c r="B23" s="30"/>
      <c r="C23" s="36"/>
      <c r="D23" s="607" t="s">
        <v>1024</v>
      </c>
      <c r="E23" s="608"/>
      <c r="F23" s="606"/>
      <c r="G23" s="606"/>
      <c r="H23" s="39"/>
      <c r="I23" s="24"/>
      <c r="J23" s="40"/>
      <c r="K23" s="34"/>
      <c r="L23" s="35"/>
    </row>
    <row r="24" spans="2:12">
      <c r="B24" s="30"/>
      <c r="C24" s="31"/>
      <c r="D24" s="41">
        <v>11</v>
      </c>
      <c r="E24" s="470" t="s">
        <v>917</v>
      </c>
      <c r="F24" s="42"/>
      <c r="G24" s="42"/>
      <c r="H24" s="39"/>
      <c r="I24" s="24"/>
      <c r="J24" s="40"/>
      <c r="K24" s="34"/>
      <c r="L24" s="35"/>
    </row>
    <row r="25" spans="2:12">
      <c r="B25" s="30"/>
      <c r="C25" s="31"/>
      <c r="D25" s="43">
        <v>12</v>
      </c>
      <c r="E25" s="47" t="s">
        <v>355</v>
      </c>
      <c r="F25" s="44"/>
      <c r="G25" s="44"/>
      <c r="H25" s="39"/>
      <c r="I25" s="24"/>
      <c r="J25" s="45"/>
      <c r="K25" s="46"/>
      <c r="L25" s="34"/>
    </row>
    <row r="26" spans="2:12">
      <c r="B26" s="30"/>
      <c r="C26" s="31"/>
      <c r="D26" s="43">
        <v>13</v>
      </c>
      <c r="E26" s="47" t="s">
        <v>358</v>
      </c>
      <c r="F26" s="44"/>
      <c r="G26" s="44"/>
      <c r="H26" s="39"/>
      <c r="I26" s="24"/>
      <c r="J26" s="45"/>
      <c r="K26" s="46"/>
      <c r="L26" s="34"/>
    </row>
    <row r="27" spans="2:12">
      <c r="B27" s="30"/>
      <c r="C27" s="31"/>
      <c r="D27" s="43">
        <v>15</v>
      </c>
      <c r="E27" s="47" t="s">
        <v>360</v>
      </c>
      <c r="F27" s="44"/>
      <c r="G27" s="44"/>
      <c r="H27" s="39"/>
      <c r="I27" s="24"/>
      <c r="J27" s="45"/>
      <c r="K27" s="46"/>
      <c r="L27" s="34"/>
    </row>
    <row r="28" spans="2:12">
      <c r="B28" s="30"/>
      <c r="C28" s="31"/>
      <c r="D28" s="43">
        <v>17</v>
      </c>
      <c r="E28" s="47" t="s">
        <v>367</v>
      </c>
      <c r="F28" s="44"/>
      <c r="G28" s="44"/>
      <c r="H28" s="39"/>
      <c r="I28" s="24"/>
      <c r="J28" s="45"/>
      <c r="K28" s="46"/>
      <c r="L28" s="34"/>
    </row>
    <row r="29" spans="2:12">
      <c r="B29" s="30"/>
      <c r="C29" s="31"/>
      <c r="D29" s="43">
        <v>61</v>
      </c>
      <c r="E29" s="47" t="s">
        <v>373</v>
      </c>
      <c r="F29" s="44"/>
      <c r="G29" s="44"/>
      <c r="H29" s="39"/>
      <c r="I29" s="24"/>
      <c r="J29" s="45"/>
      <c r="K29" s="34"/>
      <c r="L29" s="35"/>
    </row>
    <row r="30" spans="2:12">
      <c r="B30" s="30"/>
      <c r="C30" s="31"/>
      <c r="D30" s="43">
        <v>62</v>
      </c>
      <c r="E30" s="47" t="s">
        <v>918</v>
      </c>
      <c r="F30" s="44"/>
      <c r="G30" s="44"/>
      <c r="H30" s="39"/>
      <c r="I30" s="24"/>
      <c r="J30" s="40"/>
      <c r="K30" s="34"/>
      <c r="L30" s="35"/>
    </row>
    <row r="31" spans="2:12">
      <c r="B31" s="30"/>
      <c r="C31" s="31"/>
      <c r="D31" s="43">
        <v>111</v>
      </c>
      <c r="E31" s="47" t="s">
        <v>919</v>
      </c>
      <c r="F31" s="44"/>
      <c r="G31" s="44"/>
      <c r="H31" s="39"/>
      <c r="I31" s="24"/>
      <c r="J31" s="45"/>
      <c r="K31" s="34"/>
      <c r="L31" s="35"/>
    </row>
    <row r="32" spans="2:12">
      <c r="B32" s="30"/>
      <c r="C32" s="31"/>
      <c r="D32" s="43">
        <v>112</v>
      </c>
      <c r="E32" s="47" t="s">
        <v>386</v>
      </c>
      <c r="F32" s="44"/>
      <c r="G32" s="44"/>
      <c r="H32" s="39"/>
      <c r="I32" s="24"/>
      <c r="J32" s="40"/>
      <c r="K32" s="34"/>
      <c r="L32" s="35"/>
    </row>
    <row r="33" spans="2:12">
      <c r="B33" s="30"/>
      <c r="C33" s="31"/>
      <c r="D33" s="43">
        <v>113</v>
      </c>
      <c r="E33" s="47" t="s">
        <v>920</v>
      </c>
      <c r="F33" s="44"/>
      <c r="G33" s="44"/>
      <c r="H33" s="39"/>
      <c r="I33" s="24"/>
      <c r="J33" s="45"/>
      <c r="K33" s="34"/>
      <c r="L33" s="35"/>
    </row>
    <row r="34" spans="2:12">
      <c r="B34" s="30"/>
      <c r="C34" s="31"/>
      <c r="D34" s="43">
        <v>114</v>
      </c>
      <c r="E34" s="47" t="s">
        <v>0</v>
      </c>
      <c r="F34" s="44"/>
      <c r="G34" s="44"/>
      <c r="H34" s="39"/>
      <c r="I34" s="24"/>
      <c r="J34" s="45"/>
      <c r="K34" s="34"/>
      <c r="L34" s="35"/>
    </row>
    <row r="35" spans="2:12">
      <c r="B35" s="30"/>
      <c r="C35" s="31"/>
      <c r="D35" s="43">
        <v>151</v>
      </c>
      <c r="E35" s="47" t="s">
        <v>391</v>
      </c>
      <c r="F35" s="44"/>
      <c r="G35" s="44"/>
      <c r="H35" s="39"/>
      <c r="I35" s="24"/>
      <c r="J35" s="45"/>
      <c r="K35" s="34"/>
      <c r="L35" s="35"/>
    </row>
    <row r="36" spans="2:12">
      <c r="B36" s="30"/>
      <c r="C36" s="31"/>
      <c r="D36" s="43">
        <v>152</v>
      </c>
      <c r="E36" s="47" t="s">
        <v>921</v>
      </c>
      <c r="F36" s="44"/>
      <c r="G36" s="44"/>
      <c r="H36" s="39"/>
      <c r="I36" s="24"/>
      <c r="J36" s="45"/>
      <c r="K36" s="34"/>
      <c r="L36" s="35"/>
    </row>
    <row r="37" spans="2:12">
      <c r="B37" s="30"/>
      <c r="C37" s="31"/>
      <c r="D37" s="43">
        <v>161</v>
      </c>
      <c r="E37" s="47" t="s">
        <v>922</v>
      </c>
      <c r="F37" s="44"/>
      <c r="G37" s="44"/>
      <c r="H37" s="39"/>
      <c r="I37" s="24"/>
      <c r="J37" s="45"/>
      <c r="K37" s="34"/>
      <c r="L37" s="35"/>
    </row>
    <row r="38" spans="2:12">
      <c r="B38" s="30"/>
      <c r="C38" s="31"/>
      <c r="D38" s="43">
        <v>162</v>
      </c>
      <c r="E38" s="47" t="s">
        <v>404</v>
      </c>
      <c r="F38" s="44"/>
      <c r="G38" s="44"/>
      <c r="H38" s="39"/>
      <c r="I38" s="24"/>
      <c r="J38" s="45"/>
      <c r="K38" s="34"/>
      <c r="L38" s="35"/>
    </row>
    <row r="39" spans="2:12">
      <c r="B39" s="30"/>
      <c r="C39" s="31"/>
      <c r="D39" s="43">
        <v>163</v>
      </c>
      <c r="E39" s="47" t="s">
        <v>405</v>
      </c>
      <c r="F39" s="44"/>
      <c r="G39" s="44"/>
      <c r="H39" s="39"/>
      <c r="I39" s="24"/>
      <c r="J39" s="45"/>
      <c r="K39" s="34"/>
      <c r="L39" s="35"/>
    </row>
    <row r="40" spans="2:12">
      <c r="B40" s="24"/>
      <c r="C40" s="24"/>
      <c r="D40" s="43">
        <v>164</v>
      </c>
      <c r="E40" s="47" t="s">
        <v>410</v>
      </c>
      <c r="F40" s="44"/>
      <c r="G40" s="44"/>
      <c r="H40" s="39"/>
      <c r="I40" s="24"/>
      <c r="J40" s="16"/>
      <c r="K40" s="7"/>
      <c r="L40" s="7"/>
    </row>
    <row r="41" spans="2:12">
      <c r="B41" s="30"/>
      <c r="C41" s="30"/>
      <c r="D41" s="43">
        <v>191</v>
      </c>
      <c r="E41" s="47" t="s">
        <v>416</v>
      </c>
      <c r="F41" s="44"/>
      <c r="G41" s="44"/>
      <c r="H41" s="39"/>
      <c r="I41" s="24"/>
      <c r="J41" s="45"/>
      <c r="K41" s="46"/>
      <c r="L41" s="34"/>
    </row>
    <row r="42" spans="2:12">
      <c r="B42" s="30"/>
      <c r="C42" s="30"/>
      <c r="D42" s="43">
        <v>201</v>
      </c>
      <c r="E42" s="47" t="s">
        <v>418</v>
      </c>
      <c r="F42" s="44"/>
      <c r="G42" s="44"/>
      <c r="H42" s="39"/>
      <c r="I42" s="24"/>
      <c r="J42" s="45"/>
      <c r="K42" s="46"/>
      <c r="L42" s="34"/>
    </row>
    <row r="43" spans="2:12">
      <c r="B43" s="30"/>
      <c r="C43" s="30"/>
      <c r="D43" s="43">
        <v>202</v>
      </c>
      <c r="E43" s="47" t="s">
        <v>420</v>
      </c>
      <c r="F43" s="44"/>
      <c r="G43" s="44"/>
      <c r="H43" s="39"/>
      <c r="I43" s="24"/>
      <c r="J43" s="45"/>
      <c r="K43" s="46"/>
      <c r="L43" s="34"/>
    </row>
    <row r="44" spans="2:12">
      <c r="B44" s="30"/>
      <c r="C44" s="30"/>
      <c r="D44" s="43">
        <v>203</v>
      </c>
      <c r="E44" s="47" t="s">
        <v>923</v>
      </c>
      <c r="F44" s="44"/>
      <c r="G44" s="44"/>
      <c r="H44" s="39"/>
      <c r="I44" s="24"/>
      <c r="J44" s="45"/>
      <c r="K44" s="46"/>
      <c r="L44" s="34"/>
    </row>
    <row r="45" spans="2:12">
      <c r="B45" s="30"/>
      <c r="C45" s="30"/>
      <c r="D45" s="43">
        <v>204</v>
      </c>
      <c r="E45" s="47" t="s">
        <v>924</v>
      </c>
      <c r="F45" s="44"/>
      <c r="G45" s="44"/>
      <c r="H45" s="39"/>
      <c r="I45" s="24"/>
      <c r="J45" s="45"/>
      <c r="K45" s="46"/>
      <c r="L45" s="34"/>
    </row>
    <row r="46" spans="2:12">
      <c r="B46" s="30"/>
      <c r="C46" s="30"/>
      <c r="D46" s="43">
        <v>205</v>
      </c>
      <c r="E46" s="47" t="s">
        <v>428</v>
      </c>
      <c r="F46" s="44"/>
      <c r="G46" s="44"/>
      <c r="H46" s="39"/>
      <c r="I46" s="24"/>
      <c r="J46" s="45"/>
      <c r="K46" s="46"/>
      <c r="L46" s="34"/>
    </row>
    <row r="47" spans="2:12">
      <c r="B47" s="30"/>
      <c r="C47" s="30"/>
      <c r="D47" s="43">
        <v>206</v>
      </c>
      <c r="E47" s="47" t="s">
        <v>430</v>
      </c>
      <c r="F47" s="44"/>
      <c r="G47" s="44"/>
      <c r="H47" s="39"/>
      <c r="I47" s="24"/>
      <c r="J47" s="45"/>
      <c r="K47" s="46"/>
      <c r="L47" s="34"/>
    </row>
    <row r="48" spans="2:12">
      <c r="B48" s="30"/>
      <c r="C48" s="30"/>
      <c r="D48" s="43">
        <v>207</v>
      </c>
      <c r="E48" s="47" t="s">
        <v>432</v>
      </c>
      <c r="F48" s="44"/>
      <c r="G48" s="44"/>
      <c r="H48" s="39"/>
      <c r="I48" s="24"/>
      <c r="J48" s="45"/>
      <c r="K48" s="46"/>
      <c r="L48" s="34"/>
    </row>
    <row r="49" spans="2:12">
      <c r="B49" s="30"/>
      <c r="C49" s="30"/>
      <c r="D49" s="43">
        <v>208</v>
      </c>
      <c r="E49" s="47" t="s">
        <v>925</v>
      </c>
      <c r="F49" s="44"/>
      <c r="G49" s="44"/>
      <c r="H49" s="39"/>
      <c r="I49" s="24"/>
      <c r="J49" s="45"/>
      <c r="K49" s="46"/>
      <c r="L49" s="34"/>
    </row>
    <row r="50" spans="2:12">
      <c r="B50" s="30"/>
      <c r="C50" s="30"/>
      <c r="D50" s="43">
        <v>211</v>
      </c>
      <c r="E50" s="47" t="s">
        <v>438</v>
      </c>
      <c r="F50" s="44"/>
      <c r="G50" s="44"/>
      <c r="H50" s="39"/>
      <c r="I50" s="24"/>
      <c r="J50" s="48"/>
      <c r="K50" s="35"/>
      <c r="L50" s="35"/>
    </row>
    <row r="51" spans="2:12">
      <c r="B51" s="30"/>
      <c r="C51" s="49"/>
      <c r="D51" s="43">
        <v>212</v>
      </c>
      <c r="E51" s="47" t="s">
        <v>440</v>
      </c>
      <c r="F51" s="44"/>
      <c r="G51" s="44"/>
      <c r="H51" s="39"/>
      <c r="I51" s="24"/>
      <c r="J51" s="45"/>
      <c r="K51" s="34"/>
      <c r="L51" s="35"/>
    </row>
    <row r="52" spans="2:12">
      <c r="B52" s="30"/>
      <c r="C52" s="49"/>
      <c r="D52" s="43">
        <v>221</v>
      </c>
      <c r="E52" s="47" t="s">
        <v>442</v>
      </c>
      <c r="F52" s="44"/>
      <c r="G52" s="44"/>
      <c r="H52" s="39"/>
      <c r="I52" s="24"/>
      <c r="J52" s="45"/>
      <c r="K52" s="34"/>
      <c r="L52" s="35"/>
    </row>
    <row r="53" spans="2:12">
      <c r="B53" s="30"/>
      <c r="C53" s="49"/>
      <c r="D53" s="43">
        <v>222</v>
      </c>
      <c r="E53" s="47" t="s">
        <v>443</v>
      </c>
      <c r="F53" s="44"/>
      <c r="G53" s="44"/>
      <c r="H53" s="39"/>
      <c r="I53" s="24"/>
      <c r="J53" s="45"/>
      <c r="K53" s="34"/>
      <c r="L53" s="35"/>
    </row>
    <row r="54" spans="2:12">
      <c r="B54" s="30"/>
      <c r="C54" s="49"/>
      <c r="D54" s="43">
        <v>231</v>
      </c>
      <c r="E54" s="47" t="s">
        <v>926</v>
      </c>
      <c r="F54" s="44"/>
      <c r="G54" s="44"/>
      <c r="H54" s="39"/>
      <c r="I54" s="24"/>
      <c r="J54" s="48"/>
      <c r="K54" s="35"/>
      <c r="L54" s="35"/>
    </row>
    <row r="55" spans="2:12">
      <c r="B55" s="30"/>
      <c r="C55" s="49"/>
      <c r="D55" s="43">
        <v>251</v>
      </c>
      <c r="E55" s="47" t="s">
        <v>448</v>
      </c>
      <c r="F55" s="44"/>
      <c r="G55" s="44"/>
      <c r="H55" s="39"/>
      <c r="I55" s="24"/>
      <c r="J55" s="48"/>
      <c r="K55" s="35"/>
      <c r="L55" s="35"/>
    </row>
    <row r="56" spans="2:12">
      <c r="B56" s="30"/>
      <c r="C56" s="49"/>
      <c r="D56" s="43">
        <v>252</v>
      </c>
      <c r="E56" s="47" t="s">
        <v>450</v>
      </c>
      <c r="F56" s="44"/>
      <c r="G56" s="44"/>
      <c r="H56" s="39"/>
      <c r="I56" s="24"/>
      <c r="J56" s="48"/>
      <c r="K56" s="35"/>
      <c r="L56" s="35"/>
    </row>
    <row r="57" spans="2:12">
      <c r="B57" s="30"/>
      <c r="C57" s="49"/>
      <c r="D57" s="43">
        <v>253</v>
      </c>
      <c r="E57" s="47" t="s">
        <v>452</v>
      </c>
      <c r="F57" s="44"/>
      <c r="G57" s="44"/>
      <c r="H57" s="39"/>
      <c r="I57" s="24"/>
      <c r="J57" s="48"/>
      <c r="K57" s="35"/>
      <c r="L57" s="35"/>
    </row>
    <row r="58" spans="2:12">
      <c r="B58" s="30"/>
      <c r="D58" s="43">
        <v>259</v>
      </c>
      <c r="E58" s="47" t="s">
        <v>453</v>
      </c>
      <c r="F58" s="44"/>
      <c r="G58" s="44"/>
      <c r="H58" s="39"/>
      <c r="I58" s="24"/>
      <c r="J58" s="50"/>
      <c r="K58" s="35"/>
      <c r="L58" s="35"/>
    </row>
    <row r="59" spans="2:12">
      <c r="B59" s="24"/>
      <c r="C59" s="24"/>
      <c r="D59" s="43">
        <v>261</v>
      </c>
      <c r="E59" s="47" t="s">
        <v>458</v>
      </c>
      <c r="F59" s="44"/>
      <c r="G59" s="44"/>
      <c r="H59" s="39"/>
      <c r="I59" s="24"/>
      <c r="J59" s="16"/>
      <c r="K59" s="7"/>
      <c r="L59" s="7"/>
    </row>
    <row r="60" spans="2:12">
      <c r="B60" s="31"/>
      <c r="D60" s="43">
        <v>262</v>
      </c>
      <c r="E60" s="47" t="s">
        <v>462</v>
      </c>
      <c r="F60" s="44"/>
      <c r="G60" s="44"/>
      <c r="H60" s="39"/>
      <c r="I60" s="24"/>
      <c r="J60" s="51"/>
      <c r="K60" s="35"/>
      <c r="L60" s="35"/>
    </row>
    <row r="61" spans="2:12">
      <c r="B61" s="31"/>
      <c r="D61" s="43">
        <v>263</v>
      </c>
      <c r="E61" s="47" t="s">
        <v>927</v>
      </c>
      <c r="F61" s="44"/>
      <c r="G61" s="44"/>
      <c r="H61" s="39"/>
      <c r="I61" s="24"/>
      <c r="J61" s="51"/>
      <c r="K61" s="35"/>
      <c r="L61" s="35"/>
    </row>
    <row r="62" spans="2:12">
      <c r="B62" s="31"/>
      <c r="D62" s="43">
        <v>269</v>
      </c>
      <c r="E62" s="47" t="s">
        <v>467</v>
      </c>
      <c r="F62" s="44"/>
      <c r="G62" s="44"/>
      <c r="H62" s="39"/>
      <c r="I62" s="24"/>
      <c r="J62" s="51"/>
      <c r="K62" s="35"/>
      <c r="L62" s="35"/>
    </row>
    <row r="63" spans="2:12">
      <c r="B63" s="31"/>
      <c r="D63" s="43">
        <v>271</v>
      </c>
      <c r="E63" s="47" t="s">
        <v>469</v>
      </c>
      <c r="F63" s="44"/>
      <c r="G63" s="44"/>
      <c r="H63" s="39"/>
      <c r="I63" s="24"/>
      <c r="J63" s="51"/>
      <c r="K63" s="35"/>
      <c r="L63" s="35"/>
    </row>
    <row r="64" spans="2:12">
      <c r="B64" s="31"/>
      <c r="D64" s="43">
        <v>272</v>
      </c>
      <c r="E64" s="47" t="s">
        <v>472</v>
      </c>
      <c r="F64" s="44"/>
      <c r="G64" s="44"/>
      <c r="H64" s="39"/>
      <c r="I64" s="24"/>
      <c r="J64" s="51"/>
      <c r="K64" s="35"/>
      <c r="L64" s="35"/>
    </row>
    <row r="65" spans="2:12">
      <c r="B65" s="31"/>
      <c r="D65" s="43">
        <v>281</v>
      </c>
      <c r="E65" s="47" t="s">
        <v>928</v>
      </c>
      <c r="F65" s="44"/>
      <c r="G65" s="44"/>
      <c r="H65" s="39"/>
      <c r="I65" s="24"/>
      <c r="J65" s="51"/>
      <c r="K65" s="35"/>
      <c r="L65" s="35"/>
    </row>
    <row r="66" spans="2:12">
      <c r="D66" s="43">
        <v>289</v>
      </c>
      <c r="E66" s="47" t="s">
        <v>482</v>
      </c>
      <c r="F66" s="44"/>
      <c r="G66" s="44"/>
      <c r="H66" s="39"/>
      <c r="I66" s="24"/>
      <c r="J66" s="8"/>
    </row>
    <row r="67" spans="2:12">
      <c r="D67" s="43">
        <v>291</v>
      </c>
      <c r="E67" s="47" t="s">
        <v>929</v>
      </c>
      <c r="F67" s="44"/>
      <c r="G67" s="44"/>
      <c r="H67" s="39"/>
      <c r="I67" s="24"/>
      <c r="J67" s="8"/>
      <c r="K67" s="7"/>
      <c r="L67" s="52"/>
    </row>
    <row r="68" spans="2:12">
      <c r="D68" s="43">
        <v>301</v>
      </c>
      <c r="E68" s="47" t="s">
        <v>930</v>
      </c>
      <c r="F68" s="44"/>
      <c r="G68" s="44"/>
      <c r="H68" s="39"/>
      <c r="I68" s="24"/>
      <c r="J68" s="8"/>
    </row>
    <row r="69" spans="2:12" s="11" customFormat="1">
      <c r="D69" s="43">
        <v>311</v>
      </c>
      <c r="E69" s="47" t="s">
        <v>931</v>
      </c>
      <c r="F69" s="44"/>
      <c r="G69" s="44"/>
      <c r="H69" s="39"/>
      <c r="I69" s="24"/>
      <c r="J69" s="54"/>
    </row>
    <row r="70" spans="2:12">
      <c r="D70" s="43">
        <v>321</v>
      </c>
      <c r="E70" s="47" t="s">
        <v>932</v>
      </c>
      <c r="F70" s="44"/>
      <c r="G70" s="44"/>
      <c r="H70" s="39"/>
      <c r="I70" s="24"/>
      <c r="J70" s="8"/>
    </row>
    <row r="71" spans="2:12">
      <c r="D71" s="43">
        <v>329</v>
      </c>
      <c r="E71" s="47" t="s">
        <v>933</v>
      </c>
      <c r="F71" s="44"/>
      <c r="G71" s="44"/>
      <c r="H71" s="39"/>
      <c r="I71" s="24"/>
      <c r="J71" s="8"/>
    </row>
    <row r="72" spans="2:12">
      <c r="D72" s="43">
        <v>331</v>
      </c>
      <c r="E72" s="47" t="s">
        <v>934</v>
      </c>
      <c r="F72" s="44"/>
      <c r="G72" s="44"/>
      <c r="H72" s="39"/>
      <c r="I72" s="24"/>
      <c r="J72" s="8"/>
    </row>
    <row r="73" spans="2:12">
      <c r="D73" s="43">
        <v>332</v>
      </c>
      <c r="E73" s="47" t="s">
        <v>935</v>
      </c>
      <c r="F73" s="44"/>
      <c r="G73" s="44"/>
      <c r="H73" s="39"/>
      <c r="I73" s="24"/>
      <c r="J73" s="8"/>
    </row>
    <row r="74" spans="2:12">
      <c r="D74" s="43">
        <v>333</v>
      </c>
      <c r="E74" s="47" t="s">
        <v>936</v>
      </c>
      <c r="F74" s="44"/>
      <c r="G74" s="44"/>
      <c r="H74" s="39"/>
      <c r="I74" s="24"/>
      <c r="J74" s="8"/>
    </row>
    <row r="75" spans="2:12">
      <c r="D75" s="43">
        <v>339</v>
      </c>
      <c r="E75" s="47" t="s">
        <v>937</v>
      </c>
      <c r="F75" s="44"/>
      <c r="G75" s="44"/>
      <c r="H75" s="39"/>
      <c r="I75" s="24"/>
      <c r="J75" s="8"/>
    </row>
    <row r="76" spans="2:12">
      <c r="D76" s="43">
        <v>341</v>
      </c>
      <c r="E76" s="47" t="s">
        <v>938</v>
      </c>
      <c r="F76" s="44"/>
      <c r="G76" s="44"/>
      <c r="H76" s="39"/>
      <c r="I76" s="24"/>
      <c r="J76" s="8"/>
    </row>
    <row r="77" spans="2:12">
      <c r="D77" s="43">
        <v>342</v>
      </c>
      <c r="E77" s="47" t="s">
        <v>939</v>
      </c>
      <c r="F77" s="44"/>
      <c r="G77" s="44"/>
      <c r="H77" s="39"/>
      <c r="I77" s="24"/>
      <c r="J77" s="8"/>
    </row>
    <row r="78" spans="2:12">
      <c r="D78" s="43">
        <v>352</v>
      </c>
      <c r="E78" s="47" t="s">
        <v>940</v>
      </c>
      <c r="F78" s="44"/>
      <c r="G78" s="44"/>
      <c r="H78" s="39"/>
      <c r="I78" s="24"/>
      <c r="J78" s="8"/>
    </row>
    <row r="79" spans="2:12">
      <c r="D79" s="43">
        <v>353</v>
      </c>
      <c r="E79" s="47" t="s">
        <v>941</v>
      </c>
      <c r="F79" s="44"/>
      <c r="G79" s="44"/>
      <c r="H79" s="39"/>
      <c r="I79" s="24"/>
      <c r="J79" s="8"/>
    </row>
    <row r="80" spans="2:12">
      <c r="D80" s="43">
        <v>354</v>
      </c>
      <c r="E80" s="47" t="s">
        <v>942</v>
      </c>
      <c r="F80" s="44"/>
      <c r="G80" s="44"/>
      <c r="H80" s="39"/>
      <c r="I80" s="24"/>
      <c r="J80" s="8"/>
    </row>
    <row r="81" spans="4:10">
      <c r="D81" s="43">
        <v>359</v>
      </c>
      <c r="E81" s="47" t="s">
        <v>943</v>
      </c>
      <c r="F81" s="44"/>
      <c r="G81" s="44"/>
      <c r="H81" s="39"/>
      <c r="I81" s="24"/>
      <c r="J81" s="8"/>
    </row>
    <row r="82" spans="4:10">
      <c r="D82" s="43">
        <v>391</v>
      </c>
      <c r="E82" s="47" t="s">
        <v>944</v>
      </c>
      <c r="F82" s="44"/>
      <c r="G82" s="44"/>
      <c r="H82" s="39"/>
      <c r="I82" s="24"/>
      <c r="J82" s="8"/>
    </row>
    <row r="83" spans="4:10">
      <c r="D83" s="43">
        <v>392</v>
      </c>
      <c r="E83" s="47" t="s">
        <v>945</v>
      </c>
      <c r="F83" s="44"/>
      <c r="G83" s="44"/>
      <c r="H83" s="39"/>
      <c r="I83" s="24"/>
      <c r="J83" s="8"/>
    </row>
    <row r="84" spans="4:10">
      <c r="D84" s="43">
        <v>411</v>
      </c>
      <c r="E84" s="47" t="s">
        <v>946</v>
      </c>
      <c r="F84" s="44"/>
      <c r="G84" s="44"/>
      <c r="H84" s="39"/>
      <c r="I84" s="24"/>
      <c r="J84" s="8"/>
    </row>
    <row r="85" spans="4:10">
      <c r="D85" s="43">
        <v>412</v>
      </c>
      <c r="E85" s="47" t="s">
        <v>947</v>
      </c>
      <c r="F85" s="44"/>
      <c r="G85" s="44"/>
      <c r="H85" s="39"/>
      <c r="I85" s="24"/>
      <c r="J85" s="8"/>
    </row>
    <row r="86" spans="4:10">
      <c r="D86" s="43">
        <v>413</v>
      </c>
      <c r="E86" s="47" t="s">
        <v>948</v>
      </c>
      <c r="F86" s="55"/>
      <c r="G86" s="55"/>
      <c r="H86" s="39"/>
      <c r="I86" s="24"/>
      <c r="J86" s="8"/>
    </row>
    <row r="87" spans="4:10">
      <c r="D87" s="43">
        <v>419</v>
      </c>
      <c r="E87" s="47" t="s">
        <v>949</v>
      </c>
      <c r="F87" s="56"/>
      <c r="G87" s="56"/>
      <c r="H87" s="39"/>
      <c r="I87" s="24"/>
      <c r="J87" s="8"/>
    </row>
    <row r="88" spans="4:10">
      <c r="D88" s="43">
        <v>461</v>
      </c>
      <c r="E88" s="47" t="s">
        <v>950</v>
      </c>
      <c r="F88" s="44"/>
      <c r="G88" s="44"/>
      <c r="H88" s="39"/>
      <c r="I88" s="24"/>
      <c r="J88" s="8"/>
    </row>
    <row r="89" spans="4:10">
      <c r="D89" s="43">
        <v>462</v>
      </c>
      <c r="E89" s="47" t="s">
        <v>951</v>
      </c>
      <c r="F89" s="44"/>
      <c r="G89" s="44"/>
      <c r="H89" s="39"/>
      <c r="I89" s="24"/>
      <c r="J89" s="8"/>
    </row>
    <row r="90" spans="4:10">
      <c r="D90" s="43">
        <v>471</v>
      </c>
      <c r="E90" s="47" t="s">
        <v>952</v>
      </c>
      <c r="F90" s="44"/>
      <c r="G90" s="44"/>
      <c r="H90" s="39"/>
      <c r="I90" s="24"/>
      <c r="J90" s="8"/>
    </row>
    <row r="91" spans="4:10">
      <c r="D91" s="43">
        <v>481</v>
      </c>
      <c r="E91" s="47" t="s">
        <v>953</v>
      </c>
      <c r="F91" s="44"/>
      <c r="G91" s="44"/>
      <c r="H91" s="39"/>
      <c r="I91" s="24"/>
      <c r="J91" s="8"/>
    </row>
    <row r="92" spans="4:10">
      <c r="D92" s="43">
        <v>511</v>
      </c>
      <c r="E92" s="47" t="s">
        <v>954</v>
      </c>
      <c r="F92" s="44"/>
      <c r="G92" s="44"/>
      <c r="H92" s="39"/>
      <c r="I92" s="24"/>
      <c r="J92" s="8"/>
    </row>
    <row r="93" spans="4:10">
      <c r="D93" s="43">
        <v>531</v>
      </c>
      <c r="E93" s="47" t="s">
        <v>955</v>
      </c>
      <c r="F93" s="44"/>
      <c r="G93" s="44"/>
      <c r="H93" s="39"/>
      <c r="I93" s="24"/>
      <c r="J93" s="8"/>
    </row>
    <row r="94" spans="4:10">
      <c r="D94" s="43">
        <v>551</v>
      </c>
      <c r="E94" s="47" t="s">
        <v>570</v>
      </c>
      <c r="F94" s="44"/>
      <c r="G94" s="44"/>
      <c r="H94" s="39"/>
      <c r="I94" s="24"/>
      <c r="J94" s="8"/>
    </row>
    <row r="95" spans="4:10">
      <c r="D95" s="43">
        <v>552</v>
      </c>
      <c r="E95" s="47" t="s">
        <v>572</v>
      </c>
      <c r="F95" s="44"/>
      <c r="G95" s="44"/>
      <c r="H95" s="39"/>
      <c r="I95" s="24"/>
      <c r="J95" s="8"/>
    </row>
    <row r="96" spans="4:10">
      <c r="D96" s="43">
        <v>553</v>
      </c>
      <c r="E96" s="47" t="s">
        <v>575</v>
      </c>
      <c r="F96" s="55"/>
      <c r="G96" s="55"/>
      <c r="H96" s="39"/>
      <c r="I96" s="24"/>
      <c r="J96" s="8"/>
    </row>
    <row r="97" spans="4:10">
      <c r="D97" s="43">
        <v>571</v>
      </c>
      <c r="E97" s="47" t="s">
        <v>956</v>
      </c>
      <c r="F97" s="44"/>
      <c r="G97" s="53"/>
      <c r="H97" s="39"/>
      <c r="I97" s="24"/>
      <c r="J97" s="8"/>
    </row>
    <row r="98" spans="4:10">
      <c r="D98" s="43">
        <v>572</v>
      </c>
      <c r="E98" s="47" t="s">
        <v>957</v>
      </c>
      <c r="F98" s="44"/>
      <c r="G98" s="44"/>
      <c r="H98" s="39"/>
      <c r="I98" s="24"/>
      <c r="J98" s="8"/>
    </row>
    <row r="99" spans="4:10">
      <c r="D99" s="43">
        <v>573</v>
      </c>
      <c r="E99" s="47" t="s">
        <v>958</v>
      </c>
      <c r="F99" s="55"/>
      <c r="G99" s="55"/>
      <c r="H99" s="39"/>
      <c r="I99" s="24"/>
      <c r="J99" s="8"/>
    </row>
    <row r="100" spans="4:10">
      <c r="D100" s="43">
        <v>574</v>
      </c>
      <c r="E100" s="47" t="s">
        <v>959</v>
      </c>
      <c r="F100" s="56"/>
      <c r="G100" s="56"/>
      <c r="H100" s="39"/>
      <c r="I100" s="24"/>
      <c r="J100" s="8"/>
    </row>
    <row r="101" spans="4:10">
      <c r="D101" s="43">
        <v>576</v>
      </c>
      <c r="E101" s="47" t="s">
        <v>960</v>
      </c>
      <c r="F101" s="44"/>
      <c r="G101" s="44"/>
      <c r="H101" s="39"/>
      <c r="I101" s="24"/>
      <c r="J101" s="8"/>
    </row>
    <row r="102" spans="4:10">
      <c r="D102" s="43">
        <v>577</v>
      </c>
      <c r="E102" s="47" t="s">
        <v>961</v>
      </c>
      <c r="F102" s="44"/>
      <c r="G102" s="44"/>
      <c r="H102" s="39"/>
      <c r="I102" s="24"/>
      <c r="J102" s="8"/>
    </row>
    <row r="103" spans="4:10">
      <c r="D103" s="43">
        <v>578</v>
      </c>
      <c r="E103" s="47" t="s">
        <v>962</v>
      </c>
      <c r="F103" s="44"/>
      <c r="G103" s="44"/>
      <c r="H103" s="39"/>
      <c r="I103" s="24"/>
      <c r="J103" s="8"/>
    </row>
    <row r="104" spans="4:10">
      <c r="D104" s="43">
        <v>579</v>
      </c>
      <c r="E104" s="47" t="s">
        <v>963</v>
      </c>
      <c r="F104" s="44"/>
      <c r="G104" s="44"/>
      <c r="H104" s="39"/>
      <c r="I104" s="24"/>
      <c r="J104" s="8"/>
    </row>
    <row r="105" spans="4:10">
      <c r="D105" s="43">
        <v>591</v>
      </c>
      <c r="E105" s="47" t="s">
        <v>964</v>
      </c>
      <c r="F105" s="44"/>
      <c r="G105" s="44"/>
      <c r="H105" s="39"/>
      <c r="I105" s="24"/>
      <c r="J105" s="8"/>
    </row>
    <row r="106" spans="4:10">
      <c r="D106" s="43">
        <v>592</v>
      </c>
      <c r="E106" s="47" t="s">
        <v>965</v>
      </c>
      <c r="F106" s="44"/>
      <c r="G106" s="44"/>
      <c r="H106" s="39"/>
      <c r="I106" s="24"/>
      <c r="J106" s="8"/>
    </row>
    <row r="107" spans="4:10">
      <c r="D107" s="43">
        <v>593</v>
      </c>
      <c r="E107" s="47" t="s">
        <v>966</v>
      </c>
      <c r="F107" s="44"/>
      <c r="G107" s="44"/>
      <c r="H107" s="39"/>
      <c r="I107" s="24"/>
      <c r="J107" s="8"/>
    </row>
    <row r="108" spans="4:10">
      <c r="D108" s="43">
        <v>594</v>
      </c>
      <c r="E108" s="47" t="s">
        <v>967</v>
      </c>
      <c r="F108" s="44"/>
      <c r="G108" s="44"/>
      <c r="H108" s="39"/>
      <c r="I108" s="24"/>
      <c r="J108" s="8"/>
    </row>
    <row r="109" spans="4:10">
      <c r="D109" s="43">
        <v>595</v>
      </c>
      <c r="E109" s="47" t="s">
        <v>968</v>
      </c>
      <c r="F109" s="44"/>
      <c r="G109" s="44"/>
      <c r="H109" s="39"/>
      <c r="I109" s="24"/>
      <c r="J109" s="8"/>
    </row>
    <row r="110" spans="4:10">
      <c r="D110" s="43">
        <v>611</v>
      </c>
      <c r="E110" s="47" t="s">
        <v>969</v>
      </c>
      <c r="F110" s="44"/>
      <c r="G110" s="44"/>
      <c r="H110" s="39"/>
      <c r="I110" s="24"/>
      <c r="J110" s="8"/>
    </row>
    <row r="111" spans="4:10">
      <c r="D111" s="43">
        <v>631</v>
      </c>
      <c r="E111" s="47" t="s">
        <v>970</v>
      </c>
      <c r="F111" s="44"/>
      <c r="G111" s="44"/>
      <c r="H111" s="39"/>
      <c r="I111" s="24"/>
      <c r="J111" s="8"/>
    </row>
    <row r="112" spans="4:10">
      <c r="D112" s="43">
        <v>632</v>
      </c>
      <c r="E112" s="47" t="s">
        <v>971</v>
      </c>
      <c r="F112" s="44"/>
      <c r="G112" s="44"/>
      <c r="H112" s="39"/>
      <c r="I112" s="24"/>
      <c r="J112" s="8"/>
    </row>
    <row r="113" spans="4:10">
      <c r="D113" s="43">
        <v>641</v>
      </c>
      <c r="E113" s="47" t="s">
        <v>972</v>
      </c>
      <c r="F113" s="44"/>
      <c r="G113" s="44"/>
      <c r="H113" s="39"/>
      <c r="I113" s="24"/>
      <c r="J113" s="8"/>
    </row>
    <row r="114" spans="4:10">
      <c r="D114" s="43">
        <v>642</v>
      </c>
      <c r="E114" s="47" t="s">
        <v>973</v>
      </c>
      <c r="F114" s="44"/>
      <c r="G114" s="44"/>
      <c r="H114" s="39"/>
      <c r="I114" s="24"/>
      <c r="J114" s="8"/>
    </row>
    <row r="115" spans="4:10">
      <c r="D115" s="43">
        <v>643</v>
      </c>
      <c r="E115" s="47" t="s">
        <v>974</v>
      </c>
      <c r="F115" s="44"/>
      <c r="G115" s="44"/>
      <c r="H115" s="39"/>
      <c r="I115" s="24"/>
      <c r="J115" s="8"/>
    </row>
    <row r="116" spans="4:10">
      <c r="D116" s="43">
        <v>644</v>
      </c>
      <c r="E116" s="47" t="s">
        <v>621</v>
      </c>
      <c r="F116" s="44"/>
      <c r="G116" s="44"/>
      <c r="H116" s="39"/>
      <c r="I116" s="24"/>
      <c r="J116" s="8"/>
    </row>
    <row r="117" spans="4:10">
      <c r="D117" s="43">
        <v>659</v>
      </c>
      <c r="E117" s="47" t="s">
        <v>90</v>
      </c>
      <c r="F117" s="44"/>
      <c r="G117" s="44"/>
      <c r="H117" s="39"/>
      <c r="I117" s="24"/>
      <c r="J117" s="8"/>
    </row>
    <row r="118" spans="4:10">
      <c r="D118" s="43">
        <v>661</v>
      </c>
      <c r="E118" s="47" t="s">
        <v>975</v>
      </c>
      <c r="F118" s="44"/>
      <c r="G118" s="44"/>
      <c r="H118" s="39"/>
      <c r="I118" s="24"/>
      <c r="J118" s="8"/>
    </row>
    <row r="119" spans="4:10">
      <c r="D119" s="43">
        <v>662</v>
      </c>
      <c r="E119" s="47" t="s">
        <v>976</v>
      </c>
      <c r="F119" s="44"/>
      <c r="G119" s="44"/>
      <c r="H119" s="39"/>
      <c r="I119" s="24"/>
      <c r="J119" s="8"/>
    </row>
    <row r="120" spans="4:10">
      <c r="D120" s="43">
        <v>663</v>
      </c>
      <c r="E120" s="47" t="s">
        <v>977</v>
      </c>
      <c r="F120" s="44"/>
      <c r="G120" s="44"/>
      <c r="H120" s="39"/>
      <c r="I120" s="24"/>
      <c r="J120" s="8"/>
    </row>
    <row r="121" spans="4:10">
      <c r="D121" s="43">
        <v>669</v>
      </c>
      <c r="E121" s="47" t="s">
        <v>978</v>
      </c>
      <c r="F121" s="44"/>
      <c r="G121" s="44"/>
      <c r="H121" s="39"/>
      <c r="I121" s="24"/>
      <c r="J121" s="8"/>
    </row>
    <row r="122" spans="4:10">
      <c r="D122" s="43">
        <v>671</v>
      </c>
      <c r="E122" s="47" t="s">
        <v>979</v>
      </c>
      <c r="F122" s="44"/>
      <c r="G122" s="44"/>
      <c r="H122" s="39"/>
      <c r="I122" s="24"/>
      <c r="J122" s="8"/>
    </row>
    <row r="123" spans="4:10">
      <c r="D123" s="43">
        <v>672</v>
      </c>
      <c r="E123" s="47" t="s">
        <v>980</v>
      </c>
      <c r="F123" s="44"/>
      <c r="G123" s="44"/>
      <c r="H123" s="39"/>
      <c r="I123" s="24"/>
      <c r="J123" s="8"/>
    </row>
    <row r="124" spans="4:10">
      <c r="D124" s="43">
        <v>673</v>
      </c>
      <c r="E124" s="47" t="s">
        <v>641</v>
      </c>
      <c r="F124" s="44"/>
      <c r="G124" s="44"/>
      <c r="H124" s="39"/>
      <c r="I124" s="24"/>
      <c r="J124" s="8"/>
    </row>
    <row r="125" spans="4:10">
      <c r="D125" s="43">
        <v>674</v>
      </c>
      <c r="E125" s="47" t="s">
        <v>981</v>
      </c>
      <c r="F125" s="44"/>
      <c r="G125" s="44"/>
      <c r="H125" s="39"/>
      <c r="I125" s="24"/>
      <c r="J125" s="8"/>
    </row>
    <row r="126" spans="4:10">
      <c r="D126" s="43">
        <v>675</v>
      </c>
      <c r="E126" s="47" t="s">
        <v>982</v>
      </c>
      <c r="F126" s="44"/>
      <c r="G126" s="44"/>
      <c r="H126" s="39"/>
      <c r="I126" s="24"/>
      <c r="J126" s="8"/>
    </row>
    <row r="127" spans="4:10">
      <c r="D127" s="43">
        <v>679</v>
      </c>
      <c r="E127" s="47" t="s">
        <v>645</v>
      </c>
      <c r="F127" s="44"/>
      <c r="G127" s="44"/>
      <c r="H127" s="39"/>
      <c r="I127" s="24"/>
      <c r="J127" s="8"/>
    </row>
    <row r="128" spans="4:10">
      <c r="D128" s="43">
        <v>681</v>
      </c>
      <c r="E128" s="47" t="s">
        <v>647</v>
      </c>
      <c r="F128" s="55"/>
      <c r="G128" s="55"/>
      <c r="H128" s="39"/>
      <c r="I128" s="24"/>
      <c r="J128" s="8"/>
    </row>
    <row r="129" spans="3:10">
      <c r="D129" s="43">
        <v>691</v>
      </c>
      <c r="E129" s="47" t="s">
        <v>101</v>
      </c>
      <c r="F129" s="56"/>
      <c r="G129" s="56"/>
      <c r="H129" s="39"/>
      <c r="I129" s="24"/>
      <c r="J129" s="8"/>
    </row>
    <row r="130" spans="3:10">
      <c r="D130" s="598" t="s">
        <v>342</v>
      </c>
      <c r="E130" s="599"/>
      <c r="F130" s="57">
        <f>SUM(F24:F129)</f>
        <v>0</v>
      </c>
      <c r="G130" s="57">
        <f>SUM(G24:G129)</f>
        <v>0</v>
      </c>
      <c r="H130" s="39"/>
      <c r="I130" s="24"/>
      <c r="J130" s="8"/>
    </row>
    <row r="131" spans="3:10">
      <c r="C131" s="10"/>
      <c r="H131" s="39"/>
      <c r="I131" s="24"/>
      <c r="J131" s="8"/>
    </row>
    <row r="132" spans="3:10">
      <c r="C132" s="10"/>
      <c r="D132" s="598" t="s">
        <v>343</v>
      </c>
      <c r="E132" s="599"/>
      <c r="F132" s="57">
        <f>F19+F20+F130</f>
        <v>0</v>
      </c>
      <c r="G132" s="8"/>
      <c r="H132" s="24"/>
      <c r="I132" s="24"/>
    </row>
    <row r="133" spans="3:10" ht="6" customHeight="1">
      <c r="D133" s="11"/>
      <c r="E133" s="11"/>
      <c r="F133" s="11"/>
      <c r="H133" s="24"/>
      <c r="I133" s="24"/>
    </row>
    <row r="134" spans="3:10">
      <c r="D134" s="598" t="s">
        <v>344</v>
      </c>
      <c r="E134" s="599"/>
      <c r="F134" s="57">
        <f>G130</f>
        <v>0</v>
      </c>
      <c r="H134" s="24"/>
      <c r="I134" s="24"/>
    </row>
    <row r="135" spans="3:10">
      <c r="H135" s="24"/>
      <c r="I135" s="24"/>
    </row>
  </sheetData>
  <sheetProtection sheet="1" objects="1" scenarios="1"/>
  <mergeCells count="7">
    <mergeCell ref="D130:E130"/>
    <mergeCell ref="D132:E132"/>
    <mergeCell ref="D134:E134"/>
    <mergeCell ref="F4:J5"/>
    <mergeCell ref="F22:F23"/>
    <mergeCell ref="G22:G23"/>
    <mergeCell ref="D23:E23"/>
  </mergeCells>
  <phoneticPr fontId="3"/>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B1:I188"/>
  <sheetViews>
    <sheetView showRowColHeaders="0" zoomScale="80" zoomScaleNormal="80" workbookViewId="0">
      <pane xSplit="2" ySplit="4" topLeftCell="C5" activePane="bottomRight" state="frozen"/>
      <selection pane="topRight" activeCell="C1" sqref="C1"/>
      <selection pane="bottomLeft" activeCell="A5" sqref="A5"/>
      <selection pane="bottomRight" activeCell="C5" sqref="C5:C10"/>
    </sheetView>
  </sheetViews>
  <sheetFormatPr defaultColWidth="9" defaultRowHeight="16.5"/>
  <cols>
    <col min="1" max="1" width="1.6328125" style="6" customWidth="1"/>
    <col min="2" max="2" width="4.453125" style="6" customWidth="1"/>
    <col min="3" max="3" width="9" style="6" customWidth="1"/>
    <col min="4" max="4" width="24.453125" style="7" customWidth="1"/>
    <col min="5" max="5" width="18.6328125" style="471" customWidth="1"/>
    <col min="6" max="6" width="104" style="6" customWidth="1"/>
    <col min="7" max="7" width="10.6328125" style="6" customWidth="1"/>
    <col min="8" max="8" width="59.26953125" style="6" customWidth="1"/>
    <col min="9" max="9" width="10.6328125" style="6" customWidth="1"/>
    <col min="10" max="10" width="1.6328125" style="6" customWidth="1"/>
    <col min="11" max="16384" width="9" style="6"/>
  </cols>
  <sheetData>
    <row r="1" spans="2:9" ht="37.5" customHeight="1"/>
    <row r="2" spans="2:9">
      <c r="B2" s="9"/>
      <c r="C2" s="9"/>
      <c r="D2" s="23"/>
      <c r="E2" s="472"/>
      <c r="F2" s="476" t="s">
        <v>736</v>
      </c>
      <c r="G2" s="9"/>
      <c r="H2" s="9"/>
      <c r="I2" s="9"/>
    </row>
    <row r="3" spans="2:9" ht="13.5" customHeight="1">
      <c r="B3" s="631" t="s">
        <v>886</v>
      </c>
      <c r="C3" s="636" t="s">
        <v>1083</v>
      </c>
      <c r="D3" s="637"/>
      <c r="E3" s="633" t="s">
        <v>1084</v>
      </c>
      <c r="F3" s="638" t="s">
        <v>346</v>
      </c>
      <c r="G3" s="477"/>
      <c r="H3" s="35"/>
      <c r="I3" s="35"/>
    </row>
    <row r="4" spans="2:9">
      <c r="B4" s="632"/>
      <c r="C4" s="473" t="s">
        <v>883</v>
      </c>
      <c r="D4" s="474" t="s">
        <v>884</v>
      </c>
      <c r="E4" s="634"/>
      <c r="F4" s="639"/>
      <c r="G4" s="477"/>
      <c r="H4" s="35"/>
      <c r="I4" s="35"/>
    </row>
    <row r="5" spans="2:9">
      <c r="B5" s="640" t="s">
        <v>649</v>
      </c>
      <c r="C5" s="612">
        <v>11</v>
      </c>
      <c r="D5" s="641" t="s">
        <v>716</v>
      </c>
      <c r="E5" s="487" t="s">
        <v>347</v>
      </c>
      <c r="F5" s="554" t="s">
        <v>348</v>
      </c>
      <c r="G5" s="477"/>
      <c r="H5" s="35"/>
      <c r="I5" s="35"/>
    </row>
    <row r="6" spans="2:9">
      <c r="B6" s="628"/>
      <c r="C6" s="612"/>
      <c r="D6" s="641"/>
      <c r="E6" s="488" t="s">
        <v>349</v>
      </c>
      <c r="F6" s="555" t="s">
        <v>350</v>
      </c>
      <c r="G6" s="477"/>
      <c r="H6" s="35"/>
      <c r="I6" s="35"/>
    </row>
    <row r="7" spans="2:9" ht="30">
      <c r="B7" s="628"/>
      <c r="C7" s="612"/>
      <c r="D7" s="641"/>
      <c r="E7" s="488" t="s">
        <v>351</v>
      </c>
      <c r="F7" s="555" t="s">
        <v>1116</v>
      </c>
      <c r="G7" s="477"/>
      <c r="H7" s="35"/>
      <c r="I7" s="35"/>
    </row>
    <row r="8" spans="2:9">
      <c r="B8" s="628"/>
      <c r="C8" s="612"/>
      <c r="D8" s="641"/>
      <c r="E8" s="488" t="s">
        <v>352</v>
      </c>
      <c r="F8" s="555" t="s">
        <v>1117</v>
      </c>
      <c r="G8" s="477"/>
      <c r="H8" s="35"/>
      <c r="I8" s="35"/>
    </row>
    <row r="9" spans="2:9">
      <c r="B9" s="628"/>
      <c r="C9" s="612"/>
      <c r="D9" s="641"/>
      <c r="E9" s="488" t="s">
        <v>353</v>
      </c>
      <c r="F9" s="555" t="s">
        <v>1131</v>
      </c>
      <c r="G9" s="477"/>
      <c r="H9" s="35"/>
      <c r="I9" s="35"/>
    </row>
    <row r="10" spans="2:9">
      <c r="B10" s="628"/>
      <c r="C10" s="612"/>
      <c r="D10" s="641"/>
      <c r="E10" s="489" t="s">
        <v>354</v>
      </c>
      <c r="F10" s="556" t="s">
        <v>1118</v>
      </c>
      <c r="G10" s="477"/>
      <c r="H10" s="35"/>
      <c r="I10" s="35"/>
    </row>
    <row r="11" spans="2:9">
      <c r="B11" s="628"/>
      <c r="C11" s="485">
        <v>12</v>
      </c>
      <c r="D11" s="486" t="s">
        <v>355</v>
      </c>
      <c r="E11" s="490" t="s">
        <v>356</v>
      </c>
      <c r="F11" s="557" t="s">
        <v>357</v>
      </c>
      <c r="G11" s="478"/>
      <c r="H11" s="479"/>
      <c r="I11" s="34"/>
    </row>
    <row r="12" spans="2:9">
      <c r="B12" s="628"/>
      <c r="C12" s="485">
        <v>13</v>
      </c>
      <c r="D12" s="486" t="s">
        <v>358</v>
      </c>
      <c r="E12" s="491" t="s">
        <v>359</v>
      </c>
      <c r="F12" s="558" t="s">
        <v>1132</v>
      </c>
      <c r="G12" s="478"/>
      <c r="H12" s="479"/>
      <c r="I12" s="34"/>
    </row>
    <row r="13" spans="2:9">
      <c r="B13" s="628"/>
      <c r="C13" s="612">
        <v>15</v>
      </c>
      <c r="D13" s="635" t="s">
        <v>360</v>
      </c>
      <c r="E13" s="493" t="s">
        <v>361</v>
      </c>
      <c r="F13" s="559" t="s">
        <v>362</v>
      </c>
      <c r="G13" s="478"/>
      <c r="H13" s="479"/>
      <c r="I13" s="34"/>
    </row>
    <row r="14" spans="2:9">
      <c r="B14" s="628"/>
      <c r="C14" s="612"/>
      <c r="D14" s="635"/>
      <c r="E14" s="488" t="s">
        <v>363</v>
      </c>
      <c r="F14" s="560" t="s">
        <v>364</v>
      </c>
      <c r="G14" s="478"/>
      <c r="H14" s="479"/>
      <c r="I14" s="34"/>
    </row>
    <row r="15" spans="2:9">
      <c r="B15" s="628"/>
      <c r="C15" s="612"/>
      <c r="D15" s="635"/>
      <c r="E15" s="494" t="s">
        <v>365</v>
      </c>
      <c r="F15" s="561" t="s">
        <v>366</v>
      </c>
      <c r="G15" s="478"/>
      <c r="H15" s="479"/>
      <c r="I15" s="34"/>
    </row>
    <row r="16" spans="2:9">
      <c r="B16" s="628"/>
      <c r="C16" s="612">
        <v>17</v>
      </c>
      <c r="D16" s="635" t="s">
        <v>367</v>
      </c>
      <c r="E16" s="495" t="s">
        <v>368</v>
      </c>
      <c r="F16" s="562" t="s">
        <v>369</v>
      </c>
      <c r="G16" s="478"/>
      <c r="H16" s="479"/>
      <c r="I16" s="34"/>
    </row>
    <row r="17" spans="2:9">
      <c r="B17" s="628"/>
      <c r="C17" s="612"/>
      <c r="D17" s="635"/>
      <c r="E17" s="489" t="s">
        <v>370</v>
      </c>
      <c r="F17" s="556" t="s">
        <v>371</v>
      </c>
      <c r="G17" s="478"/>
      <c r="H17" s="479"/>
      <c r="I17" s="34"/>
    </row>
    <row r="18" spans="2:9">
      <c r="B18" s="628" t="s">
        <v>372</v>
      </c>
      <c r="C18" s="485">
        <v>61</v>
      </c>
      <c r="D18" s="492" t="s">
        <v>657</v>
      </c>
      <c r="E18" s="496" t="s">
        <v>373</v>
      </c>
      <c r="F18" s="557" t="s">
        <v>374</v>
      </c>
      <c r="G18" s="478"/>
      <c r="H18" s="35"/>
      <c r="I18" s="35"/>
    </row>
    <row r="19" spans="2:9">
      <c r="B19" s="628"/>
      <c r="C19" s="612">
        <v>62</v>
      </c>
      <c r="D19" s="635" t="s">
        <v>1101</v>
      </c>
      <c r="E19" s="495" t="s">
        <v>1093</v>
      </c>
      <c r="F19" s="563" t="s">
        <v>1119</v>
      </c>
      <c r="G19" s="478"/>
      <c r="H19" s="35"/>
      <c r="I19" s="35"/>
    </row>
    <row r="20" spans="2:9">
      <c r="B20" s="628"/>
      <c r="C20" s="612"/>
      <c r="D20" s="635"/>
      <c r="E20" s="489" t="s">
        <v>656</v>
      </c>
      <c r="F20" s="556" t="s">
        <v>658</v>
      </c>
      <c r="G20" s="477"/>
      <c r="H20" s="35"/>
      <c r="I20" s="35"/>
    </row>
    <row r="21" spans="2:9" ht="30">
      <c r="B21" s="628" t="s">
        <v>375</v>
      </c>
      <c r="C21" s="612">
        <v>111</v>
      </c>
      <c r="D21" s="613" t="s">
        <v>707</v>
      </c>
      <c r="E21" s="498" t="s">
        <v>376</v>
      </c>
      <c r="F21" s="554" t="s">
        <v>681</v>
      </c>
      <c r="G21" s="477"/>
      <c r="H21" s="35"/>
      <c r="I21" s="35"/>
    </row>
    <row r="22" spans="2:9">
      <c r="B22" s="628"/>
      <c r="C22" s="612"/>
      <c r="D22" s="613"/>
      <c r="E22" s="488" t="s">
        <v>377</v>
      </c>
      <c r="F22" s="555" t="s">
        <v>378</v>
      </c>
      <c r="G22" s="477"/>
      <c r="H22" s="35"/>
      <c r="I22" s="35"/>
    </row>
    <row r="23" spans="2:9">
      <c r="B23" s="628"/>
      <c r="C23" s="612"/>
      <c r="D23" s="613"/>
      <c r="E23" s="488" t="s">
        <v>379</v>
      </c>
      <c r="F23" s="555" t="s">
        <v>380</v>
      </c>
      <c r="G23" s="477"/>
      <c r="H23" s="35"/>
      <c r="I23" s="35"/>
    </row>
    <row r="24" spans="2:9">
      <c r="B24" s="628"/>
      <c r="C24" s="612"/>
      <c r="D24" s="613"/>
      <c r="E24" s="488" t="s">
        <v>381</v>
      </c>
      <c r="F24" s="555" t="s">
        <v>382</v>
      </c>
      <c r="G24" s="477"/>
      <c r="H24" s="35"/>
      <c r="I24" s="35"/>
    </row>
    <row r="25" spans="2:9" ht="30">
      <c r="B25" s="628"/>
      <c r="C25" s="612"/>
      <c r="D25" s="613"/>
      <c r="E25" s="488" t="s">
        <v>383</v>
      </c>
      <c r="F25" s="555" t="s">
        <v>682</v>
      </c>
      <c r="G25" s="477"/>
      <c r="H25" s="35"/>
      <c r="I25" s="35"/>
    </row>
    <row r="26" spans="2:9" ht="30">
      <c r="B26" s="628"/>
      <c r="C26" s="612"/>
      <c r="D26" s="613"/>
      <c r="E26" s="499" t="s">
        <v>384</v>
      </c>
      <c r="F26" s="555" t="s">
        <v>1133</v>
      </c>
      <c r="G26" s="477"/>
      <c r="H26" s="35"/>
      <c r="I26" s="35"/>
    </row>
    <row r="27" spans="2:9" ht="30">
      <c r="B27" s="628"/>
      <c r="C27" s="612"/>
      <c r="D27" s="613"/>
      <c r="E27" s="494" t="s">
        <v>385</v>
      </c>
      <c r="F27" s="564" t="s">
        <v>1105</v>
      </c>
      <c r="G27" s="477"/>
      <c r="H27" s="35"/>
      <c r="I27" s="35"/>
    </row>
    <row r="28" spans="2:9">
      <c r="B28" s="628"/>
      <c r="C28" s="612">
        <v>112</v>
      </c>
      <c r="D28" s="613" t="s">
        <v>386</v>
      </c>
      <c r="E28" s="495" t="s">
        <v>387</v>
      </c>
      <c r="F28" s="565" t="s">
        <v>1134</v>
      </c>
      <c r="G28" s="478"/>
      <c r="H28" s="35"/>
      <c r="I28" s="35"/>
    </row>
    <row r="29" spans="2:9">
      <c r="B29" s="628"/>
      <c r="C29" s="629"/>
      <c r="D29" s="630"/>
      <c r="E29" s="489" t="s">
        <v>388</v>
      </c>
      <c r="F29" s="566" t="s">
        <v>1135</v>
      </c>
      <c r="G29" s="478"/>
      <c r="H29" s="35"/>
      <c r="I29" s="35"/>
    </row>
    <row r="30" spans="2:9">
      <c r="B30" s="628"/>
      <c r="C30" s="502">
        <v>113</v>
      </c>
      <c r="D30" s="552" t="s">
        <v>1115</v>
      </c>
      <c r="E30" s="504" t="s">
        <v>1115</v>
      </c>
      <c r="F30" s="557" t="s">
        <v>659</v>
      </c>
      <c r="G30" s="478"/>
      <c r="H30" s="35"/>
      <c r="I30" s="35"/>
    </row>
    <row r="31" spans="2:9">
      <c r="B31" s="628"/>
      <c r="C31" s="505">
        <v>114</v>
      </c>
      <c r="D31" s="506" t="s">
        <v>0</v>
      </c>
      <c r="E31" s="491" t="s">
        <v>717</v>
      </c>
      <c r="F31" s="567" t="s">
        <v>389</v>
      </c>
      <c r="G31" s="478"/>
      <c r="H31" s="35"/>
      <c r="I31" s="35"/>
    </row>
    <row r="32" spans="2:9" ht="30">
      <c r="B32" s="628" t="s">
        <v>390</v>
      </c>
      <c r="C32" s="612">
        <v>151</v>
      </c>
      <c r="D32" s="613" t="s">
        <v>391</v>
      </c>
      <c r="E32" s="493" t="s">
        <v>667</v>
      </c>
      <c r="F32" s="554" t="s">
        <v>683</v>
      </c>
      <c r="G32" s="478"/>
      <c r="H32" s="35"/>
      <c r="I32" s="35"/>
    </row>
    <row r="33" spans="2:9">
      <c r="B33" s="628"/>
      <c r="C33" s="612"/>
      <c r="D33" s="613"/>
      <c r="E33" s="488" t="s">
        <v>392</v>
      </c>
      <c r="F33" s="555" t="s">
        <v>393</v>
      </c>
      <c r="G33" s="478"/>
      <c r="H33" s="35"/>
      <c r="I33" s="35"/>
    </row>
    <row r="34" spans="2:9">
      <c r="B34" s="628"/>
      <c r="C34" s="612"/>
      <c r="D34" s="613"/>
      <c r="E34" s="488" t="s">
        <v>394</v>
      </c>
      <c r="F34" s="555" t="s">
        <v>394</v>
      </c>
      <c r="G34" s="478"/>
      <c r="H34" s="35"/>
      <c r="I34" s="35"/>
    </row>
    <row r="35" spans="2:9">
      <c r="B35" s="628"/>
      <c r="C35" s="612"/>
      <c r="D35" s="613"/>
      <c r="E35" s="488" t="s">
        <v>395</v>
      </c>
      <c r="F35" s="555" t="s">
        <v>395</v>
      </c>
      <c r="G35" s="478"/>
      <c r="H35" s="35"/>
      <c r="I35" s="35"/>
    </row>
    <row r="36" spans="2:9">
      <c r="B36" s="628"/>
      <c r="C36" s="612"/>
      <c r="D36" s="613"/>
      <c r="E36" s="507" t="s">
        <v>396</v>
      </c>
      <c r="F36" s="564" t="s">
        <v>684</v>
      </c>
      <c r="G36" s="478"/>
      <c r="H36" s="35"/>
      <c r="I36" s="35"/>
    </row>
    <row r="37" spans="2:9" ht="30">
      <c r="B37" s="628"/>
      <c r="C37" s="612">
        <v>152</v>
      </c>
      <c r="D37" s="613" t="s">
        <v>397</v>
      </c>
      <c r="E37" s="495" t="s">
        <v>668</v>
      </c>
      <c r="F37" s="562" t="s">
        <v>685</v>
      </c>
      <c r="G37" s="478"/>
      <c r="H37" s="35"/>
      <c r="I37" s="35"/>
    </row>
    <row r="38" spans="2:9" ht="30">
      <c r="B38" s="628"/>
      <c r="C38" s="612"/>
      <c r="D38" s="613"/>
      <c r="E38" s="499" t="s">
        <v>398</v>
      </c>
      <c r="F38" s="555" t="s">
        <v>1120</v>
      </c>
      <c r="G38" s="478"/>
      <c r="H38" s="35"/>
      <c r="I38" s="35"/>
    </row>
    <row r="39" spans="2:9" ht="45">
      <c r="B39" s="628"/>
      <c r="C39" s="612"/>
      <c r="D39" s="613"/>
      <c r="E39" s="489" t="s">
        <v>399</v>
      </c>
      <c r="F39" s="566" t="s">
        <v>1136</v>
      </c>
      <c r="G39" s="478"/>
      <c r="H39" s="35"/>
      <c r="I39" s="35"/>
    </row>
    <row r="40" spans="2:9">
      <c r="B40" s="628" t="s">
        <v>400</v>
      </c>
      <c r="C40" s="612">
        <v>161</v>
      </c>
      <c r="D40" s="613" t="s">
        <v>401</v>
      </c>
      <c r="E40" s="493" t="s">
        <v>402</v>
      </c>
      <c r="F40" s="559" t="s">
        <v>686</v>
      </c>
      <c r="G40" s="478"/>
      <c r="H40" s="35"/>
      <c r="I40" s="35"/>
    </row>
    <row r="41" spans="2:9">
      <c r="B41" s="628"/>
      <c r="C41" s="612"/>
      <c r="D41" s="613"/>
      <c r="E41" s="494" t="s">
        <v>403</v>
      </c>
      <c r="F41" s="561" t="s">
        <v>687</v>
      </c>
      <c r="G41" s="478"/>
      <c r="H41" s="35"/>
      <c r="I41" s="35"/>
    </row>
    <row r="42" spans="2:9">
      <c r="B42" s="628"/>
      <c r="C42" s="485">
        <v>162</v>
      </c>
      <c r="D42" s="497" t="s">
        <v>404</v>
      </c>
      <c r="E42" s="508" t="s">
        <v>404</v>
      </c>
      <c r="F42" s="567" t="s">
        <v>688</v>
      </c>
      <c r="G42" s="478"/>
      <c r="H42" s="35"/>
      <c r="I42" s="35"/>
    </row>
    <row r="43" spans="2:9">
      <c r="B43" s="628"/>
      <c r="C43" s="612">
        <v>163</v>
      </c>
      <c r="D43" s="613" t="s">
        <v>405</v>
      </c>
      <c r="E43" s="493" t="s">
        <v>708</v>
      </c>
      <c r="F43" s="554" t="s">
        <v>406</v>
      </c>
      <c r="G43" s="16"/>
      <c r="H43" s="7"/>
      <c r="I43" s="7"/>
    </row>
    <row r="44" spans="2:9">
      <c r="B44" s="628"/>
      <c r="C44" s="612"/>
      <c r="D44" s="613"/>
      <c r="E44" s="488" t="s">
        <v>407</v>
      </c>
      <c r="F44" s="555" t="s">
        <v>689</v>
      </c>
      <c r="G44" s="16"/>
      <c r="H44" s="7"/>
      <c r="I44" s="7"/>
    </row>
    <row r="45" spans="2:9">
      <c r="B45" s="628"/>
      <c r="C45" s="612"/>
      <c r="D45" s="613"/>
      <c r="E45" s="494" t="s">
        <v>408</v>
      </c>
      <c r="F45" s="564" t="s">
        <v>409</v>
      </c>
      <c r="G45" s="16"/>
      <c r="H45" s="7"/>
      <c r="I45" s="7"/>
    </row>
    <row r="46" spans="2:9">
      <c r="B46" s="628"/>
      <c r="C46" s="612">
        <v>164</v>
      </c>
      <c r="D46" s="613" t="s">
        <v>410</v>
      </c>
      <c r="E46" s="495" t="s">
        <v>411</v>
      </c>
      <c r="F46" s="562" t="s">
        <v>412</v>
      </c>
      <c r="G46" s="478"/>
      <c r="H46" s="479"/>
      <c r="I46" s="34"/>
    </row>
    <row r="47" spans="2:9" ht="30">
      <c r="B47" s="628"/>
      <c r="C47" s="612"/>
      <c r="D47" s="613"/>
      <c r="E47" s="489" t="s">
        <v>413</v>
      </c>
      <c r="F47" s="556" t="s">
        <v>414</v>
      </c>
      <c r="G47" s="478"/>
      <c r="H47" s="479"/>
      <c r="I47" s="34"/>
    </row>
    <row r="48" spans="2:9" ht="20">
      <c r="B48" s="481" t="s">
        <v>650</v>
      </c>
      <c r="C48" s="485">
        <v>191</v>
      </c>
      <c r="D48" s="497" t="s">
        <v>416</v>
      </c>
      <c r="E48" s="496" t="s">
        <v>416</v>
      </c>
      <c r="F48" s="568" t="s">
        <v>1137</v>
      </c>
      <c r="G48" s="478"/>
      <c r="H48" s="479"/>
      <c r="I48" s="34"/>
    </row>
    <row r="49" spans="2:9">
      <c r="B49" s="623" t="s">
        <v>417</v>
      </c>
      <c r="C49" s="485">
        <v>201</v>
      </c>
      <c r="D49" s="497" t="s">
        <v>418</v>
      </c>
      <c r="E49" s="508" t="s">
        <v>418</v>
      </c>
      <c r="F49" s="567" t="s">
        <v>419</v>
      </c>
      <c r="G49" s="478"/>
      <c r="H49" s="479"/>
      <c r="I49" s="34"/>
    </row>
    <row r="50" spans="2:9">
      <c r="B50" s="623"/>
      <c r="C50" s="612">
        <v>202</v>
      </c>
      <c r="D50" s="613" t="s">
        <v>420</v>
      </c>
      <c r="E50" s="493" t="s">
        <v>421</v>
      </c>
      <c r="F50" s="554" t="s">
        <v>422</v>
      </c>
      <c r="G50" s="478"/>
      <c r="H50" s="479"/>
      <c r="I50" s="34"/>
    </row>
    <row r="51" spans="2:9" ht="30">
      <c r="B51" s="623"/>
      <c r="C51" s="612"/>
      <c r="D51" s="613"/>
      <c r="E51" s="507" t="s">
        <v>423</v>
      </c>
      <c r="F51" s="564" t="s">
        <v>424</v>
      </c>
      <c r="G51" s="478"/>
      <c r="H51" s="479"/>
      <c r="I51" s="34"/>
    </row>
    <row r="52" spans="2:9">
      <c r="B52" s="623"/>
      <c r="C52" s="485">
        <v>203</v>
      </c>
      <c r="D52" s="497" t="s">
        <v>660</v>
      </c>
      <c r="E52" s="508" t="s">
        <v>660</v>
      </c>
      <c r="F52" s="567" t="s">
        <v>425</v>
      </c>
      <c r="G52" s="478"/>
      <c r="H52" s="479"/>
      <c r="I52" s="34"/>
    </row>
    <row r="53" spans="2:9" ht="30">
      <c r="B53" s="623"/>
      <c r="C53" s="612">
        <v>204</v>
      </c>
      <c r="D53" s="627" t="s">
        <v>1112</v>
      </c>
      <c r="E53" s="509" t="s">
        <v>669</v>
      </c>
      <c r="F53" s="554" t="s">
        <v>856</v>
      </c>
      <c r="G53" s="478"/>
      <c r="H53" s="479"/>
      <c r="I53" s="34"/>
    </row>
    <row r="54" spans="2:9">
      <c r="B54" s="623"/>
      <c r="C54" s="612"/>
      <c r="D54" s="627"/>
      <c r="E54" s="488" t="s">
        <v>426</v>
      </c>
      <c r="F54" s="555" t="s">
        <v>426</v>
      </c>
      <c r="G54" s="478"/>
      <c r="H54" s="479"/>
      <c r="I54" s="34"/>
    </row>
    <row r="55" spans="2:9" ht="30">
      <c r="B55" s="623"/>
      <c r="C55" s="612"/>
      <c r="D55" s="627"/>
      <c r="E55" s="507" t="s">
        <v>427</v>
      </c>
      <c r="F55" s="564" t="s">
        <v>857</v>
      </c>
      <c r="G55" s="478"/>
      <c r="H55" s="479"/>
      <c r="I55" s="34"/>
    </row>
    <row r="56" spans="2:9">
      <c r="B56" s="623"/>
      <c r="C56" s="485">
        <v>205</v>
      </c>
      <c r="D56" s="497" t="s">
        <v>428</v>
      </c>
      <c r="E56" s="508" t="s">
        <v>428</v>
      </c>
      <c r="F56" s="567" t="s">
        <v>429</v>
      </c>
      <c r="G56" s="478"/>
      <c r="H56" s="479"/>
      <c r="I56" s="34"/>
    </row>
    <row r="57" spans="2:9">
      <c r="B57" s="623"/>
      <c r="C57" s="485">
        <v>206</v>
      </c>
      <c r="D57" s="497" t="s">
        <v>430</v>
      </c>
      <c r="E57" s="496" t="s">
        <v>430</v>
      </c>
      <c r="F57" s="557" t="s">
        <v>431</v>
      </c>
      <c r="G57" s="478"/>
      <c r="H57" s="479"/>
      <c r="I57" s="34"/>
    </row>
    <row r="58" spans="2:9">
      <c r="B58" s="623"/>
      <c r="C58" s="485">
        <v>207</v>
      </c>
      <c r="D58" s="497" t="s">
        <v>432</v>
      </c>
      <c r="E58" s="496" t="s">
        <v>432</v>
      </c>
      <c r="F58" s="557" t="s">
        <v>433</v>
      </c>
      <c r="G58" s="478"/>
      <c r="H58" s="479"/>
      <c r="I58" s="34"/>
    </row>
    <row r="59" spans="2:9" ht="30">
      <c r="B59" s="623"/>
      <c r="C59" s="612">
        <v>208</v>
      </c>
      <c r="D59" s="627" t="s">
        <v>1113</v>
      </c>
      <c r="E59" s="510" t="s">
        <v>670</v>
      </c>
      <c r="F59" s="562" t="s">
        <v>672</v>
      </c>
      <c r="G59" s="51"/>
      <c r="H59" s="35"/>
      <c r="I59" s="35"/>
    </row>
    <row r="60" spans="2:9">
      <c r="B60" s="623"/>
      <c r="C60" s="612"/>
      <c r="D60" s="613"/>
      <c r="E60" s="499" t="s">
        <v>671</v>
      </c>
      <c r="F60" s="555" t="s">
        <v>718</v>
      </c>
      <c r="G60" s="51"/>
      <c r="H60" s="35"/>
      <c r="I60" s="35"/>
    </row>
    <row r="61" spans="2:9">
      <c r="B61" s="623"/>
      <c r="C61" s="612"/>
      <c r="D61" s="613"/>
      <c r="E61" s="488" t="s">
        <v>434</v>
      </c>
      <c r="F61" s="555" t="s">
        <v>435</v>
      </c>
      <c r="G61" s="51"/>
      <c r="H61" s="35"/>
      <c r="I61" s="35"/>
    </row>
    <row r="62" spans="2:9">
      <c r="B62" s="623"/>
      <c r="C62" s="612"/>
      <c r="D62" s="613"/>
      <c r="E62" s="488" t="s">
        <v>436</v>
      </c>
      <c r="F62" s="555" t="s">
        <v>1138</v>
      </c>
      <c r="G62" s="51"/>
      <c r="H62" s="35"/>
      <c r="I62" s="35"/>
    </row>
    <row r="63" spans="2:9">
      <c r="B63" s="623"/>
      <c r="C63" s="612"/>
      <c r="D63" s="613"/>
      <c r="E63" s="489" t="s">
        <v>437</v>
      </c>
      <c r="F63" s="556" t="s">
        <v>673</v>
      </c>
      <c r="G63" s="51"/>
      <c r="H63" s="35"/>
      <c r="I63" s="35"/>
    </row>
    <row r="64" spans="2:9" ht="30">
      <c r="B64" s="626" t="s">
        <v>1087</v>
      </c>
      <c r="C64" s="485">
        <v>211</v>
      </c>
      <c r="D64" s="497" t="s">
        <v>438</v>
      </c>
      <c r="E64" s="496" t="s">
        <v>438</v>
      </c>
      <c r="F64" s="569" t="s">
        <v>439</v>
      </c>
      <c r="G64" s="478"/>
      <c r="H64" s="35"/>
      <c r="I64" s="35"/>
    </row>
    <row r="65" spans="2:9">
      <c r="B65" s="626"/>
      <c r="C65" s="485">
        <v>212</v>
      </c>
      <c r="D65" s="497" t="s">
        <v>440</v>
      </c>
      <c r="E65" s="496" t="s">
        <v>440</v>
      </c>
      <c r="F65" s="557" t="s">
        <v>441</v>
      </c>
      <c r="G65" s="478"/>
      <c r="H65" s="35"/>
      <c r="I65" s="35"/>
    </row>
    <row r="66" spans="2:9" ht="90">
      <c r="B66" s="626" t="s">
        <v>885</v>
      </c>
      <c r="C66" s="485">
        <v>221</v>
      </c>
      <c r="D66" s="497" t="s">
        <v>442</v>
      </c>
      <c r="E66" s="496" t="s">
        <v>442</v>
      </c>
      <c r="F66" s="569" t="s">
        <v>1139</v>
      </c>
      <c r="G66" s="478"/>
      <c r="H66" s="35"/>
      <c r="I66" s="35"/>
    </row>
    <row r="67" spans="2:9">
      <c r="B67" s="626"/>
      <c r="C67" s="612">
        <v>222</v>
      </c>
      <c r="D67" s="613" t="s">
        <v>443</v>
      </c>
      <c r="E67" s="511" t="s">
        <v>719</v>
      </c>
      <c r="F67" s="562" t="s">
        <v>720</v>
      </c>
      <c r="G67" s="51"/>
      <c r="H67" s="35"/>
      <c r="I67" s="35"/>
    </row>
    <row r="68" spans="2:9" ht="45">
      <c r="B68" s="626"/>
      <c r="C68" s="629"/>
      <c r="D68" s="630"/>
      <c r="E68" s="489" t="s">
        <v>444</v>
      </c>
      <c r="F68" s="556" t="s">
        <v>1121</v>
      </c>
      <c r="G68" s="51"/>
      <c r="H68" s="35"/>
      <c r="I68" s="35"/>
    </row>
    <row r="69" spans="2:9">
      <c r="B69" s="626" t="s">
        <v>415</v>
      </c>
      <c r="C69" s="617">
        <v>231</v>
      </c>
      <c r="D69" s="619" t="s">
        <v>661</v>
      </c>
      <c r="E69" s="493" t="s">
        <v>445</v>
      </c>
      <c r="F69" s="554" t="s">
        <v>446</v>
      </c>
      <c r="G69" s="51"/>
      <c r="H69" s="35"/>
      <c r="I69" s="35"/>
    </row>
    <row r="70" spans="2:9">
      <c r="B70" s="626"/>
      <c r="C70" s="618"/>
      <c r="D70" s="620"/>
      <c r="E70" s="513" t="s">
        <v>1094</v>
      </c>
      <c r="F70" s="564" t="s">
        <v>1140</v>
      </c>
      <c r="G70" s="51"/>
      <c r="H70" s="35"/>
      <c r="I70" s="35"/>
    </row>
    <row r="71" spans="2:9" ht="45">
      <c r="B71" s="626" t="s">
        <v>447</v>
      </c>
      <c r="C71" s="505">
        <v>251</v>
      </c>
      <c r="D71" s="506" t="s">
        <v>448</v>
      </c>
      <c r="E71" s="491" t="s">
        <v>449</v>
      </c>
      <c r="F71" s="562" t="s">
        <v>1099</v>
      </c>
      <c r="G71" s="51"/>
      <c r="H71" s="35"/>
      <c r="I71" s="35"/>
    </row>
    <row r="72" spans="2:9" ht="45">
      <c r="B72" s="626"/>
      <c r="C72" s="485">
        <v>252</v>
      </c>
      <c r="D72" s="497" t="s">
        <v>450</v>
      </c>
      <c r="E72" s="514" t="s">
        <v>451</v>
      </c>
      <c r="F72" s="554" t="s">
        <v>1100</v>
      </c>
      <c r="G72" s="51"/>
      <c r="H72" s="35"/>
      <c r="I72" s="35"/>
    </row>
    <row r="73" spans="2:9" ht="30">
      <c r="B73" s="626"/>
      <c r="C73" s="485">
        <v>253</v>
      </c>
      <c r="D73" s="497" t="s">
        <v>452</v>
      </c>
      <c r="E73" s="496" t="s">
        <v>452</v>
      </c>
      <c r="F73" s="569" t="s">
        <v>690</v>
      </c>
      <c r="G73" s="480"/>
      <c r="H73" s="35"/>
      <c r="I73" s="35"/>
    </row>
    <row r="74" spans="2:9">
      <c r="B74" s="626"/>
      <c r="C74" s="612">
        <v>259</v>
      </c>
      <c r="D74" s="613" t="s">
        <v>453</v>
      </c>
      <c r="E74" s="515" t="s">
        <v>454</v>
      </c>
      <c r="F74" s="562" t="s">
        <v>455</v>
      </c>
      <c r="G74" s="16"/>
      <c r="H74" s="7"/>
      <c r="I74" s="7"/>
    </row>
    <row r="75" spans="2:9" ht="30">
      <c r="B75" s="626"/>
      <c r="C75" s="612"/>
      <c r="D75" s="613"/>
      <c r="E75" s="516" t="s">
        <v>456</v>
      </c>
      <c r="F75" s="556" t="s">
        <v>1122</v>
      </c>
      <c r="G75" s="16"/>
      <c r="H75" s="7"/>
      <c r="I75" s="7"/>
    </row>
    <row r="76" spans="2:9">
      <c r="B76" s="623" t="s">
        <v>457</v>
      </c>
      <c r="C76" s="612">
        <v>261</v>
      </c>
      <c r="D76" s="613" t="s">
        <v>458</v>
      </c>
      <c r="E76" s="493" t="s">
        <v>459</v>
      </c>
      <c r="F76" s="554" t="s">
        <v>460</v>
      </c>
      <c r="G76" s="51"/>
      <c r="H76" s="35"/>
      <c r="I76" s="35"/>
    </row>
    <row r="77" spans="2:9">
      <c r="B77" s="623"/>
      <c r="C77" s="612"/>
      <c r="D77" s="613"/>
      <c r="E77" s="494" t="s">
        <v>461</v>
      </c>
      <c r="F77" s="564" t="s">
        <v>461</v>
      </c>
      <c r="G77" s="51"/>
      <c r="H77" s="35"/>
      <c r="I77" s="35"/>
    </row>
    <row r="78" spans="2:9">
      <c r="B78" s="623"/>
      <c r="C78" s="612">
        <v>262</v>
      </c>
      <c r="D78" s="613" t="s">
        <v>462</v>
      </c>
      <c r="E78" s="493" t="s">
        <v>463</v>
      </c>
      <c r="F78" s="554" t="s">
        <v>691</v>
      </c>
      <c r="G78" s="51"/>
      <c r="H78" s="35"/>
      <c r="I78" s="35"/>
    </row>
    <row r="79" spans="2:9">
      <c r="B79" s="623"/>
      <c r="C79" s="612"/>
      <c r="D79" s="613"/>
      <c r="E79" s="488" t="s">
        <v>464</v>
      </c>
      <c r="F79" s="555" t="s">
        <v>721</v>
      </c>
      <c r="G79" s="51"/>
      <c r="H79" s="35"/>
      <c r="I79" s="35"/>
    </row>
    <row r="80" spans="2:9">
      <c r="B80" s="623"/>
      <c r="C80" s="612"/>
      <c r="D80" s="613"/>
      <c r="E80" s="494" t="s">
        <v>465</v>
      </c>
      <c r="F80" s="564" t="s">
        <v>466</v>
      </c>
      <c r="G80" s="51"/>
      <c r="H80" s="35"/>
      <c r="I80" s="35"/>
    </row>
    <row r="81" spans="2:9" ht="30">
      <c r="B81" s="623"/>
      <c r="C81" s="485">
        <v>263</v>
      </c>
      <c r="D81" s="497" t="s">
        <v>1102</v>
      </c>
      <c r="E81" s="551" t="s">
        <v>1102</v>
      </c>
      <c r="F81" s="570" t="s">
        <v>722</v>
      </c>
      <c r="G81" s="51"/>
      <c r="H81" s="35"/>
      <c r="I81" s="35"/>
    </row>
    <row r="82" spans="2:9">
      <c r="B82" s="623"/>
      <c r="C82" s="485">
        <v>269</v>
      </c>
      <c r="D82" s="497" t="s">
        <v>467</v>
      </c>
      <c r="E82" s="496" t="s">
        <v>467</v>
      </c>
      <c r="F82" s="557" t="s">
        <v>723</v>
      </c>
      <c r="G82" s="51"/>
      <c r="H82" s="35"/>
      <c r="I82" s="35"/>
    </row>
    <row r="83" spans="2:9" ht="30">
      <c r="B83" s="623" t="s">
        <v>468</v>
      </c>
      <c r="C83" s="612">
        <v>271</v>
      </c>
      <c r="D83" s="613" t="s">
        <v>469</v>
      </c>
      <c r="E83" s="511" t="s">
        <v>469</v>
      </c>
      <c r="F83" s="562" t="s">
        <v>470</v>
      </c>
      <c r="G83" s="51"/>
      <c r="H83" s="35"/>
      <c r="I83" s="35"/>
    </row>
    <row r="84" spans="2:9">
      <c r="B84" s="623"/>
      <c r="C84" s="612"/>
      <c r="D84" s="613"/>
      <c r="E84" s="494" t="s">
        <v>471</v>
      </c>
      <c r="F84" s="564" t="s">
        <v>471</v>
      </c>
      <c r="G84" s="51"/>
      <c r="H84" s="35"/>
      <c r="I84" s="35"/>
    </row>
    <row r="85" spans="2:9">
      <c r="B85" s="623"/>
      <c r="C85" s="612">
        <v>272</v>
      </c>
      <c r="D85" s="613" t="s">
        <v>472</v>
      </c>
      <c r="E85" s="495" t="s">
        <v>473</v>
      </c>
      <c r="F85" s="562" t="s">
        <v>474</v>
      </c>
      <c r="G85" s="51"/>
      <c r="H85" s="35"/>
      <c r="I85" s="35"/>
    </row>
    <row r="86" spans="2:9">
      <c r="B86" s="623"/>
      <c r="C86" s="612"/>
      <c r="D86" s="613"/>
      <c r="E86" s="489" t="s">
        <v>475</v>
      </c>
      <c r="F86" s="556" t="s">
        <v>476</v>
      </c>
      <c r="G86" s="51"/>
      <c r="H86" s="35"/>
      <c r="I86" s="35"/>
    </row>
    <row r="87" spans="2:9">
      <c r="B87" s="623" t="s">
        <v>477</v>
      </c>
      <c r="C87" s="612">
        <v>281</v>
      </c>
      <c r="D87" s="613" t="s">
        <v>662</v>
      </c>
      <c r="E87" s="493" t="s">
        <v>478</v>
      </c>
      <c r="F87" s="554" t="s">
        <v>479</v>
      </c>
      <c r="G87" s="8"/>
    </row>
    <row r="88" spans="2:9" ht="30">
      <c r="B88" s="623"/>
      <c r="C88" s="612"/>
      <c r="D88" s="613"/>
      <c r="E88" s="494" t="s">
        <v>480</v>
      </c>
      <c r="F88" s="564" t="s">
        <v>481</v>
      </c>
      <c r="G88" s="8"/>
    </row>
    <row r="89" spans="2:9" ht="30">
      <c r="B89" s="623"/>
      <c r="C89" s="612">
        <v>289</v>
      </c>
      <c r="D89" s="613" t="s">
        <v>482</v>
      </c>
      <c r="E89" s="510" t="s">
        <v>674</v>
      </c>
      <c r="F89" s="562" t="s">
        <v>483</v>
      </c>
      <c r="G89" s="8"/>
      <c r="H89" s="7"/>
      <c r="I89" s="52"/>
    </row>
    <row r="90" spans="2:9" ht="75">
      <c r="B90" s="623"/>
      <c r="C90" s="612"/>
      <c r="D90" s="613"/>
      <c r="E90" s="489" t="s">
        <v>484</v>
      </c>
      <c r="F90" s="556" t="s">
        <v>485</v>
      </c>
      <c r="G90" s="8"/>
      <c r="H90" s="7"/>
      <c r="I90" s="52"/>
    </row>
    <row r="91" spans="2:9">
      <c r="B91" s="623" t="s">
        <v>486</v>
      </c>
      <c r="C91" s="612">
        <v>291</v>
      </c>
      <c r="D91" s="613" t="s">
        <v>487</v>
      </c>
      <c r="E91" s="493" t="s">
        <v>488</v>
      </c>
      <c r="F91" s="554" t="s">
        <v>489</v>
      </c>
      <c r="G91" s="8"/>
    </row>
    <row r="92" spans="2:9" s="11" customFormat="1">
      <c r="B92" s="623"/>
      <c r="C92" s="612"/>
      <c r="D92" s="613"/>
      <c r="E92" s="488" t="s">
        <v>490</v>
      </c>
      <c r="F92" s="555" t="s">
        <v>491</v>
      </c>
      <c r="G92" s="54"/>
    </row>
    <row r="93" spans="2:9" s="11" customFormat="1">
      <c r="B93" s="623"/>
      <c r="C93" s="612"/>
      <c r="D93" s="613"/>
      <c r="E93" s="488" t="s">
        <v>492</v>
      </c>
      <c r="F93" s="555" t="s">
        <v>1123</v>
      </c>
      <c r="G93" s="54"/>
    </row>
    <row r="94" spans="2:9" s="11" customFormat="1">
      <c r="B94" s="623"/>
      <c r="C94" s="612"/>
      <c r="D94" s="613"/>
      <c r="E94" s="488" t="s">
        <v>493</v>
      </c>
      <c r="F94" s="555" t="s">
        <v>1124</v>
      </c>
      <c r="G94" s="54"/>
    </row>
    <row r="95" spans="2:9" s="11" customFormat="1" ht="30">
      <c r="B95" s="623"/>
      <c r="C95" s="612"/>
      <c r="D95" s="613"/>
      <c r="E95" s="494" t="s">
        <v>494</v>
      </c>
      <c r="F95" s="564" t="s">
        <v>495</v>
      </c>
      <c r="G95" s="54"/>
    </row>
    <row r="96" spans="2:9" s="11" customFormat="1">
      <c r="B96" s="623" t="s">
        <v>496</v>
      </c>
      <c r="C96" s="612">
        <v>301</v>
      </c>
      <c r="D96" s="613" t="s">
        <v>497</v>
      </c>
      <c r="E96" s="495" t="s">
        <v>498</v>
      </c>
      <c r="F96" s="562" t="s">
        <v>1125</v>
      </c>
      <c r="G96" s="54"/>
    </row>
    <row r="97" spans="2:7" s="11" customFormat="1" ht="30">
      <c r="B97" s="623"/>
      <c r="C97" s="612"/>
      <c r="D97" s="613"/>
      <c r="E97" s="488" t="s">
        <v>499</v>
      </c>
      <c r="F97" s="555" t="s">
        <v>500</v>
      </c>
      <c r="G97" s="54"/>
    </row>
    <row r="98" spans="2:7" s="11" customFormat="1">
      <c r="B98" s="623"/>
      <c r="C98" s="612"/>
      <c r="D98" s="613"/>
      <c r="E98" s="488" t="s">
        <v>501</v>
      </c>
      <c r="F98" s="555" t="s">
        <v>502</v>
      </c>
      <c r="G98" s="54"/>
    </row>
    <row r="99" spans="2:7" s="11" customFormat="1" ht="30">
      <c r="B99" s="623"/>
      <c r="C99" s="612"/>
      <c r="D99" s="613"/>
      <c r="E99" s="488" t="s">
        <v>503</v>
      </c>
      <c r="F99" s="555" t="s">
        <v>504</v>
      </c>
      <c r="G99" s="54"/>
    </row>
    <row r="100" spans="2:7" s="11" customFormat="1" ht="30">
      <c r="B100" s="623"/>
      <c r="C100" s="612"/>
      <c r="D100" s="613"/>
      <c r="E100" s="488" t="s">
        <v>505</v>
      </c>
      <c r="F100" s="555" t="s">
        <v>692</v>
      </c>
      <c r="G100" s="54"/>
    </row>
    <row r="101" spans="2:7" s="11" customFormat="1" ht="30">
      <c r="B101" s="623"/>
      <c r="C101" s="612"/>
      <c r="D101" s="613"/>
      <c r="E101" s="488" t="s">
        <v>506</v>
      </c>
      <c r="F101" s="555" t="s">
        <v>507</v>
      </c>
      <c r="G101" s="54"/>
    </row>
    <row r="102" spans="2:7" s="11" customFormat="1">
      <c r="B102" s="623"/>
      <c r="C102" s="612"/>
      <c r="D102" s="613"/>
      <c r="E102" s="488" t="s">
        <v>508</v>
      </c>
      <c r="F102" s="555" t="s">
        <v>509</v>
      </c>
      <c r="G102" s="54"/>
    </row>
    <row r="103" spans="2:7" s="11" customFormat="1" ht="30">
      <c r="B103" s="623"/>
      <c r="C103" s="612"/>
      <c r="D103" s="613"/>
      <c r="E103" s="489" t="s">
        <v>510</v>
      </c>
      <c r="F103" s="556" t="s">
        <v>511</v>
      </c>
      <c r="G103" s="54"/>
    </row>
    <row r="104" spans="2:7" ht="30">
      <c r="B104" s="623" t="s">
        <v>512</v>
      </c>
      <c r="C104" s="612">
        <v>311</v>
      </c>
      <c r="D104" s="613" t="s">
        <v>512</v>
      </c>
      <c r="E104" s="518" t="s">
        <v>513</v>
      </c>
      <c r="F104" s="554" t="s">
        <v>514</v>
      </c>
      <c r="G104" s="8"/>
    </row>
    <row r="105" spans="2:7" ht="60">
      <c r="B105" s="623"/>
      <c r="C105" s="612"/>
      <c r="D105" s="613"/>
      <c r="E105" s="517" t="s">
        <v>1095</v>
      </c>
      <c r="F105" s="555" t="s">
        <v>515</v>
      </c>
      <c r="G105" s="8"/>
    </row>
    <row r="106" spans="2:7" ht="30">
      <c r="B106" s="623"/>
      <c r="C106" s="612"/>
      <c r="D106" s="613"/>
      <c r="E106" s="519" t="s">
        <v>516</v>
      </c>
      <c r="F106" s="555" t="s">
        <v>517</v>
      </c>
      <c r="G106" s="8"/>
    </row>
    <row r="107" spans="2:7" ht="30">
      <c r="B107" s="623"/>
      <c r="C107" s="612"/>
      <c r="D107" s="613"/>
      <c r="E107" s="519" t="s">
        <v>518</v>
      </c>
      <c r="F107" s="571" t="s">
        <v>1141</v>
      </c>
      <c r="G107" s="8"/>
    </row>
    <row r="108" spans="2:7" ht="30">
      <c r="B108" s="623"/>
      <c r="C108" s="612"/>
      <c r="D108" s="613"/>
      <c r="E108" s="519" t="s">
        <v>519</v>
      </c>
      <c r="F108" s="555" t="s">
        <v>520</v>
      </c>
      <c r="G108" s="8"/>
    </row>
    <row r="109" spans="2:7">
      <c r="B109" s="623"/>
      <c r="C109" s="612"/>
      <c r="D109" s="613"/>
      <c r="E109" s="520" t="s">
        <v>521</v>
      </c>
      <c r="F109" s="564" t="s">
        <v>522</v>
      </c>
      <c r="G109" s="8"/>
    </row>
    <row r="110" spans="2:7" ht="30">
      <c r="B110" s="623" t="s">
        <v>523</v>
      </c>
      <c r="C110" s="485">
        <v>321</v>
      </c>
      <c r="D110" s="497" t="s">
        <v>524</v>
      </c>
      <c r="E110" s="491" t="s">
        <v>524</v>
      </c>
      <c r="F110" s="570" t="s">
        <v>525</v>
      </c>
      <c r="G110" s="8"/>
    </row>
    <row r="111" spans="2:7" ht="45">
      <c r="B111" s="623"/>
      <c r="C111" s="485">
        <v>329</v>
      </c>
      <c r="D111" s="497" t="s">
        <v>526</v>
      </c>
      <c r="E111" s="496" t="s">
        <v>526</v>
      </c>
      <c r="F111" s="569" t="s">
        <v>1142</v>
      </c>
      <c r="G111" s="8"/>
    </row>
    <row r="112" spans="2:7" ht="45">
      <c r="B112" s="623" t="s">
        <v>527</v>
      </c>
      <c r="C112" s="485">
        <v>331</v>
      </c>
      <c r="D112" s="497" t="s">
        <v>528</v>
      </c>
      <c r="E112" s="490" t="s">
        <v>528</v>
      </c>
      <c r="F112" s="569" t="s">
        <v>693</v>
      </c>
      <c r="G112" s="8"/>
    </row>
    <row r="113" spans="2:7" ht="60">
      <c r="B113" s="623"/>
      <c r="C113" s="485">
        <v>332</v>
      </c>
      <c r="D113" s="497" t="s">
        <v>714</v>
      </c>
      <c r="E113" s="496" t="s">
        <v>529</v>
      </c>
      <c r="F113" s="569" t="s">
        <v>694</v>
      </c>
      <c r="G113" s="8"/>
    </row>
    <row r="114" spans="2:7" ht="30">
      <c r="B114" s="623"/>
      <c r="C114" s="612">
        <v>333</v>
      </c>
      <c r="D114" s="613" t="s">
        <v>530</v>
      </c>
      <c r="E114" s="515" t="s">
        <v>531</v>
      </c>
      <c r="F114" s="562" t="s">
        <v>695</v>
      </c>
      <c r="G114" s="8"/>
    </row>
    <row r="115" spans="2:7" ht="30">
      <c r="B115" s="623"/>
      <c r="C115" s="612"/>
      <c r="D115" s="613"/>
      <c r="E115" s="489" t="s">
        <v>532</v>
      </c>
      <c r="F115" s="556" t="s">
        <v>533</v>
      </c>
      <c r="G115" s="8"/>
    </row>
    <row r="116" spans="2:7" ht="60">
      <c r="B116" s="623"/>
      <c r="C116" s="485">
        <v>339</v>
      </c>
      <c r="D116" s="497" t="s">
        <v>534</v>
      </c>
      <c r="E116" s="490" t="s">
        <v>534</v>
      </c>
      <c r="F116" s="569" t="s">
        <v>1143</v>
      </c>
      <c r="G116" s="8"/>
    </row>
    <row r="117" spans="2:7" ht="30">
      <c r="B117" s="623" t="s">
        <v>651</v>
      </c>
      <c r="C117" s="612">
        <v>341</v>
      </c>
      <c r="D117" s="613" t="s">
        <v>663</v>
      </c>
      <c r="E117" s="517" t="s">
        <v>1096</v>
      </c>
      <c r="F117" s="562" t="s">
        <v>1126</v>
      </c>
      <c r="G117" s="8"/>
    </row>
    <row r="118" spans="2:7" ht="30">
      <c r="B118" s="623"/>
      <c r="C118" s="612"/>
      <c r="D118" s="613"/>
      <c r="E118" s="521" t="s">
        <v>675</v>
      </c>
      <c r="F118" s="556" t="s">
        <v>696</v>
      </c>
      <c r="G118" s="8"/>
    </row>
    <row r="119" spans="2:7" ht="30">
      <c r="B119" s="623"/>
      <c r="C119" s="485">
        <v>342</v>
      </c>
      <c r="D119" s="497" t="s">
        <v>535</v>
      </c>
      <c r="E119" s="496" t="s">
        <v>535</v>
      </c>
      <c r="F119" s="569" t="s">
        <v>697</v>
      </c>
      <c r="G119" s="8"/>
    </row>
    <row r="120" spans="2:7" ht="49.5">
      <c r="B120" s="623" t="s">
        <v>796</v>
      </c>
      <c r="C120" s="612">
        <v>352</v>
      </c>
      <c r="D120" s="613" t="s">
        <v>1103</v>
      </c>
      <c r="E120" s="553" t="s">
        <v>1114</v>
      </c>
      <c r="F120" s="570" t="s">
        <v>1127</v>
      </c>
      <c r="G120" s="8"/>
    </row>
    <row r="121" spans="2:7">
      <c r="B121" s="623"/>
      <c r="C121" s="612"/>
      <c r="D121" s="613"/>
      <c r="E121" s="507" t="s">
        <v>536</v>
      </c>
      <c r="F121" s="564" t="s">
        <v>537</v>
      </c>
      <c r="G121" s="8"/>
    </row>
    <row r="122" spans="2:7" ht="105">
      <c r="B122" s="623"/>
      <c r="C122" s="485">
        <v>353</v>
      </c>
      <c r="D122" s="497" t="s">
        <v>664</v>
      </c>
      <c r="E122" s="491" t="s">
        <v>664</v>
      </c>
      <c r="F122" s="572" t="s">
        <v>1144</v>
      </c>
      <c r="G122" s="8"/>
    </row>
    <row r="123" spans="2:7" ht="30">
      <c r="B123" s="623"/>
      <c r="C123" s="485">
        <v>354</v>
      </c>
      <c r="D123" s="497" t="s">
        <v>724</v>
      </c>
      <c r="E123" s="496" t="s">
        <v>711</v>
      </c>
      <c r="F123" s="569" t="s">
        <v>538</v>
      </c>
      <c r="G123" s="8"/>
    </row>
    <row r="124" spans="2:7">
      <c r="B124" s="623"/>
      <c r="C124" s="612">
        <v>359</v>
      </c>
      <c r="D124" s="613" t="s">
        <v>539</v>
      </c>
      <c r="E124" s="511" t="s">
        <v>540</v>
      </c>
      <c r="F124" s="562" t="s">
        <v>541</v>
      </c>
      <c r="G124" s="8"/>
    </row>
    <row r="125" spans="2:7">
      <c r="B125" s="623"/>
      <c r="C125" s="612"/>
      <c r="D125" s="613"/>
      <c r="E125" s="522" t="s">
        <v>542</v>
      </c>
      <c r="F125" s="555" t="s">
        <v>543</v>
      </c>
      <c r="G125" s="8"/>
    </row>
    <row r="126" spans="2:7" ht="30">
      <c r="B126" s="623"/>
      <c r="C126" s="612"/>
      <c r="D126" s="613"/>
      <c r="E126" s="521" t="s">
        <v>544</v>
      </c>
      <c r="F126" s="556" t="s">
        <v>545</v>
      </c>
      <c r="G126" s="8"/>
    </row>
    <row r="127" spans="2:7" ht="75">
      <c r="B127" s="623" t="s">
        <v>546</v>
      </c>
      <c r="C127" s="612">
        <v>391</v>
      </c>
      <c r="D127" s="613" t="s">
        <v>709</v>
      </c>
      <c r="E127" s="493" t="s">
        <v>547</v>
      </c>
      <c r="F127" s="554" t="s">
        <v>548</v>
      </c>
      <c r="G127" s="8"/>
    </row>
    <row r="128" spans="2:7" ht="120">
      <c r="B128" s="623"/>
      <c r="C128" s="612"/>
      <c r="D128" s="613"/>
      <c r="E128" s="507" t="s">
        <v>546</v>
      </c>
      <c r="F128" s="564" t="s">
        <v>1145</v>
      </c>
      <c r="G128" s="8"/>
    </row>
    <row r="129" spans="2:8">
      <c r="B129" s="623"/>
      <c r="C129" s="485">
        <v>392</v>
      </c>
      <c r="D129" s="497" t="s">
        <v>549</v>
      </c>
      <c r="E129" s="523" t="s">
        <v>725</v>
      </c>
      <c r="F129" s="573" t="s">
        <v>550</v>
      </c>
      <c r="G129" s="8"/>
    </row>
    <row r="130" spans="2:8">
      <c r="B130" s="623" t="s">
        <v>551</v>
      </c>
      <c r="C130" s="612">
        <v>411</v>
      </c>
      <c r="D130" s="613" t="s">
        <v>715</v>
      </c>
      <c r="E130" s="493" t="s">
        <v>676</v>
      </c>
      <c r="F130" s="559" t="s">
        <v>698</v>
      </c>
      <c r="G130" s="8"/>
    </row>
    <row r="131" spans="2:8">
      <c r="B131" s="623"/>
      <c r="C131" s="612"/>
      <c r="D131" s="613"/>
      <c r="E131" s="507" t="s">
        <v>677</v>
      </c>
      <c r="F131" s="561" t="s">
        <v>699</v>
      </c>
      <c r="G131" s="8"/>
    </row>
    <row r="132" spans="2:8">
      <c r="B132" s="623"/>
      <c r="C132" s="485">
        <v>412</v>
      </c>
      <c r="D132" s="497" t="s">
        <v>552</v>
      </c>
      <c r="E132" s="508" t="s">
        <v>552</v>
      </c>
      <c r="F132" s="567" t="s">
        <v>700</v>
      </c>
      <c r="G132" s="8"/>
      <c r="H132" s="8"/>
    </row>
    <row r="133" spans="2:8" ht="30">
      <c r="B133" s="623"/>
      <c r="C133" s="485">
        <v>413</v>
      </c>
      <c r="D133" s="497" t="s">
        <v>726</v>
      </c>
      <c r="E133" s="490" t="s">
        <v>553</v>
      </c>
      <c r="F133" s="569" t="s">
        <v>554</v>
      </c>
      <c r="G133" s="8"/>
    </row>
    <row r="134" spans="2:8" ht="30">
      <c r="B134" s="623"/>
      <c r="C134" s="485">
        <v>419</v>
      </c>
      <c r="D134" s="497" t="s">
        <v>555</v>
      </c>
      <c r="E134" s="517" t="s">
        <v>949</v>
      </c>
      <c r="F134" s="570" t="s">
        <v>556</v>
      </c>
      <c r="G134" s="8"/>
    </row>
    <row r="135" spans="2:8" ht="16.5" customHeight="1">
      <c r="B135" s="624" t="s">
        <v>1110</v>
      </c>
      <c r="C135" s="485">
        <v>461</v>
      </c>
      <c r="D135" s="497" t="s">
        <v>1090</v>
      </c>
      <c r="E135" s="490" t="s">
        <v>1090</v>
      </c>
      <c r="F135" s="557" t="s">
        <v>858</v>
      </c>
      <c r="G135" s="8"/>
    </row>
    <row r="136" spans="2:8">
      <c r="B136" s="625"/>
      <c r="C136" s="485">
        <v>462</v>
      </c>
      <c r="D136" s="497" t="s">
        <v>727</v>
      </c>
      <c r="E136" s="495" t="s">
        <v>727</v>
      </c>
      <c r="F136" s="563" t="s">
        <v>1091</v>
      </c>
      <c r="G136" s="8"/>
    </row>
    <row r="137" spans="2:8" ht="20">
      <c r="B137" s="482" t="s">
        <v>557</v>
      </c>
      <c r="C137" s="485">
        <v>471</v>
      </c>
      <c r="D137" s="497" t="s">
        <v>710</v>
      </c>
      <c r="E137" s="490" t="s">
        <v>557</v>
      </c>
      <c r="F137" s="557" t="s">
        <v>558</v>
      </c>
      <c r="G137" s="8"/>
    </row>
    <row r="138" spans="2:8" ht="25">
      <c r="B138" s="584" t="s">
        <v>652</v>
      </c>
      <c r="C138" s="500">
        <v>481</v>
      </c>
      <c r="D138" s="501" t="s">
        <v>712</v>
      </c>
      <c r="E138" s="491" t="s">
        <v>559</v>
      </c>
      <c r="F138" s="574" t="s">
        <v>560</v>
      </c>
      <c r="G138" s="8"/>
    </row>
    <row r="139" spans="2:8" ht="45">
      <c r="B139" s="609" t="s">
        <v>561</v>
      </c>
      <c r="C139" s="617">
        <v>511</v>
      </c>
      <c r="D139" s="619" t="s">
        <v>728</v>
      </c>
      <c r="E139" s="493" t="s">
        <v>562</v>
      </c>
      <c r="F139" s="562" t="s">
        <v>563</v>
      </c>
      <c r="G139" s="8"/>
    </row>
    <row r="140" spans="2:8" ht="30">
      <c r="B140" s="611"/>
      <c r="C140" s="618"/>
      <c r="D140" s="620"/>
      <c r="E140" s="494" t="s">
        <v>564</v>
      </c>
      <c r="F140" s="575" t="s">
        <v>1146</v>
      </c>
      <c r="G140" s="8"/>
    </row>
    <row r="141" spans="2:8" ht="16.5" customHeight="1">
      <c r="B141" s="621" t="s">
        <v>1153</v>
      </c>
      <c r="C141" s="617">
        <v>531</v>
      </c>
      <c r="D141" s="619" t="s">
        <v>729</v>
      </c>
      <c r="E141" s="493" t="s">
        <v>565</v>
      </c>
      <c r="F141" s="563" t="s">
        <v>566</v>
      </c>
      <c r="G141" s="8"/>
    </row>
    <row r="142" spans="2:8" ht="30">
      <c r="B142" s="622"/>
      <c r="C142" s="618"/>
      <c r="D142" s="620"/>
      <c r="E142" s="494" t="s">
        <v>567</v>
      </c>
      <c r="F142" s="564" t="s">
        <v>701</v>
      </c>
      <c r="G142" s="8"/>
    </row>
    <row r="143" spans="2:8" ht="30">
      <c r="B143" s="609" t="s">
        <v>568</v>
      </c>
      <c r="C143" s="505">
        <v>551</v>
      </c>
      <c r="D143" s="506" t="s">
        <v>569</v>
      </c>
      <c r="E143" s="508" t="s">
        <v>570</v>
      </c>
      <c r="F143" s="572" t="s">
        <v>1147</v>
      </c>
      <c r="G143" s="8"/>
    </row>
    <row r="144" spans="2:8">
      <c r="B144" s="610"/>
      <c r="C144" s="485">
        <v>552</v>
      </c>
      <c r="D144" s="497" t="s">
        <v>571</v>
      </c>
      <c r="E144" s="496" t="s">
        <v>572</v>
      </c>
      <c r="F144" s="557" t="s">
        <v>573</v>
      </c>
      <c r="G144" s="8"/>
    </row>
    <row r="145" spans="2:7">
      <c r="B145" s="611"/>
      <c r="C145" s="485">
        <v>553</v>
      </c>
      <c r="D145" s="497" t="s">
        <v>574</v>
      </c>
      <c r="E145" s="508" t="s">
        <v>575</v>
      </c>
      <c r="F145" s="576"/>
      <c r="G145" s="8"/>
    </row>
    <row r="146" spans="2:7">
      <c r="B146" s="614" t="s">
        <v>576</v>
      </c>
      <c r="C146" s="612">
        <v>571</v>
      </c>
      <c r="D146" s="613" t="s">
        <v>577</v>
      </c>
      <c r="E146" s="493" t="s">
        <v>578</v>
      </c>
      <c r="F146" s="559" t="s">
        <v>579</v>
      </c>
      <c r="G146" s="8"/>
    </row>
    <row r="147" spans="2:7">
      <c r="B147" s="615"/>
      <c r="C147" s="612"/>
      <c r="D147" s="613"/>
      <c r="E147" s="494" t="s">
        <v>580</v>
      </c>
      <c r="F147" s="561" t="s">
        <v>581</v>
      </c>
      <c r="G147" s="8"/>
    </row>
    <row r="148" spans="2:7">
      <c r="B148" s="615"/>
      <c r="C148" s="612">
        <v>572</v>
      </c>
      <c r="D148" s="613" t="s">
        <v>1104</v>
      </c>
      <c r="E148" s="495" t="s">
        <v>582</v>
      </c>
      <c r="F148" s="565" t="s">
        <v>1148</v>
      </c>
      <c r="G148" s="8"/>
    </row>
    <row r="149" spans="2:7">
      <c r="B149" s="615"/>
      <c r="C149" s="612"/>
      <c r="D149" s="613"/>
      <c r="E149" s="517" t="s">
        <v>1097</v>
      </c>
      <c r="F149" s="577" t="s">
        <v>583</v>
      </c>
      <c r="G149" s="8"/>
    </row>
    <row r="150" spans="2:7">
      <c r="B150" s="615"/>
      <c r="C150" s="612">
        <v>573</v>
      </c>
      <c r="D150" s="613" t="s">
        <v>584</v>
      </c>
      <c r="E150" s="493" t="s">
        <v>585</v>
      </c>
      <c r="F150" s="578"/>
      <c r="G150" s="8"/>
    </row>
    <row r="151" spans="2:7">
      <c r="B151" s="615"/>
      <c r="C151" s="612"/>
      <c r="D151" s="613"/>
      <c r="E151" s="494" t="s">
        <v>586</v>
      </c>
      <c r="F151" s="579"/>
      <c r="G151" s="8"/>
    </row>
    <row r="152" spans="2:7" ht="48.5" customHeight="1">
      <c r="B152" s="615"/>
      <c r="C152" s="485">
        <v>574</v>
      </c>
      <c r="D152" s="497" t="s">
        <v>1092</v>
      </c>
      <c r="E152" s="495" t="s">
        <v>1092</v>
      </c>
      <c r="F152" s="580" t="s">
        <v>1128</v>
      </c>
      <c r="G152" s="8"/>
    </row>
    <row r="153" spans="2:7">
      <c r="B153" s="615"/>
      <c r="C153" s="485">
        <v>576</v>
      </c>
      <c r="D153" s="497" t="s">
        <v>587</v>
      </c>
      <c r="E153" s="491" t="s">
        <v>587</v>
      </c>
      <c r="F153" s="567" t="s">
        <v>588</v>
      </c>
      <c r="G153" s="8"/>
    </row>
    <row r="154" spans="2:7" ht="30">
      <c r="B154" s="615"/>
      <c r="C154" s="485">
        <v>577</v>
      </c>
      <c r="D154" s="497" t="s">
        <v>730</v>
      </c>
      <c r="E154" s="490" t="s">
        <v>589</v>
      </c>
      <c r="F154" s="568" t="s">
        <v>1149</v>
      </c>
      <c r="G154" s="8"/>
    </row>
    <row r="155" spans="2:7">
      <c r="B155" s="615"/>
      <c r="C155" s="612">
        <v>578</v>
      </c>
      <c r="D155" s="613" t="s">
        <v>590</v>
      </c>
      <c r="E155" s="495" t="s">
        <v>591</v>
      </c>
      <c r="F155" s="563" t="s">
        <v>592</v>
      </c>
      <c r="G155" s="8"/>
    </row>
    <row r="156" spans="2:7" ht="45">
      <c r="B156" s="615"/>
      <c r="C156" s="612"/>
      <c r="D156" s="613"/>
      <c r="E156" s="524" t="s">
        <v>678</v>
      </c>
      <c r="F156" s="556" t="s">
        <v>1150</v>
      </c>
      <c r="G156" s="8"/>
    </row>
    <row r="157" spans="2:7">
      <c r="B157" s="616"/>
      <c r="C157" s="485">
        <v>579</v>
      </c>
      <c r="D157" s="497" t="s">
        <v>593</v>
      </c>
      <c r="E157" s="490" t="s">
        <v>593</v>
      </c>
      <c r="F157" s="557" t="s">
        <v>702</v>
      </c>
      <c r="G157" s="8"/>
    </row>
    <row r="158" spans="2:7" ht="16.5" customHeight="1">
      <c r="B158" s="614" t="s">
        <v>1111</v>
      </c>
      <c r="C158" s="485">
        <v>591</v>
      </c>
      <c r="D158" s="497" t="s">
        <v>594</v>
      </c>
      <c r="E158" s="491" t="s">
        <v>679</v>
      </c>
      <c r="F158" s="567" t="s">
        <v>1129</v>
      </c>
      <c r="G158" s="8"/>
    </row>
    <row r="159" spans="2:7">
      <c r="B159" s="615"/>
      <c r="C159" s="485">
        <v>592</v>
      </c>
      <c r="D159" s="497" t="s">
        <v>595</v>
      </c>
      <c r="E159" s="490" t="s">
        <v>595</v>
      </c>
      <c r="F159" s="557" t="s">
        <v>596</v>
      </c>
      <c r="G159" s="8"/>
    </row>
    <row r="160" spans="2:7">
      <c r="B160" s="615"/>
      <c r="C160" s="485">
        <v>593</v>
      </c>
      <c r="D160" s="497" t="s">
        <v>597</v>
      </c>
      <c r="E160" s="491" t="s">
        <v>597</v>
      </c>
      <c r="F160" s="570" t="s">
        <v>598</v>
      </c>
      <c r="G160" s="8"/>
    </row>
    <row r="161" spans="2:7" ht="30">
      <c r="B161" s="615"/>
      <c r="C161" s="485">
        <v>594</v>
      </c>
      <c r="D161" s="497" t="s">
        <v>665</v>
      </c>
      <c r="E161" s="525" t="s">
        <v>599</v>
      </c>
      <c r="F161" s="569" t="s">
        <v>1151</v>
      </c>
      <c r="G161" s="8"/>
    </row>
    <row r="162" spans="2:7" ht="30">
      <c r="B162" s="616"/>
      <c r="C162" s="485">
        <v>595</v>
      </c>
      <c r="D162" s="497" t="s">
        <v>600</v>
      </c>
      <c r="E162" s="523" t="s">
        <v>601</v>
      </c>
      <c r="F162" s="570" t="s">
        <v>703</v>
      </c>
      <c r="G162" s="8"/>
    </row>
    <row r="163" spans="2:7">
      <c r="B163" s="614" t="s">
        <v>602</v>
      </c>
      <c r="C163" s="612">
        <v>611</v>
      </c>
      <c r="D163" s="613" t="s">
        <v>731</v>
      </c>
      <c r="E163" s="493" t="s">
        <v>603</v>
      </c>
      <c r="F163" s="559" t="s">
        <v>604</v>
      </c>
      <c r="G163" s="8"/>
    </row>
    <row r="164" spans="2:7">
      <c r="B164" s="616"/>
      <c r="C164" s="612"/>
      <c r="D164" s="613"/>
      <c r="E164" s="494" t="s">
        <v>605</v>
      </c>
      <c r="F164" s="561" t="s">
        <v>606</v>
      </c>
      <c r="G164" s="8"/>
    </row>
    <row r="165" spans="2:7">
      <c r="B165" s="614" t="s">
        <v>607</v>
      </c>
      <c r="C165" s="612">
        <v>631</v>
      </c>
      <c r="D165" s="613" t="s">
        <v>732</v>
      </c>
      <c r="E165" s="495" t="s">
        <v>608</v>
      </c>
      <c r="F165" s="563" t="s">
        <v>680</v>
      </c>
      <c r="G165" s="8"/>
    </row>
    <row r="166" spans="2:7" ht="45">
      <c r="B166" s="615"/>
      <c r="C166" s="612"/>
      <c r="D166" s="613"/>
      <c r="E166" s="524" t="s">
        <v>609</v>
      </c>
      <c r="F166" s="556" t="s">
        <v>610</v>
      </c>
      <c r="G166" s="8"/>
    </row>
    <row r="167" spans="2:7" ht="30">
      <c r="B167" s="615"/>
      <c r="C167" s="612">
        <v>632</v>
      </c>
      <c r="D167" s="613" t="s">
        <v>733</v>
      </c>
      <c r="E167" s="493" t="s">
        <v>611</v>
      </c>
      <c r="F167" s="554" t="s">
        <v>612</v>
      </c>
      <c r="G167" s="8"/>
    </row>
    <row r="168" spans="2:7">
      <c r="B168" s="616"/>
      <c r="C168" s="612"/>
      <c r="D168" s="613"/>
      <c r="E168" s="494" t="s">
        <v>613</v>
      </c>
      <c r="F168" s="561" t="s">
        <v>614</v>
      </c>
      <c r="G168" s="8"/>
    </row>
    <row r="169" spans="2:7">
      <c r="B169" s="614" t="s">
        <v>615</v>
      </c>
      <c r="C169" s="485">
        <v>641</v>
      </c>
      <c r="D169" s="497" t="s">
        <v>734</v>
      </c>
      <c r="E169" s="491" t="s">
        <v>616</v>
      </c>
      <c r="F169" s="567" t="s">
        <v>706</v>
      </c>
      <c r="G169" s="8"/>
    </row>
    <row r="170" spans="2:7">
      <c r="B170" s="615"/>
      <c r="C170" s="485">
        <v>642</v>
      </c>
      <c r="D170" s="497" t="s">
        <v>617</v>
      </c>
      <c r="E170" s="490" t="s">
        <v>617</v>
      </c>
      <c r="F170" s="557" t="s">
        <v>704</v>
      </c>
      <c r="G170" s="8"/>
    </row>
    <row r="171" spans="2:7" ht="45">
      <c r="B171" s="615"/>
      <c r="C171" s="485">
        <v>643</v>
      </c>
      <c r="D171" s="497" t="s">
        <v>618</v>
      </c>
      <c r="E171" s="491" t="s">
        <v>619</v>
      </c>
      <c r="F171" s="570" t="s">
        <v>620</v>
      </c>
      <c r="G171" s="8"/>
    </row>
    <row r="172" spans="2:7">
      <c r="B172" s="616"/>
      <c r="C172" s="485">
        <v>644</v>
      </c>
      <c r="D172" s="497" t="s">
        <v>621</v>
      </c>
      <c r="E172" s="490" t="s">
        <v>622</v>
      </c>
      <c r="F172" s="557" t="s">
        <v>623</v>
      </c>
      <c r="G172" s="8"/>
    </row>
    <row r="173" spans="2:7" ht="31.5" customHeight="1">
      <c r="B173" s="583" t="s">
        <v>653</v>
      </c>
      <c r="C173" s="485">
        <v>659</v>
      </c>
      <c r="D173" s="497" t="s">
        <v>666</v>
      </c>
      <c r="E173" s="526" t="s">
        <v>666</v>
      </c>
      <c r="F173" s="570" t="s">
        <v>624</v>
      </c>
      <c r="G173" s="8"/>
    </row>
    <row r="174" spans="2:7" ht="60">
      <c r="B174" s="609" t="s">
        <v>654</v>
      </c>
      <c r="C174" s="612">
        <v>661</v>
      </c>
      <c r="D174" s="613" t="s">
        <v>625</v>
      </c>
      <c r="E174" s="509" t="s">
        <v>1098</v>
      </c>
      <c r="F174" s="581" t="s">
        <v>1152</v>
      </c>
      <c r="G174" s="8"/>
    </row>
    <row r="175" spans="2:7">
      <c r="B175" s="610"/>
      <c r="C175" s="612"/>
      <c r="D175" s="613"/>
      <c r="E175" s="494" t="s">
        <v>626</v>
      </c>
      <c r="F175" s="561" t="s">
        <v>627</v>
      </c>
      <c r="G175" s="8"/>
    </row>
    <row r="176" spans="2:7" ht="30">
      <c r="B176" s="610"/>
      <c r="C176" s="485">
        <v>662</v>
      </c>
      <c r="D176" s="497" t="s">
        <v>628</v>
      </c>
      <c r="E176" s="491" t="s">
        <v>628</v>
      </c>
      <c r="F176" s="570" t="s">
        <v>629</v>
      </c>
      <c r="G176" s="8"/>
    </row>
    <row r="177" spans="2:7">
      <c r="B177" s="610"/>
      <c r="C177" s="612">
        <v>663</v>
      </c>
      <c r="D177" s="613" t="s">
        <v>630</v>
      </c>
      <c r="E177" s="493" t="s">
        <v>631</v>
      </c>
      <c r="F177" s="559" t="s">
        <v>632</v>
      </c>
      <c r="G177" s="8"/>
    </row>
    <row r="178" spans="2:7">
      <c r="B178" s="610"/>
      <c r="C178" s="612"/>
      <c r="D178" s="613"/>
      <c r="E178" s="494" t="s">
        <v>633</v>
      </c>
      <c r="F178" s="561" t="s">
        <v>634</v>
      </c>
      <c r="G178" s="8"/>
    </row>
    <row r="179" spans="2:7" ht="75">
      <c r="B179" s="611"/>
      <c r="C179" s="485">
        <v>669</v>
      </c>
      <c r="D179" s="497" t="s">
        <v>635</v>
      </c>
      <c r="E179" s="523" t="s">
        <v>636</v>
      </c>
      <c r="F179" s="570" t="s">
        <v>1130</v>
      </c>
      <c r="G179" s="8"/>
    </row>
    <row r="180" spans="2:7">
      <c r="B180" s="614" t="s">
        <v>655</v>
      </c>
      <c r="C180" s="485">
        <v>671</v>
      </c>
      <c r="D180" s="497" t="s">
        <v>713</v>
      </c>
      <c r="E180" s="490" t="s">
        <v>637</v>
      </c>
      <c r="F180" s="557" t="s">
        <v>638</v>
      </c>
      <c r="G180" s="8"/>
    </row>
    <row r="181" spans="2:7" ht="30">
      <c r="B181" s="615"/>
      <c r="C181" s="485">
        <v>672</v>
      </c>
      <c r="D181" s="497" t="s">
        <v>735</v>
      </c>
      <c r="E181" s="527" t="s">
        <v>639</v>
      </c>
      <c r="F181" s="580" t="s">
        <v>705</v>
      </c>
      <c r="G181" s="8"/>
    </row>
    <row r="182" spans="2:7" ht="45">
      <c r="B182" s="615"/>
      <c r="C182" s="485">
        <v>673</v>
      </c>
      <c r="D182" s="497" t="s">
        <v>640</v>
      </c>
      <c r="E182" s="528" t="s">
        <v>641</v>
      </c>
      <c r="F182" s="570" t="s">
        <v>642</v>
      </c>
      <c r="G182" s="8"/>
    </row>
    <row r="183" spans="2:7" ht="90">
      <c r="B183" s="615"/>
      <c r="C183" s="500">
        <v>674</v>
      </c>
      <c r="D183" s="501" t="s">
        <v>643</v>
      </c>
      <c r="E183" s="498" t="s">
        <v>643</v>
      </c>
      <c r="F183" s="569" t="s">
        <v>644</v>
      </c>
      <c r="G183" s="8"/>
    </row>
    <row r="184" spans="2:7">
      <c r="B184" s="615"/>
      <c r="C184" s="502">
        <v>675</v>
      </c>
      <c r="D184" s="503" t="s">
        <v>1088</v>
      </c>
      <c r="E184" s="490" t="s">
        <v>1089</v>
      </c>
      <c r="F184" s="569" t="s">
        <v>1088</v>
      </c>
      <c r="G184" s="8"/>
    </row>
    <row r="185" spans="2:7" ht="45">
      <c r="B185" s="616"/>
      <c r="C185" s="505">
        <v>679</v>
      </c>
      <c r="D185" s="506" t="s">
        <v>645</v>
      </c>
      <c r="E185" s="528" t="s">
        <v>645</v>
      </c>
      <c r="F185" s="570" t="s">
        <v>646</v>
      </c>
      <c r="G185" s="8"/>
    </row>
    <row r="186" spans="2:7" ht="34.5" customHeight="1">
      <c r="B186" s="483" t="s">
        <v>1085</v>
      </c>
      <c r="C186" s="485">
        <v>681</v>
      </c>
      <c r="D186" s="497" t="s">
        <v>647</v>
      </c>
      <c r="E186" s="496" t="s">
        <v>647</v>
      </c>
      <c r="F186" s="582"/>
      <c r="G186" s="8"/>
    </row>
    <row r="187" spans="2:7" ht="33" customHeight="1">
      <c r="B187" s="484" t="s">
        <v>1086</v>
      </c>
      <c r="C187" s="529">
        <v>691</v>
      </c>
      <c r="D187" s="512" t="s">
        <v>648</v>
      </c>
      <c r="E187" s="496" t="s">
        <v>648</v>
      </c>
      <c r="F187" s="582"/>
      <c r="G187" s="8"/>
    </row>
    <row r="188" spans="2:7">
      <c r="B188" s="11"/>
      <c r="C188" s="11"/>
      <c r="D188" s="291"/>
      <c r="E188" s="475"/>
      <c r="F188" s="11"/>
    </row>
  </sheetData>
  <sheetProtection sheet="1" objects="1" scenarios="1"/>
  <mergeCells count="123">
    <mergeCell ref="F3:F4"/>
    <mergeCell ref="B5:B17"/>
    <mergeCell ref="C5:C10"/>
    <mergeCell ref="D5:D10"/>
    <mergeCell ref="C13:C15"/>
    <mergeCell ref="D13:D15"/>
    <mergeCell ref="C16:C17"/>
    <mergeCell ref="D16:D17"/>
    <mergeCell ref="B18:B20"/>
    <mergeCell ref="B21:B31"/>
    <mergeCell ref="C21:C27"/>
    <mergeCell ref="D21:D27"/>
    <mergeCell ref="C28:C29"/>
    <mergeCell ref="D28:D29"/>
    <mergeCell ref="B3:B4"/>
    <mergeCell ref="E3:E4"/>
    <mergeCell ref="B32:B39"/>
    <mergeCell ref="C32:C36"/>
    <mergeCell ref="D32:D36"/>
    <mergeCell ref="C37:C39"/>
    <mergeCell ref="D37:D39"/>
    <mergeCell ref="C19:C20"/>
    <mergeCell ref="D19:D20"/>
    <mergeCell ref="C3:D3"/>
    <mergeCell ref="B71:B75"/>
    <mergeCell ref="C74:C75"/>
    <mergeCell ref="D74:D75"/>
    <mergeCell ref="B69:B70"/>
    <mergeCell ref="C69:C70"/>
    <mergeCell ref="D69:D70"/>
    <mergeCell ref="C46:C47"/>
    <mergeCell ref="D46:D47"/>
    <mergeCell ref="B49:B63"/>
    <mergeCell ref="C50:C51"/>
    <mergeCell ref="D50:D51"/>
    <mergeCell ref="C53:C55"/>
    <mergeCell ref="D53:D55"/>
    <mergeCell ref="C59:C63"/>
    <mergeCell ref="D59:D63"/>
    <mergeCell ref="B40:B47"/>
    <mergeCell ref="C40:C41"/>
    <mergeCell ref="D40:D41"/>
    <mergeCell ref="C43:C45"/>
    <mergeCell ref="D43:D45"/>
    <mergeCell ref="B64:B65"/>
    <mergeCell ref="B66:B68"/>
    <mergeCell ref="C67:C68"/>
    <mergeCell ref="D67:D68"/>
    <mergeCell ref="B87:B90"/>
    <mergeCell ref="C87:C88"/>
    <mergeCell ref="D87:D88"/>
    <mergeCell ref="C89:C90"/>
    <mergeCell ref="D89:D90"/>
    <mergeCell ref="B91:B95"/>
    <mergeCell ref="C91:C95"/>
    <mergeCell ref="D91:D95"/>
    <mergeCell ref="B76:B82"/>
    <mergeCell ref="C76:C77"/>
    <mergeCell ref="D76:D77"/>
    <mergeCell ref="C78:C80"/>
    <mergeCell ref="D78:D80"/>
    <mergeCell ref="B83:B86"/>
    <mergeCell ref="C83:C84"/>
    <mergeCell ref="D83:D84"/>
    <mergeCell ref="C85:C86"/>
    <mergeCell ref="D85:D86"/>
    <mergeCell ref="B110:B111"/>
    <mergeCell ref="B112:B116"/>
    <mergeCell ref="C114:C115"/>
    <mergeCell ref="D114:D115"/>
    <mergeCell ref="B117:B119"/>
    <mergeCell ref="C117:C118"/>
    <mergeCell ref="D117:D118"/>
    <mergeCell ref="B96:B103"/>
    <mergeCell ref="C96:C103"/>
    <mergeCell ref="D96:D103"/>
    <mergeCell ref="B104:B109"/>
    <mergeCell ref="C104:C109"/>
    <mergeCell ref="D104:D109"/>
    <mergeCell ref="B130:B134"/>
    <mergeCell ref="C130:C131"/>
    <mergeCell ref="D130:D131"/>
    <mergeCell ref="B135:B136"/>
    <mergeCell ref="B120:B126"/>
    <mergeCell ref="C120:C121"/>
    <mergeCell ref="D120:D121"/>
    <mergeCell ref="C124:C126"/>
    <mergeCell ref="D124:D126"/>
    <mergeCell ref="B127:B129"/>
    <mergeCell ref="C127:C128"/>
    <mergeCell ref="D127:D128"/>
    <mergeCell ref="B158:B162"/>
    <mergeCell ref="B163:B164"/>
    <mergeCell ref="C163:C164"/>
    <mergeCell ref="D163:D164"/>
    <mergeCell ref="B139:B140"/>
    <mergeCell ref="C139:C140"/>
    <mergeCell ref="D139:D140"/>
    <mergeCell ref="B141:B142"/>
    <mergeCell ref="C141:C142"/>
    <mergeCell ref="D141:D142"/>
    <mergeCell ref="B143:B145"/>
    <mergeCell ref="B146:B157"/>
    <mergeCell ref="C146:C147"/>
    <mergeCell ref="D146:D147"/>
    <mergeCell ref="C148:C149"/>
    <mergeCell ref="D148:D149"/>
    <mergeCell ref="C150:C151"/>
    <mergeCell ref="D150:D151"/>
    <mergeCell ref="C155:C156"/>
    <mergeCell ref="D155:D156"/>
    <mergeCell ref="B174:B179"/>
    <mergeCell ref="C174:C175"/>
    <mergeCell ref="D174:D175"/>
    <mergeCell ref="C177:C178"/>
    <mergeCell ref="D177:D178"/>
    <mergeCell ref="B180:B185"/>
    <mergeCell ref="B165:B168"/>
    <mergeCell ref="C165:C166"/>
    <mergeCell ref="D165:D166"/>
    <mergeCell ref="C167:C168"/>
    <mergeCell ref="D167:D168"/>
    <mergeCell ref="B169:B172"/>
  </mergeCells>
  <phoneticPr fontId="3"/>
  <hyperlinks>
    <hyperlink ref="D19" location="入力!F30" display="石炭・原油・天然ガス" xr:uid="{00000000-0004-0000-0200-000000000000}"/>
    <hyperlink ref="D18" location="入力!F29" display="金属鉱物" xr:uid="{00000000-0004-0000-0200-000001000000}"/>
    <hyperlink ref="D16:D17" location="入力!F28" display="漁業" xr:uid="{00000000-0004-0000-0200-000002000000}"/>
    <hyperlink ref="D13:D15" location="入力!F27" display="林業" xr:uid="{00000000-0004-0000-0200-000003000000}"/>
    <hyperlink ref="D12" location="入力!F26" display="農業サービス" xr:uid="{00000000-0004-0000-0200-000004000000}"/>
    <hyperlink ref="D11" location="入力!F25" display="畜産" xr:uid="{00000000-0004-0000-0200-000005000000}"/>
    <hyperlink ref="D5:D10" location="入力!F24" display="耕種農業" xr:uid="{00000000-0004-0000-0200-000006000000}"/>
    <hyperlink ref="D21:D27" location="入力!F31" display="食料品" xr:uid="{00000000-0004-0000-0200-000007000000}"/>
    <hyperlink ref="D28:D29" location="入力!F32" display="飲料" xr:uid="{00000000-0004-0000-0200-000008000000}"/>
    <hyperlink ref="D31" location="入力!F34" display="たばこ" xr:uid="{00000000-0004-0000-0200-00000A000000}"/>
    <hyperlink ref="D32:D36" location="入力!F35" display="繊維工業製品" xr:uid="{00000000-0004-0000-0200-00000B000000}"/>
    <hyperlink ref="D37:D39" location="入力!F36" display="衣服・その他の繊維既製品" xr:uid="{00000000-0004-0000-0200-00000C000000}"/>
    <hyperlink ref="D40:D41" location="入力!F37" display="木材・木製品" xr:uid="{00000000-0004-0000-0200-00000D000000}"/>
    <hyperlink ref="D42" location="入力!F38" display="家具・装備品" xr:uid="{00000000-0004-0000-0200-00000E000000}"/>
    <hyperlink ref="D43:D45" location="入力!F39" display="パルプ・紙・板紙・加工紙" xr:uid="{00000000-0004-0000-0200-00000F000000}"/>
    <hyperlink ref="D46:D47" location="入力!F40" display="紙加工品" xr:uid="{00000000-0004-0000-0200-000010000000}"/>
    <hyperlink ref="D48" location="入力!F41" display="印刷・製版・製本" xr:uid="{00000000-0004-0000-0200-000011000000}"/>
    <hyperlink ref="D49" location="入力!F42" display="化学肥料" xr:uid="{00000000-0004-0000-0200-000012000000}"/>
    <hyperlink ref="D50:D51" location="入力!F43" display="無機化学工業製品" xr:uid="{00000000-0004-0000-0200-000013000000}"/>
    <hyperlink ref="D52" location="入力!F44" display="石油化学系基礎製品" xr:uid="{00000000-0004-0000-0200-000014000000}"/>
    <hyperlink ref="D53:D55" location="入力!F45" display="入力!F45" xr:uid="{00000000-0004-0000-0200-000015000000}"/>
    <hyperlink ref="D56" location="入力!F46" display="合成樹脂" xr:uid="{00000000-0004-0000-0200-000016000000}"/>
    <hyperlink ref="D57" location="入力!F47" display="化学繊維" xr:uid="{00000000-0004-0000-0200-000017000000}"/>
    <hyperlink ref="D58" location="入力!F48" display="医薬品" xr:uid="{00000000-0004-0000-0200-000018000000}"/>
    <hyperlink ref="D64" location="入力!F50" display="石油製品" xr:uid="{00000000-0004-0000-0200-00001A000000}"/>
    <hyperlink ref="D65" location="入力!F51" display="石炭製品" xr:uid="{00000000-0004-0000-0200-00001B000000}"/>
    <hyperlink ref="D66" location="入力!F52" display="プラスチック製品" xr:uid="{00000000-0004-0000-0200-00001C000000}"/>
    <hyperlink ref="D67:D68" location="入力!F53" display="ゴム製品" xr:uid="{00000000-0004-0000-0200-00001D000000}"/>
    <hyperlink ref="D69:D70" location="入力!F54" display="なめし革・革製品・毛皮" xr:uid="{00000000-0004-0000-0200-00001E000000}"/>
    <hyperlink ref="D71" location="入力!F55" display="ガラス・ガラス製品" xr:uid="{00000000-0004-0000-0200-00001F000000}"/>
    <hyperlink ref="D72" location="入力!F56" display="セメント・セメント製品" xr:uid="{00000000-0004-0000-0200-000020000000}"/>
    <hyperlink ref="D73" location="入力!F57" display="陶磁器" xr:uid="{00000000-0004-0000-0200-000021000000}"/>
    <hyperlink ref="D74:D75" location="入力!F58" display="その他の窯業・土石製品" xr:uid="{00000000-0004-0000-0200-000022000000}"/>
    <hyperlink ref="D76:D77" location="入力!F59" display="銑鉄・粗鋼" xr:uid="{00000000-0004-0000-0200-000023000000}"/>
    <hyperlink ref="D78:D80" location="入力!F60" display="鋼材" xr:uid="{00000000-0004-0000-0200-000024000000}"/>
    <hyperlink ref="D81" location="入力!F61" display="鋳鍛造品（鉄)" xr:uid="{00000000-0004-0000-0200-000025000000}"/>
    <hyperlink ref="D82" location="入力!F62" display="その他の鉄鋼製品" xr:uid="{00000000-0004-0000-0200-000026000000}"/>
    <hyperlink ref="D83:D84" location="入力!F63" display="非鉄金属製錬・精製" xr:uid="{00000000-0004-0000-0200-000027000000}"/>
    <hyperlink ref="D85:D86" location="入力!F64" display="非鉄金属加工製品" xr:uid="{00000000-0004-0000-0200-000028000000}"/>
    <hyperlink ref="D87:D88" location="入力!F65" display="建設用・建築用金属製品" xr:uid="{00000000-0004-0000-0200-000029000000}"/>
    <hyperlink ref="D89:D90" location="入力!F66" display="その他の金属製品" xr:uid="{00000000-0004-0000-0200-00002A000000}"/>
    <hyperlink ref="D91:D95" location="入力!F67" display="はん用機械" xr:uid="{00000000-0004-0000-0200-00002B000000}"/>
    <hyperlink ref="D96:D103" location="入力!F68" display="生産用機械" xr:uid="{00000000-0004-0000-0200-00002C000000}"/>
    <hyperlink ref="D104:D109" location="入力!F69" display="業務用機械" xr:uid="{00000000-0004-0000-0200-00002D000000}"/>
    <hyperlink ref="D110" location="入力!F70" display="電子デバイス" xr:uid="{00000000-0004-0000-0200-00002E000000}"/>
    <hyperlink ref="D111" location="入力!F71" display="その他の電子部品" xr:uid="{00000000-0004-0000-0200-00002F000000}"/>
    <hyperlink ref="D112" location="入力!F72" display="産業用電気機器" xr:uid="{00000000-0004-0000-0200-000030000000}"/>
    <hyperlink ref="D113" location="入力!F73" display="民生用電気機器" xr:uid="{00000000-0004-0000-0200-000031000000}"/>
    <hyperlink ref="D114:D115" location="入力!F74" display="電子応用装置・電気計測器" xr:uid="{00000000-0004-0000-0200-000032000000}"/>
    <hyperlink ref="D116" location="入力!F75" display="その他の電気機械" xr:uid="{00000000-0004-0000-0200-000033000000}"/>
    <hyperlink ref="D117:D118" location="入力!F76" display="通信・映像・音響機器" xr:uid="{00000000-0004-0000-0200-000034000000}"/>
    <hyperlink ref="D119" location="入力!F77" display="電子計算機・同附属装置" xr:uid="{00000000-0004-0000-0200-000035000000}"/>
    <hyperlink ref="D122" location="入力!F79" display="自動車部品・同附属品" xr:uid="{00000000-0004-0000-0200-000038000000}"/>
    <hyperlink ref="D123" location="入力!F80" display="船舶・同修理" xr:uid="{00000000-0004-0000-0200-000039000000}"/>
    <hyperlink ref="D124:D126" location="入力!F81" display="その他の輸送機械・同修理" xr:uid="{00000000-0004-0000-0200-00003A000000}"/>
    <hyperlink ref="D127:D128" location="入力!F82" display="その他の製造工業製品" xr:uid="{00000000-0004-0000-0200-00003B000000}"/>
    <hyperlink ref="D129" location="入力!F83" display="再生資源回収・加工処理" xr:uid="{00000000-0004-0000-0200-00003C000000}"/>
    <hyperlink ref="D130:D131" location="入力!F84" display="建築" xr:uid="{00000000-0004-0000-0200-00003D000000}"/>
    <hyperlink ref="D132" location="入力!F85" display="建設補修" xr:uid="{00000000-0004-0000-0200-00003E000000}"/>
    <hyperlink ref="D133" location="入力!F86" display="公共事業" xr:uid="{00000000-0004-0000-0200-00003F000000}"/>
    <hyperlink ref="D134" location="入力!F87" display="その他の土木建設" xr:uid="{00000000-0004-0000-0200-000040000000}"/>
    <hyperlink ref="D135" location="入力!F88" display="電気" xr:uid="{00000000-0004-0000-0200-000041000000}"/>
    <hyperlink ref="D136" location="入力!F89" display="ガス・熱供給" xr:uid="{00000000-0004-0000-0200-000042000000}"/>
    <hyperlink ref="D137" location="入力!F90" display="水道" xr:uid="{00000000-0004-0000-0200-000043000000}"/>
    <hyperlink ref="D138" location="入力!F91" display="廃棄物処理" xr:uid="{00000000-0004-0000-0200-000044000000}"/>
    <hyperlink ref="D139:D140" location="入力!F92" display="商業" xr:uid="{00000000-0004-0000-0200-000045000000}"/>
    <hyperlink ref="D141:D142" location="入力!F93" display="金融・保険" xr:uid="{00000000-0004-0000-0200-000046000000}"/>
    <hyperlink ref="D143" location="入力!F94" display="不動産仲介及び賃貸" xr:uid="{00000000-0004-0000-0200-000047000000}"/>
    <hyperlink ref="D144" location="入力!F95" display="住宅賃貸料" xr:uid="{00000000-0004-0000-0200-000048000000}"/>
    <hyperlink ref="D145" location="入力!F96" display="住宅賃貸料（帰属家賃）" xr:uid="{00000000-0004-0000-0200-000049000000}"/>
    <hyperlink ref="D146:D147" location="入力!F97" display="鉄道輸送" xr:uid="{00000000-0004-0000-0200-00004A000000}"/>
    <hyperlink ref="D148:D149" location="入力!F98" display="道路輸送（自家輸送を除く。）" xr:uid="{00000000-0004-0000-0200-00004B000000}"/>
    <hyperlink ref="D150:D151" location="入力!F99" display="自家輸送" xr:uid="{00000000-0004-0000-0200-00004C000000}"/>
    <hyperlink ref="D152" location="入力!F100" display="水運・航空輸送" xr:uid="{00000000-0004-0000-0200-00004D000000}"/>
    <hyperlink ref="D153" location="入力!F101" display="貨物利用運送" xr:uid="{00000000-0004-0000-0200-00004F000000}"/>
    <hyperlink ref="D154" location="入力!F102" display="倉庫" xr:uid="{00000000-0004-0000-0200-000050000000}"/>
    <hyperlink ref="D155:D156" location="入力!F103" display="運輸附帯サービス" xr:uid="{00000000-0004-0000-0200-000051000000}"/>
    <hyperlink ref="D157" location="入力!F104" display="郵便・信書便" xr:uid="{00000000-0004-0000-0200-000052000000}"/>
    <hyperlink ref="D158" location="入力!F105" display="通信" xr:uid="{00000000-0004-0000-0200-000053000000}"/>
    <hyperlink ref="D159" location="入力!F106" display="放送" xr:uid="{00000000-0004-0000-0200-000054000000}"/>
    <hyperlink ref="D160" location="入力!F107" display="情報サービス" xr:uid="{00000000-0004-0000-0200-000055000000}"/>
    <hyperlink ref="D161" location="入力!F108" display="インターネット附随サービス" xr:uid="{00000000-0004-0000-0200-000056000000}"/>
    <hyperlink ref="D162" location="入力!F109" display="映像・音声・文字情報制作" xr:uid="{00000000-0004-0000-0200-000057000000}"/>
    <hyperlink ref="D163:D164" location="入力!F110" display="公務" xr:uid="{00000000-0004-0000-0200-000058000000}"/>
    <hyperlink ref="D165:D166" location="入力!F111" display="教育" xr:uid="{00000000-0004-0000-0200-000059000000}"/>
    <hyperlink ref="D167:D168" location="入力!F112" display="研究" xr:uid="{00000000-0004-0000-0200-00005A000000}"/>
    <hyperlink ref="D169" location="入力!F113" display="医療" xr:uid="{00000000-0004-0000-0200-00005B000000}"/>
    <hyperlink ref="D170" location="入力!F114" display="保健衛生" xr:uid="{00000000-0004-0000-0200-00005C000000}"/>
    <hyperlink ref="D171" location="入力!F115" display="社会保険・社会福祉" xr:uid="{00000000-0004-0000-0200-00005D000000}"/>
    <hyperlink ref="D172" location="入力!F116" display="介護" xr:uid="{00000000-0004-0000-0200-00005E000000}"/>
    <hyperlink ref="D173" location="入力!F117" display="他に分類されない会員制団体" xr:uid="{00000000-0004-0000-0200-00005F000000}"/>
    <hyperlink ref="D174:D175" location="入力!F118" display="物品賃貸サービス" xr:uid="{00000000-0004-0000-0200-000060000000}"/>
    <hyperlink ref="D176" location="入力!F119" display="広告" xr:uid="{00000000-0004-0000-0200-000061000000}"/>
    <hyperlink ref="D177:D178" location="入力!F120" display="自動車整備・機械修理" xr:uid="{00000000-0004-0000-0200-000062000000}"/>
    <hyperlink ref="D179" location="入力!F121" display="その他の対事業所サービス" xr:uid="{00000000-0004-0000-0200-000063000000}"/>
    <hyperlink ref="D180" location="入力!F122" display="宿泊業" xr:uid="{00000000-0004-0000-0200-000064000000}"/>
    <hyperlink ref="D181" location="入力!F123" display="飲食サービス" xr:uid="{00000000-0004-0000-0200-000065000000}"/>
    <hyperlink ref="D182" location="入力!F124" display="洗濯・理容・美容・浴場業" xr:uid="{00000000-0004-0000-0200-000066000000}"/>
    <hyperlink ref="D183" location="入力!F125" display="娯楽サービス" xr:uid="{00000000-0004-0000-0200-000067000000}"/>
    <hyperlink ref="D185" location="入力!F127" display="その他の対個人サービス" xr:uid="{00000000-0004-0000-0200-000068000000}"/>
    <hyperlink ref="D186" location="入力!F128" display="事務用品" xr:uid="{00000000-0004-0000-0200-000069000000}"/>
    <hyperlink ref="D187" location="入力!F129" display="分類不明" xr:uid="{00000000-0004-0000-0200-00006A000000}"/>
    <hyperlink ref="D184" location="入力!F126" display="獣医業" xr:uid="{AFB57066-5198-483B-9055-C4D154BC11DF}"/>
    <hyperlink ref="D120:D121" location="入力!F78" display="乗用車・その他の自動車" xr:uid="{00000000-0004-0000-0200-000037000000}"/>
    <hyperlink ref="D59:D63" location="入力!F49" display="化学最終製品（医薬品を除く。）" xr:uid="{FFD16A5E-B616-4F31-A04C-D0CE20CB3266}"/>
  </hyperlinks>
  <pageMargins left="0.7" right="0.7" top="0.75" bottom="0.75" header="0.3" footer="0.3"/>
  <pageSetup paperSize="9" scale="3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pageSetUpPr autoPageBreaks="0"/>
  </sheetPr>
  <dimension ref="A1:P428"/>
  <sheetViews>
    <sheetView showRowColHeaders="0" zoomScale="80" zoomScaleNormal="80" workbookViewId="0"/>
  </sheetViews>
  <sheetFormatPr defaultColWidth="9" defaultRowHeight="16.5"/>
  <cols>
    <col min="1" max="1" width="1.6328125" style="6" customWidth="1"/>
    <col min="2" max="3" width="4.6328125" style="6" customWidth="1"/>
    <col min="4" max="4" width="7.08984375" style="6" customWidth="1"/>
    <col min="5" max="13" width="11.6328125" style="6" customWidth="1"/>
    <col min="14" max="14" width="1.7265625" style="6" customWidth="1"/>
    <col min="15" max="16384" width="9" style="6"/>
  </cols>
  <sheetData>
    <row r="1" spans="1:16" ht="37.5" customHeight="1">
      <c r="C1" s="79"/>
      <c r="E1" s="9"/>
      <c r="F1" s="9"/>
      <c r="G1" s="9"/>
      <c r="H1" s="9"/>
      <c r="I1" s="9"/>
      <c r="J1" s="9"/>
    </row>
    <row r="2" spans="1:16">
      <c r="E2" s="9"/>
      <c r="F2" s="9"/>
      <c r="G2" s="6" t="s">
        <v>1079</v>
      </c>
      <c r="I2" s="9"/>
      <c r="J2" s="9"/>
      <c r="K2" s="430" t="s">
        <v>4</v>
      </c>
    </row>
    <row r="3" spans="1:16">
      <c r="E3" s="9"/>
      <c r="F3" s="431"/>
      <c r="G3" s="9" t="s">
        <v>1080</v>
      </c>
      <c r="H3" s="9"/>
      <c r="I3" s="10"/>
      <c r="J3" s="550"/>
      <c r="K3" s="433" t="s">
        <v>854</v>
      </c>
    </row>
    <row r="4" spans="1:16">
      <c r="E4" s="9"/>
      <c r="F4" s="431"/>
      <c r="G4" s="6" t="s">
        <v>1082</v>
      </c>
      <c r="I4" s="295"/>
      <c r="J4" s="432"/>
      <c r="K4" s="433" t="s">
        <v>887</v>
      </c>
    </row>
    <row r="5" spans="1:16">
      <c r="E5" s="9"/>
      <c r="F5" s="9"/>
      <c r="G5" s="9"/>
      <c r="H5" s="9"/>
      <c r="J5" s="11"/>
      <c r="L5" s="680">
        <f ca="1">IF(K3="はい",TODAY(),"")</f>
        <v>46111</v>
      </c>
      <c r="M5" s="681"/>
    </row>
    <row r="6" spans="1:16" ht="16.5" customHeight="1">
      <c r="E6" s="9"/>
      <c r="F6" s="9"/>
      <c r="G6" s="9"/>
      <c r="H6" s="9"/>
      <c r="I6" s="22"/>
      <c r="J6" s="9"/>
      <c r="K6" s="9"/>
      <c r="P6" s="6" t="s">
        <v>822</v>
      </c>
    </row>
    <row r="7" spans="1:16" ht="12" customHeight="1">
      <c r="B7" s="10"/>
      <c r="C7" s="591"/>
      <c r="D7" s="682"/>
      <c r="E7" s="683" t="str">
        <f>入力!F4</f>
        <v>〇〇工業団地の企業立地による経済波及効果</v>
      </c>
      <c r="F7" s="684"/>
      <c r="G7" s="684"/>
      <c r="H7" s="684"/>
      <c r="I7" s="684"/>
      <c r="J7" s="684"/>
      <c r="K7" s="685"/>
      <c r="L7" s="8"/>
      <c r="P7" s="17"/>
    </row>
    <row r="8" spans="1:16" ht="12" customHeight="1" thickBot="1">
      <c r="D8" s="10"/>
      <c r="E8" s="686"/>
      <c r="F8" s="687"/>
      <c r="G8" s="687"/>
      <c r="H8" s="687"/>
      <c r="I8" s="687"/>
      <c r="J8" s="687"/>
      <c r="K8" s="688"/>
    </row>
    <row r="9" spans="1:16" ht="11.5" customHeight="1">
      <c r="E9" s="11"/>
      <c r="F9" s="11"/>
      <c r="G9" s="11"/>
      <c r="H9" s="11"/>
      <c r="I9" s="11"/>
      <c r="J9" s="11"/>
      <c r="K9" s="11"/>
    </row>
    <row r="10" spans="1:16">
      <c r="B10" s="10"/>
      <c r="C10" s="591" t="s">
        <v>823</v>
      </c>
      <c r="D10" s="592"/>
      <c r="L10" s="689" t="str">
        <f>"単位："&amp;+K2&amp;"、倍、人"</f>
        <v>単位：千円、倍、人</v>
      </c>
      <c r="M10" s="690"/>
    </row>
    <row r="11" spans="1:16" ht="6.75" customHeight="1">
      <c r="B11" s="9"/>
      <c r="C11" s="9"/>
      <c r="D11" s="9"/>
      <c r="E11" s="9"/>
      <c r="F11" s="9"/>
      <c r="G11" s="9"/>
      <c r="H11" s="9"/>
      <c r="I11" s="9"/>
      <c r="J11" s="9"/>
      <c r="L11" s="691"/>
      <c r="M11" s="692"/>
    </row>
    <row r="12" spans="1:16" s="436" customFormat="1" ht="27" customHeight="1">
      <c r="A12" s="434"/>
      <c r="B12" s="693" t="s">
        <v>824</v>
      </c>
      <c r="C12" s="694"/>
      <c r="D12" s="695"/>
      <c r="E12" s="461" t="s">
        <v>825</v>
      </c>
      <c r="F12" s="462" t="s">
        <v>751</v>
      </c>
      <c r="G12" s="462" t="s">
        <v>740</v>
      </c>
      <c r="H12" s="462" t="s">
        <v>748</v>
      </c>
      <c r="I12" s="461" t="s">
        <v>749</v>
      </c>
      <c r="J12" s="461" t="s">
        <v>826</v>
      </c>
      <c r="K12" s="461" t="s">
        <v>827</v>
      </c>
      <c r="L12" s="461" t="s">
        <v>828</v>
      </c>
      <c r="M12" s="461" t="s">
        <v>1078</v>
      </c>
      <c r="N12" s="435"/>
    </row>
    <row r="13" spans="1:16" s="7" customFormat="1" ht="12.5" customHeight="1">
      <c r="A13" s="15"/>
      <c r="B13" s="696"/>
      <c r="C13" s="697"/>
      <c r="D13" s="698"/>
      <c r="E13" s="437" t="s">
        <v>322</v>
      </c>
      <c r="F13" s="438" t="s">
        <v>829</v>
      </c>
      <c r="G13" s="438" t="s">
        <v>830</v>
      </c>
      <c r="H13" s="437" t="s">
        <v>831</v>
      </c>
      <c r="I13" s="437" t="s">
        <v>832</v>
      </c>
      <c r="J13" s="437" t="s">
        <v>833</v>
      </c>
      <c r="K13" s="437" t="s">
        <v>834</v>
      </c>
      <c r="L13" s="437" t="s">
        <v>835</v>
      </c>
      <c r="M13" s="437" t="s">
        <v>836</v>
      </c>
      <c r="N13" s="16"/>
    </row>
    <row r="14" spans="1:16" ht="11" customHeight="1">
      <c r="A14" s="10"/>
      <c r="B14" s="677" t="s">
        <v>837</v>
      </c>
      <c r="C14" s="671" t="s">
        <v>838</v>
      </c>
      <c r="D14" s="672"/>
      <c r="E14" s="669">
        <f>造成波及!V112/固定資本!$C$11*1000</f>
        <v>0</v>
      </c>
      <c r="F14" s="669">
        <f>造成波及!V112/固定資本!$C$11*1000</f>
        <v>0</v>
      </c>
      <c r="G14" s="669">
        <f>造成波及!W112/固定資本!$C$11*1000</f>
        <v>0</v>
      </c>
      <c r="H14" s="669">
        <f>造成波及!X112/固定資本!$C$11*1000</f>
        <v>0</v>
      </c>
      <c r="I14" s="669">
        <f>造成波及!Y112/固定資本!$C$11*1000</f>
        <v>0</v>
      </c>
      <c r="J14" s="664">
        <f>IFERROR(I14/E14,0)</f>
        <v>0</v>
      </c>
      <c r="K14" s="664">
        <f>IFERROR(I14/F14,0)</f>
        <v>0</v>
      </c>
      <c r="L14" s="669">
        <f>造成波及!AC112/固定資本!$C$11*1000</f>
        <v>0</v>
      </c>
      <c r="M14" s="439">
        <f>造成波及!AG112</f>
        <v>0</v>
      </c>
      <c r="N14" s="8"/>
    </row>
    <row r="15" spans="1:16" ht="11" customHeight="1">
      <c r="A15" s="10"/>
      <c r="B15" s="678"/>
      <c r="C15" s="673"/>
      <c r="D15" s="674"/>
      <c r="E15" s="670"/>
      <c r="F15" s="670"/>
      <c r="G15" s="670"/>
      <c r="H15" s="670"/>
      <c r="I15" s="670"/>
      <c r="J15" s="665"/>
      <c r="K15" s="665"/>
      <c r="L15" s="670"/>
      <c r="M15" s="440">
        <f>造成波及!AF112</f>
        <v>0</v>
      </c>
      <c r="N15" s="8"/>
    </row>
    <row r="16" spans="1:16" ht="11" customHeight="1">
      <c r="A16" s="10"/>
      <c r="B16" s="678"/>
      <c r="C16" s="671" t="s">
        <v>839</v>
      </c>
      <c r="D16" s="672"/>
      <c r="E16" s="669">
        <f>建築波及!V112/固定資本!$C$11*1000</f>
        <v>0</v>
      </c>
      <c r="F16" s="669">
        <f>建築波及!V112/固定資本!$C$11*1000</f>
        <v>0</v>
      </c>
      <c r="G16" s="669">
        <f>建築波及!W112/固定資本!$C$11*1000</f>
        <v>0</v>
      </c>
      <c r="H16" s="669">
        <f>建築波及!X112/固定資本!$C$11*1000</f>
        <v>0</v>
      </c>
      <c r="I16" s="669">
        <f>建築波及!Y112/固定資本!$C$11*1000</f>
        <v>0</v>
      </c>
      <c r="J16" s="664">
        <f>IFERROR(I16/E16,0)</f>
        <v>0</v>
      </c>
      <c r="K16" s="664">
        <f>IFERROR(I16/F16,0)</f>
        <v>0</v>
      </c>
      <c r="L16" s="669">
        <f>建築波及!AC112/固定資本!$C$11*1000</f>
        <v>0</v>
      </c>
      <c r="M16" s="439">
        <f>建築波及!AG112</f>
        <v>0</v>
      </c>
      <c r="N16" s="8"/>
    </row>
    <row r="17" spans="1:14" ht="11" customHeight="1">
      <c r="A17" s="10"/>
      <c r="B17" s="678"/>
      <c r="C17" s="673"/>
      <c r="D17" s="674"/>
      <c r="E17" s="670"/>
      <c r="F17" s="670"/>
      <c r="G17" s="670"/>
      <c r="H17" s="670"/>
      <c r="I17" s="670"/>
      <c r="J17" s="665"/>
      <c r="K17" s="665"/>
      <c r="L17" s="670"/>
      <c r="M17" s="440">
        <f>建築波及!AF112</f>
        <v>0</v>
      </c>
      <c r="N17" s="8"/>
    </row>
    <row r="18" spans="1:14" ht="11" customHeight="1">
      <c r="A18" s="10"/>
      <c r="B18" s="678"/>
      <c r="C18" s="671" t="s">
        <v>840</v>
      </c>
      <c r="D18" s="672"/>
      <c r="E18" s="669">
        <f>設備波及!D112/固定資本!$C$11*1000</f>
        <v>0</v>
      </c>
      <c r="F18" s="669">
        <f>設備波及!V112/固定資本!$C$11*1000</f>
        <v>0</v>
      </c>
      <c r="G18" s="669">
        <f>設備波及!W112/固定資本!$C$11*1000</f>
        <v>0</v>
      </c>
      <c r="H18" s="669">
        <f>設備波及!X112/固定資本!$C$11*1000</f>
        <v>0</v>
      </c>
      <c r="I18" s="669">
        <f>設備波及!Y112/固定資本!$C$11*1000</f>
        <v>0</v>
      </c>
      <c r="J18" s="664">
        <f>IFERROR(I18/E18,0)</f>
        <v>0</v>
      </c>
      <c r="K18" s="664">
        <f>IFERROR(I18/F18,0)</f>
        <v>0</v>
      </c>
      <c r="L18" s="669">
        <f>設備波及!AC112/固定資本!$C$11*1000</f>
        <v>0</v>
      </c>
      <c r="M18" s="439">
        <f>設備波及!AG112</f>
        <v>0</v>
      </c>
      <c r="N18" s="8"/>
    </row>
    <row r="19" spans="1:14" ht="11" customHeight="1">
      <c r="A19" s="10"/>
      <c r="B19" s="679"/>
      <c r="C19" s="673"/>
      <c r="D19" s="674"/>
      <c r="E19" s="670"/>
      <c r="F19" s="670"/>
      <c r="G19" s="670"/>
      <c r="H19" s="670"/>
      <c r="I19" s="670"/>
      <c r="J19" s="665"/>
      <c r="K19" s="665"/>
      <c r="L19" s="670"/>
      <c r="M19" s="440">
        <f>設備波及!AF112</f>
        <v>0</v>
      </c>
      <c r="N19" s="8"/>
    </row>
    <row r="20" spans="1:14" ht="11" customHeight="1">
      <c r="A20" s="10"/>
      <c r="B20" s="668"/>
      <c r="C20" s="667" t="s">
        <v>342</v>
      </c>
      <c r="D20" s="667"/>
      <c r="E20" s="663">
        <f>SUM(E14:E19)</f>
        <v>0</v>
      </c>
      <c r="F20" s="663">
        <f t="shared" ref="F20:I20" si="0">SUM(F14:F19)</f>
        <v>0</v>
      </c>
      <c r="G20" s="663">
        <f t="shared" si="0"/>
        <v>0</v>
      </c>
      <c r="H20" s="663">
        <f t="shared" si="0"/>
        <v>0</v>
      </c>
      <c r="I20" s="663">
        <f t="shared" si="0"/>
        <v>0</v>
      </c>
      <c r="J20" s="664">
        <f>IFERROR(I20/E20,0)</f>
        <v>0</v>
      </c>
      <c r="K20" s="664">
        <f>IFERROR(I20/F20,0)</f>
        <v>0</v>
      </c>
      <c r="L20" s="663">
        <f>SUM(L14:L19)</f>
        <v>0</v>
      </c>
      <c r="M20" s="439">
        <f>M14+M16+M18</f>
        <v>0</v>
      </c>
      <c r="N20" s="8"/>
    </row>
    <row r="21" spans="1:14" ht="11" customHeight="1">
      <c r="A21" s="10"/>
      <c r="B21" s="668"/>
      <c r="C21" s="667"/>
      <c r="D21" s="667"/>
      <c r="E21" s="663"/>
      <c r="F21" s="663"/>
      <c r="G21" s="663"/>
      <c r="H21" s="663"/>
      <c r="I21" s="663"/>
      <c r="J21" s="665"/>
      <c r="K21" s="665"/>
      <c r="L21" s="663"/>
      <c r="M21" s="440">
        <f>M15+M17+M19</f>
        <v>0</v>
      </c>
      <c r="N21" s="8"/>
    </row>
    <row r="22" spans="1:14" ht="11" customHeight="1">
      <c r="A22" s="10" t="s">
        <v>841</v>
      </c>
      <c r="B22" s="666" t="s">
        <v>842</v>
      </c>
      <c r="C22" s="667" t="s">
        <v>843</v>
      </c>
      <c r="D22" s="667"/>
      <c r="E22" s="663">
        <f>生産波及!T112/固定資本!$C$11*1000</f>
        <v>0</v>
      </c>
      <c r="F22" s="663">
        <f>生産波及!T112/固定資本!$C$11*1000</f>
        <v>0</v>
      </c>
      <c r="G22" s="663">
        <f>生産波及!U112/固定資本!$C$11*1000</f>
        <v>0</v>
      </c>
      <c r="H22" s="663">
        <f>生産波及!V112/固定資本!$C$11*1000</f>
        <v>0</v>
      </c>
      <c r="I22" s="663">
        <f>生産波及!W112/固定資本!$C$11*1000</f>
        <v>0</v>
      </c>
      <c r="J22" s="664">
        <f>IFERROR(I22/E22,0)</f>
        <v>0</v>
      </c>
      <c r="K22" s="664">
        <f>IFERROR(I22/F22,0)</f>
        <v>0</v>
      </c>
      <c r="L22" s="663">
        <f>生産波及!AA112/固定資本!$C$11*1000</f>
        <v>0</v>
      </c>
      <c r="M22" s="439">
        <f>生産波及!AE112</f>
        <v>0</v>
      </c>
      <c r="N22" s="8"/>
    </row>
    <row r="23" spans="1:14" ht="11" customHeight="1">
      <c r="A23" s="10"/>
      <c r="B23" s="666"/>
      <c r="C23" s="667"/>
      <c r="D23" s="667"/>
      <c r="E23" s="663"/>
      <c r="F23" s="663"/>
      <c r="G23" s="663"/>
      <c r="H23" s="663"/>
      <c r="I23" s="663"/>
      <c r="J23" s="665"/>
      <c r="K23" s="665"/>
      <c r="L23" s="663"/>
      <c r="M23" s="440">
        <f>生産波及!AD112</f>
        <v>0</v>
      </c>
      <c r="N23" s="8"/>
    </row>
    <row r="24" spans="1:14" ht="10" customHeight="1">
      <c r="B24" s="22"/>
      <c r="C24" s="22"/>
      <c r="D24" s="22"/>
      <c r="E24" s="22"/>
      <c r="F24" s="22"/>
      <c r="G24" s="22"/>
      <c r="H24" s="22"/>
      <c r="I24" s="22"/>
      <c r="J24" s="22"/>
      <c r="K24" s="22"/>
      <c r="L24" s="54"/>
      <c r="M24" s="11"/>
    </row>
    <row r="25" spans="1:14" ht="14" customHeight="1">
      <c r="B25" s="20"/>
      <c r="C25" s="654" t="str">
        <f>"稼働前投資による波及効果上位20部門（"&amp;K4&amp;"分類）"</f>
        <v>稼働前投資による波及効果上位20部門（39部門分類）</v>
      </c>
      <c r="D25" s="655"/>
      <c r="E25" s="655"/>
      <c r="F25" s="655"/>
      <c r="G25" s="655"/>
      <c r="H25" s="656"/>
      <c r="I25" s="441" t="str">
        <f>"単位："&amp;K2</f>
        <v>単位：千円</v>
      </c>
      <c r="J25" s="442" t="str">
        <f>"単位："&amp;$K$2</f>
        <v>単位：千円</v>
      </c>
      <c r="L25" s="675"/>
      <c r="M25" s="676"/>
    </row>
    <row r="26" spans="1:14" ht="16" customHeight="1">
      <c r="B26" s="437" t="s">
        <v>844</v>
      </c>
      <c r="C26" s="648" t="s">
        <v>878</v>
      </c>
      <c r="D26" s="649"/>
      <c r="E26" s="650"/>
      <c r="F26" s="437" t="s">
        <v>751</v>
      </c>
      <c r="G26" s="443" t="s">
        <v>845</v>
      </c>
      <c r="H26" s="443" t="s">
        <v>846</v>
      </c>
      <c r="I26" s="437" t="s">
        <v>749</v>
      </c>
      <c r="L26" s="8"/>
    </row>
    <row r="27" spans="1:14" ht="16" customHeight="1">
      <c r="B27" s="444">
        <v>1</v>
      </c>
      <c r="C27" s="657" t="str">
        <f>DATA!AL6</f>
        <v>農林漁業</v>
      </c>
      <c r="D27" s="658"/>
      <c r="E27" s="659"/>
      <c r="F27" s="445">
        <f>DATA!AM6</f>
        <v>0</v>
      </c>
      <c r="G27" s="445">
        <f>DATA!AN6</f>
        <v>0</v>
      </c>
      <c r="H27" s="445">
        <f>DATA!AO6</f>
        <v>0</v>
      </c>
      <c r="I27" s="445">
        <f>DATA!AP6</f>
        <v>0</v>
      </c>
      <c r="L27" s="8"/>
    </row>
    <row r="28" spans="1:14" ht="16" customHeight="1">
      <c r="B28" s="446">
        <v>2</v>
      </c>
      <c r="C28" s="660" t="str">
        <f>DATA!AL7</f>
        <v>鉱業</v>
      </c>
      <c r="D28" s="661"/>
      <c r="E28" s="662"/>
      <c r="F28" s="447">
        <f>DATA!AM7</f>
        <v>0</v>
      </c>
      <c r="G28" s="448">
        <f>DATA!AN7</f>
        <v>0</v>
      </c>
      <c r="H28" s="448">
        <f>DATA!AO7</f>
        <v>0</v>
      </c>
      <c r="I28" s="448">
        <f>DATA!AP7</f>
        <v>0</v>
      </c>
      <c r="L28" s="8"/>
    </row>
    <row r="29" spans="1:14" ht="16" customHeight="1">
      <c r="B29" s="446">
        <v>3</v>
      </c>
      <c r="C29" s="660" t="str">
        <f>DATA!AL8</f>
        <v>飲食料品</v>
      </c>
      <c r="D29" s="661"/>
      <c r="E29" s="662"/>
      <c r="F29" s="447">
        <f>DATA!AM8</f>
        <v>0</v>
      </c>
      <c r="G29" s="448">
        <f>DATA!AN8</f>
        <v>0</v>
      </c>
      <c r="H29" s="448">
        <f>DATA!AO8</f>
        <v>0</v>
      </c>
      <c r="I29" s="448">
        <f>DATA!AP8</f>
        <v>0</v>
      </c>
      <c r="L29" s="8"/>
    </row>
    <row r="30" spans="1:14" ht="16" customHeight="1">
      <c r="B30" s="446">
        <v>4</v>
      </c>
      <c r="C30" s="660" t="str">
        <f>DATA!AL9</f>
        <v>繊維製品</v>
      </c>
      <c r="D30" s="661"/>
      <c r="E30" s="662"/>
      <c r="F30" s="447">
        <f>DATA!AM9</f>
        <v>0</v>
      </c>
      <c r="G30" s="448">
        <f>DATA!AN9</f>
        <v>0</v>
      </c>
      <c r="H30" s="448">
        <f>DATA!AO9</f>
        <v>0</v>
      </c>
      <c r="I30" s="448">
        <f>DATA!AP9</f>
        <v>0</v>
      </c>
      <c r="L30" s="8"/>
    </row>
    <row r="31" spans="1:14" ht="16" customHeight="1">
      <c r="B31" s="446">
        <v>5</v>
      </c>
      <c r="C31" s="660" t="str">
        <f>DATA!AL10</f>
        <v>パルプ・紙・木製品</v>
      </c>
      <c r="D31" s="661"/>
      <c r="E31" s="662"/>
      <c r="F31" s="447">
        <f>DATA!AM10</f>
        <v>0</v>
      </c>
      <c r="G31" s="448">
        <f>DATA!AN10</f>
        <v>0</v>
      </c>
      <c r="H31" s="448">
        <f>DATA!AO10</f>
        <v>0</v>
      </c>
      <c r="I31" s="448">
        <f>DATA!AP10</f>
        <v>0</v>
      </c>
      <c r="L31" s="8"/>
    </row>
    <row r="32" spans="1:14" ht="16" customHeight="1">
      <c r="B32" s="446">
        <v>6</v>
      </c>
      <c r="C32" s="660" t="str">
        <f>DATA!AL11</f>
        <v>化学製品</v>
      </c>
      <c r="D32" s="661"/>
      <c r="E32" s="662"/>
      <c r="F32" s="447">
        <f>DATA!AM11</f>
        <v>0</v>
      </c>
      <c r="G32" s="448">
        <f>DATA!AN11</f>
        <v>0</v>
      </c>
      <c r="H32" s="448">
        <f>DATA!AO11</f>
        <v>0</v>
      </c>
      <c r="I32" s="448">
        <f>DATA!AP11</f>
        <v>0</v>
      </c>
      <c r="L32" s="8"/>
    </row>
    <row r="33" spans="1:12" ht="16" customHeight="1">
      <c r="B33" s="446">
        <v>7</v>
      </c>
      <c r="C33" s="660" t="str">
        <f>DATA!AL12</f>
        <v>石油・石炭製品</v>
      </c>
      <c r="D33" s="661"/>
      <c r="E33" s="662"/>
      <c r="F33" s="447">
        <f>DATA!AM12</f>
        <v>0</v>
      </c>
      <c r="G33" s="448">
        <f>DATA!AN12</f>
        <v>0</v>
      </c>
      <c r="H33" s="448">
        <f>DATA!AO12</f>
        <v>0</v>
      </c>
      <c r="I33" s="448">
        <f>DATA!AP12</f>
        <v>0</v>
      </c>
      <c r="L33" s="8"/>
    </row>
    <row r="34" spans="1:12" ht="16" customHeight="1">
      <c r="B34" s="446">
        <v>8</v>
      </c>
      <c r="C34" s="660" t="str">
        <f>DATA!AL13</f>
        <v>プラスチック・ゴム製品</v>
      </c>
      <c r="D34" s="661"/>
      <c r="E34" s="662"/>
      <c r="F34" s="447">
        <f>DATA!AM13</f>
        <v>0</v>
      </c>
      <c r="G34" s="448">
        <f>DATA!AN13</f>
        <v>0</v>
      </c>
      <c r="H34" s="448">
        <f>DATA!AO13</f>
        <v>0</v>
      </c>
      <c r="I34" s="448">
        <f>DATA!AP13</f>
        <v>0</v>
      </c>
      <c r="L34" s="8"/>
    </row>
    <row r="35" spans="1:12" ht="16" customHeight="1">
      <c r="B35" s="446">
        <v>9</v>
      </c>
      <c r="C35" s="660" t="str">
        <f>DATA!AL14</f>
        <v>窯業・土石製品</v>
      </c>
      <c r="D35" s="661"/>
      <c r="E35" s="662"/>
      <c r="F35" s="447">
        <f>DATA!AM14</f>
        <v>0</v>
      </c>
      <c r="G35" s="448">
        <f>DATA!AN14</f>
        <v>0</v>
      </c>
      <c r="H35" s="448">
        <f>DATA!AO14</f>
        <v>0</v>
      </c>
      <c r="I35" s="448">
        <f>DATA!AP14</f>
        <v>0</v>
      </c>
      <c r="L35" s="8"/>
    </row>
    <row r="36" spans="1:12" ht="16" customHeight="1">
      <c r="B36" s="446">
        <v>10</v>
      </c>
      <c r="C36" s="660" t="str">
        <f>DATA!AL15</f>
        <v>鉄鋼</v>
      </c>
      <c r="D36" s="661"/>
      <c r="E36" s="662"/>
      <c r="F36" s="447">
        <f>DATA!AM15</f>
        <v>0</v>
      </c>
      <c r="G36" s="448">
        <f>DATA!AN15</f>
        <v>0</v>
      </c>
      <c r="H36" s="448">
        <f>DATA!AO15</f>
        <v>0</v>
      </c>
      <c r="I36" s="448">
        <f>DATA!AP15</f>
        <v>0</v>
      </c>
      <c r="L36" s="8"/>
    </row>
    <row r="37" spans="1:12" ht="16" customHeight="1">
      <c r="B37" s="446">
        <v>11</v>
      </c>
      <c r="C37" s="660" t="str">
        <f>DATA!AL16</f>
        <v>非鉄金属</v>
      </c>
      <c r="D37" s="661"/>
      <c r="E37" s="662"/>
      <c r="F37" s="449">
        <f>DATA!AM16</f>
        <v>0</v>
      </c>
      <c r="G37" s="450">
        <f>DATA!AN16</f>
        <v>0</v>
      </c>
      <c r="H37" s="450">
        <f>DATA!AO16</f>
        <v>0</v>
      </c>
      <c r="I37" s="450">
        <f>DATA!AP16</f>
        <v>0</v>
      </c>
      <c r="L37" s="8"/>
    </row>
    <row r="38" spans="1:12" ht="16" customHeight="1">
      <c r="B38" s="446">
        <v>12</v>
      </c>
      <c r="C38" s="660" t="str">
        <f>DATA!AL17</f>
        <v>金属製品</v>
      </c>
      <c r="D38" s="661"/>
      <c r="E38" s="662"/>
      <c r="F38" s="449">
        <f>DATA!AM17</f>
        <v>0</v>
      </c>
      <c r="G38" s="450">
        <f>DATA!AN17</f>
        <v>0</v>
      </c>
      <c r="H38" s="450">
        <f>DATA!AO17</f>
        <v>0</v>
      </c>
      <c r="I38" s="450">
        <f>DATA!AP17</f>
        <v>0</v>
      </c>
      <c r="L38" s="8"/>
    </row>
    <row r="39" spans="1:12" ht="16" customHeight="1">
      <c r="B39" s="446">
        <v>13</v>
      </c>
      <c r="C39" s="660" t="str">
        <f>DATA!AL18</f>
        <v>はん用機械</v>
      </c>
      <c r="D39" s="661"/>
      <c r="E39" s="662"/>
      <c r="F39" s="449">
        <f>DATA!AM18</f>
        <v>0</v>
      </c>
      <c r="G39" s="450">
        <f>DATA!AN18</f>
        <v>0</v>
      </c>
      <c r="H39" s="450">
        <f>DATA!AO18</f>
        <v>0</v>
      </c>
      <c r="I39" s="450">
        <f>DATA!AP18</f>
        <v>0</v>
      </c>
      <c r="L39" s="8"/>
    </row>
    <row r="40" spans="1:12" ht="16" customHeight="1">
      <c r="B40" s="446">
        <v>14</v>
      </c>
      <c r="C40" s="660" t="str">
        <f>DATA!AL19</f>
        <v>生産用機械</v>
      </c>
      <c r="D40" s="661"/>
      <c r="E40" s="662"/>
      <c r="F40" s="449">
        <f>DATA!AM19</f>
        <v>0</v>
      </c>
      <c r="G40" s="450">
        <f>DATA!AN19</f>
        <v>0</v>
      </c>
      <c r="H40" s="450">
        <f>DATA!AO19</f>
        <v>0</v>
      </c>
      <c r="I40" s="450">
        <f>DATA!AP19</f>
        <v>0</v>
      </c>
      <c r="L40" s="8"/>
    </row>
    <row r="41" spans="1:12" ht="16" customHeight="1">
      <c r="B41" s="446">
        <v>15</v>
      </c>
      <c r="C41" s="660" t="str">
        <f>DATA!AL20</f>
        <v>業務用機械</v>
      </c>
      <c r="D41" s="661"/>
      <c r="E41" s="662"/>
      <c r="F41" s="449">
        <f>DATA!AM20</f>
        <v>0</v>
      </c>
      <c r="G41" s="450">
        <f>DATA!AN20</f>
        <v>0</v>
      </c>
      <c r="H41" s="450">
        <f>DATA!AO20</f>
        <v>0</v>
      </c>
      <c r="I41" s="450">
        <f>DATA!AP20</f>
        <v>0</v>
      </c>
      <c r="L41" s="8"/>
    </row>
    <row r="42" spans="1:12" ht="16" customHeight="1">
      <c r="B42" s="446">
        <v>16</v>
      </c>
      <c r="C42" s="660" t="str">
        <f>DATA!AL21</f>
        <v>電子部品</v>
      </c>
      <c r="D42" s="661"/>
      <c r="E42" s="662"/>
      <c r="F42" s="449">
        <f>DATA!AM21</f>
        <v>0</v>
      </c>
      <c r="G42" s="450">
        <f>DATA!AN21</f>
        <v>0</v>
      </c>
      <c r="H42" s="450">
        <f>DATA!AO21</f>
        <v>0</v>
      </c>
      <c r="I42" s="450">
        <f>DATA!AP21</f>
        <v>0</v>
      </c>
      <c r="L42" s="8"/>
    </row>
    <row r="43" spans="1:12" ht="16" customHeight="1">
      <c r="B43" s="446">
        <v>17</v>
      </c>
      <c r="C43" s="660" t="str">
        <f>DATA!AL22</f>
        <v>電気機械</v>
      </c>
      <c r="D43" s="661"/>
      <c r="E43" s="662"/>
      <c r="F43" s="449">
        <f>DATA!AM22</f>
        <v>0</v>
      </c>
      <c r="G43" s="450">
        <f>DATA!AN22</f>
        <v>0</v>
      </c>
      <c r="H43" s="450">
        <f>DATA!AO22</f>
        <v>0</v>
      </c>
      <c r="I43" s="450">
        <f>DATA!AP22</f>
        <v>0</v>
      </c>
      <c r="L43" s="8"/>
    </row>
    <row r="44" spans="1:12" ht="16" customHeight="1">
      <c r="B44" s="446">
        <v>18</v>
      </c>
      <c r="C44" s="660" t="str">
        <f>DATA!AL23</f>
        <v>情報通信機器</v>
      </c>
      <c r="D44" s="661"/>
      <c r="E44" s="662"/>
      <c r="F44" s="449">
        <f>DATA!AM23</f>
        <v>0</v>
      </c>
      <c r="G44" s="450">
        <f>DATA!AN23</f>
        <v>0</v>
      </c>
      <c r="H44" s="450">
        <f>DATA!AO23</f>
        <v>0</v>
      </c>
      <c r="I44" s="450">
        <f>DATA!AP23</f>
        <v>0</v>
      </c>
      <c r="L44" s="8"/>
    </row>
    <row r="45" spans="1:12" ht="16" customHeight="1">
      <c r="B45" s="446">
        <v>19</v>
      </c>
      <c r="C45" s="660" t="str">
        <f>DATA!AL24</f>
        <v>輸送機械</v>
      </c>
      <c r="D45" s="661"/>
      <c r="E45" s="662"/>
      <c r="F45" s="449">
        <f>DATA!AM24</f>
        <v>0</v>
      </c>
      <c r="G45" s="450">
        <f>DATA!AN24</f>
        <v>0</v>
      </c>
      <c r="H45" s="450">
        <f>DATA!AO24</f>
        <v>0</v>
      </c>
      <c r="I45" s="450">
        <f>DATA!AP24</f>
        <v>0</v>
      </c>
      <c r="L45" s="8"/>
    </row>
    <row r="46" spans="1:12" ht="16" customHeight="1">
      <c r="B46" s="446">
        <v>20</v>
      </c>
      <c r="C46" s="660" t="str">
        <f>DATA!AL25</f>
        <v>その他の製造工業製品</v>
      </c>
      <c r="D46" s="661"/>
      <c r="E46" s="662"/>
      <c r="F46" s="449">
        <f>DATA!AM25</f>
        <v>0</v>
      </c>
      <c r="G46" s="450">
        <f>DATA!AN25</f>
        <v>0</v>
      </c>
      <c r="H46" s="450">
        <f>DATA!AO25</f>
        <v>0</v>
      </c>
      <c r="I46" s="450">
        <f>DATA!AP25</f>
        <v>0</v>
      </c>
      <c r="L46" s="8"/>
    </row>
    <row r="47" spans="1:12" ht="16" customHeight="1">
      <c r="B47" s="451"/>
      <c r="C47" s="660" t="str">
        <f>DATA!AL26</f>
        <v>その他</v>
      </c>
      <c r="D47" s="661"/>
      <c r="E47" s="662"/>
      <c r="F47" s="449">
        <f>DATA!AM26</f>
        <v>0</v>
      </c>
      <c r="G47" s="450">
        <f>DATA!AN26</f>
        <v>0</v>
      </c>
      <c r="H47" s="450">
        <f>DATA!AO26</f>
        <v>0</v>
      </c>
      <c r="I47" s="450">
        <f>DATA!AP26</f>
        <v>0</v>
      </c>
      <c r="L47" s="8"/>
    </row>
    <row r="48" spans="1:12" ht="16" customHeight="1">
      <c r="A48" s="10"/>
      <c r="B48" s="648" t="s">
        <v>847</v>
      </c>
      <c r="C48" s="649"/>
      <c r="D48" s="649"/>
      <c r="E48" s="650"/>
      <c r="F48" s="452">
        <f>SUM(F27:F47)</f>
        <v>0</v>
      </c>
      <c r="G48" s="57">
        <f t="shared" ref="G48:I48" si="1">SUM(G27:G47)</f>
        <v>0</v>
      </c>
      <c r="H48" s="57">
        <f t="shared" si="1"/>
        <v>0</v>
      </c>
      <c r="I48" s="57">
        <f t="shared" si="1"/>
        <v>0</v>
      </c>
      <c r="L48" s="8"/>
    </row>
    <row r="49" spans="2:14" ht="6.5" customHeight="1">
      <c r="B49" s="11"/>
      <c r="C49" s="11"/>
      <c r="D49" s="11"/>
      <c r="E49" s="11"/>
      <c r="F49" s="453"/>
      <c r="G49" s="9"/>
      <c r="H49" s="9"/>
      <c r="I49" s="9"/>
      <c r="J49" s="9"/>
      <c r="K49" s="9"/>
      <c r="L49" s="8"/>
    </row>
    <row r="50" spans="2:14" ht="12.5" customHeight="1">
      <c r="B50" s="20"/>
      <c r="C50" s="654" t="str">
        <f>"稼働後生産における波及効果上位20部門（"&amp;K4&amp;"分類）"</f>
        <v>稼働後生産における波及効果上位20部門（39部門分類）</v>
      </c>
      <c r="D50" s="655"/>
      <c r="E50" s="655"/>
      <c r="F50" s="655"/>
      <c r="G50" s="655"/>
      <c r="H50" s="656"/>
      <c r="I50" s="441" t="str">
        <f>"単位："&amp;K2</f>
        <v>単位：千円</v>
      </c>
      <c r="J50" s="442" t="str">
        <f>"単位："&amp;$K$2</f>
        <v>単位：千円</v>
      </c>
      <c r="L50" s="8"/>
      <c r="M50" s="8"/>
      <c r="N50" s="8"/>
    </row>
    <row r="51" spans="2:14" ht="16" customHeight="1">
      <c r="B51" s="437" t="s">
        <v>844</v>
      </c>
      <c r="C51" s="648" t="s">
        <v>878</v>
      </c>
      <c r="D51" s="649"/>
      <c r="E51" s="650"/>
      <c r="F51" s="437" t="s">
        <v>751</v>
      </c>
      <c r="G51" s="443" t="s">
        <v>845</v>
      </c>
      <c r="H51" s="443" t="s">
        <v>846</v>
      </c>
      <c r="I51" s="437" t="s">
        <v>749</v>
      </c>
      <c r="J51" s="11"/>
      <c r="K51" s="11"/>
      <c r="L51" s="8"/>
    </row>
    <row r="52" spans="2:14" ht="16" customHeight="1">
      <c r="B52" s="444">
        <v>1</v>
      </c>
      <c r="C52" s="651" t="str">
        <f>DATA!CA6</f>
        <v>農林漁業</v>
      </c>
      <c r="D52" s="652"/>
      <c r="E52" s="653"/>
      <c r="F52" s="445">
        <f>DATA!CB6</f>
        <v>0</v>
      </c>
      <c r="G52" s="445">
        <f>DATA!CC6</f>
        <v>0</v>
      </c>
      <c r="H52" s="445">
        <f>DATA!CD6</f>
        <v>0</v>
      </c>
      <c r="I52" s="445">
        <f>DATA!CE6</f>
        <v>0</v>
      </c>
      <c r="J52" s="8"/>
      <c r="L52" s="8"/>
    </row>
    <row r="53" spans="2:14" ht="16" customHeight="1">
      <c r="B53" s="446">
        <v>2</v>
      </c>
      <c r="C53" s="642" t="str">
        <f>DATA!CA7</f>
        <v>鉱業</v>
      </c>
      <c r="D53" s="643"/>
      <c r="E53" s="644"/>
      <c r="F53" s="447">
        <f>DATA!CB7</f>
        <v>0</v>
      </c>
      <c r="G53" s="454">
        <f>DATA!CC7</f>
        <v>0</v>
      </c>
      <c r="H53" s="454">
        <f>DATA!CD7</f>
        <v>0</v>
      </c>
      <c r="I53" s="448">
        <f>DATA!CE7</f>
        <v>0</v>
      </c>
      <c r="J53" s="8"/>
      <c r="L53" s="8"/>
    </row>
    <row r="54" spans="2:14" ht="16" customHeight="1">
      <c r="B54" s="446">
        <v>3</v>
      </c>
      <c r="C54" s="642" t="str">
        <f>DATA!CA8</f>
        <v>飲食料品</v>
      </c>
      <c r="D54" s="643"/>
      <c r="E54" s="644"/>
      <c r="F54" s="447">
        <f>DATA!CB8</f>
        <v>0</v>
      </c>
      <c r="G54" s="454">
        <f>DATA!CC8</f>
        <v>0</v>
      </c>
      <c r="H54" s="454">
        <f>DATA!CD8</f>
        <v>0</v>
      </c>
      <c r="I54" s="448">
        <f>DATA!CE8</f>
        <v>0</v>
      </c>
      <c r="J54" s="8"/>
      <c r="L54" s="8"/>
    </row>
    <row r="55" spans="2:14" ht="16" customHeight="1">
      <c r="B55" s="446">
        <v>4</v>
      </c>
      <c r="C55" s="642" t="str">
        <f>DATA!CA9</f>
        <v>繊維製品</v>
      </c>
      <c r="D55" s="643"/>
      <c r="E55" s="644"/>
      <c r="F55" s="447">
        <f>DATA!CB9</f>
        <v>0</v>
      </c>
      <c r="G55" s="454">
        <f>DATA!CC9</f>
        <v>0</v>
      </c>
      <c r="H55" s="454">
        <f>DATA!CD9</f>
        <v>0</v>
      </c>
      <c r="I55" s="448">
        <f>DATA!CE9</f>
        <v>0</v>
      </c>
      <c r="J55" s="8"/>
    </row>
    <row r="56" spans="2:14" ht="16" customHeight="1">
      <c r="B56" s="446">
        <v>5</v>
      </c>
      <c r="C56" s="642" t="str">
        <f>DATA!CA10</f>
        <v>パルプ・紙・木製品</v>
      </c>
      <c r="D56" s="643"/>
      <c r="E56" s="644"/>
      <c r="F56" s="447">
        <f>DATA!CB10</f>
        <v>0</v>
      </c>
      <c r="G56" s="454">
        <f>DATA!CC10</f>
        <v>0</v>
      </c>
      <c r="H56" s="454">
        <f>DATA!CD10</f>
        <v>0</v>
      </c>
      <c r="I56" s="448">
        <f>DATA!CE10</f>
        <v>0</v>
      </c>
      <c r="J56" s="8"/>
    </row>
    <row r="57" spans="2:14" ht="16" customHeight="1">
      <c r="B57" s="446">
        <v>6</v>
      </c>
      <c r="C57" s="642" t="str">
        <f>DATA!CA11</f>
        <v>化学製品</v>
      </c>
      <c r="D57" s="643"/>
      <c r="E57" s="644"/>
      <c r="F57" s="447">
        <f>DATA!CB11</f>
        <v>0</v>
      </c>
      <c r="G57" s="454">
        <f>DATA!CC11</f>
        <v>0</v>
      </c>
      <c r="H57" s="454">
        <f>DATA!CD11</f>
        <v>0</v>
      </c>
      <c r="I57" s="448">
        <f>DATA!CE11</f>
        <v>0</v>
      </c>
      <c r="J57" s="8"/>
    </row>
    <row r="58" spans="2:14" ht="16" customHeight="1">
      <c r="B58" s="446">
        <v>7</v>
      </c>
      <c r="C58" s="642" t="str">
        <f>DATA!CA12</f>
        <v>石油・石炭製品</v>
      </c>
      <c r="D58" s="643"/>
      <c r="E58" s="644"/>
      <c r="F58" s="447">
        <f>DATA!CB12</f>
        <v>0</v>
      </c>
      <c r="G58" s="454">
        <f>DATA!CC12</f>
        <v>0</v>
      </c>
      <c r="H58" s="454">
        <f>DATA!CD12</f>
        <v>0</v>
      </c>
      <c r="I58" s="448">
        <f>DATA!CE12</f>
        <v>0</v>
      </c>
      <c r="J58" s="8"/>
    </row>
    <row r="59" spans="2:14" ht="16" customHeight="1">
      <c r="B59" s="446">
        <v>8</v>
      </c>
      <c r="C59" s="642" t="str">
        <f>DATA!CA13</f>
        <v>プラスチック・ゴム製品</v>
      </c>
      <c r="D59" s="643"/>
      <c r="E59" s="644"/>
      <c r="F59" s="447">
        <f>DATA!CB13</f>
        <v>0</v>
      </c>
      <c r="G59" s="454">
        <f>DATA!CC13</f>
        <v>0</v>
      </c>
      <c r="H59" s="454">
        <f>DATA!CD13</f>
        <v>0</v>
      </c>
      <c r="I59" s="448">
        <f>DATA!CE13</f>
        <v>0</v>
      </c>
      <c r="J59" s="8"/>
    </row>
    <row r="60" spans="2:14" ht="16" customHeight="1">
      <c r="B60" s="446">
        <v>9</v>
      </c>
      <c r="C60" s="642" t="str">
        <f>DATA!CA14</f>
        <v>窯業・土石製品</v>
      </c>
      <c r="D60" s="643"/>
      <c r="E60" s="644"/>
      <c r="F60" s="447">
        <f>DATA!CB14</f>
        <v>0</v>
      </c>
      <c r="G60" s="454">
        <f>DATA!CC14</f>
        <v>0</v>
      </c>
      <c r="H60" s="454">
        <f>DATA!CD14</f>
        <v>0</v>
      </c>
      <c r="I60" s="448">
        <f>DATA!CE14</f>
        <v>0</v>
      </c>
      <c r="J60" s="8"/>
    </row>
    <row r="61" spans="2:14" ht="16" customHeight="1">
      <c r="B61" s="446">
        <v>10</v>
      </c>
      <c r="C61" s="642" t="str">
        <f>DATA!CA15</f>
        <v>鉄鋼</v>
      </c>
      <c r="D61" s="643"/>
      <c r="E61" s="644"/>
      <c r="F61" s="447">
        <f>DATA!CB15</f>
        <v>0</v>
      </c>
      <c r="G61" s="454">
        <f>DATA!CC15</f>
        <v>0</v>
      </c>
      <c r="H61" s="454">
        <f>DATA!CD15</f>
        <v>0</v>
      </c>
      <c r="I61" s="448">
        <f>DATA!CE15</f>
        <v>0</v>
      </c>
      <c r="J61" s="8"/>
    </row>
    <row r="62" spans="2:14" ht="16" customHeight="1">
      <c r="B62" s="446">
        <v>11</v>
      </c>
      <c r="C62" s="642" t="str">
        <f>DATA!CA16</f>
        <v>非鉄金属</v>
      </c>
      <c r="D62" s="643"/>
      <c r="E62" s="644"/>
      <c r="F62" s="449">
        <f>DATA!CB16</f>
        <v>0</v>
      </c>
      <c r="G62" s="455">
        <f>DATA!CC16</f>
        <v>0</v>
      </c>
      <c r="H62" s="455">
        <f>DATA!CD16</f>
        <v>0</v>
      </c>
      <c r="I62" s="450">
        <f>DATA!CE16</f>
        <v>0</v>
      </c>
      <c r="J62" s="8"/>
    </row>
    <row r="63" spans="2:14" ht="16" customHeight="1">
      <c r="B63" s="446">
        <v>12</v>
      </c>
      <c r="C63" s="642" t="str">
        <f>DATA!CA17</f>
        <v>金属製品</v>
      </c>
      <c r="D63" s="643"/>
      <c r="E63" s="644"/>
      <c r="F63" s="449">
        <f>DATA!CB17</f>
        <v>0</v>
      </c>
      <c r="G63" s="455">
        <f>DATA!CC17</f>
        <v>0</v>
      </c>
      <c r="H63" s="455">
        <f>DATA!CD17</f>
        <v>0</v>
      </c>
      <c r="I63" s="450">
        <f>DATA!CE17</f>
        <v>0</v>
      </c>
      <c r="J63" s="8"/>
    </row>
    <row r="64" spans="2:14" ht="16" customHeight="1">
      <c r="B64" s="446">
        <v>13</v>
      </c>
      <c r="C64" s="642" t="str">
        <f>DATA!CA18</f>
        <v>はん用機械</v>
      </c>
      <c r="D64" s="643"/>
      <c r="E64" s="644"/>
      <c r="F64" s="449">
        <f>DATA!CB18</f>
        <v>0</v>
      </c>
      <c r="G64" s="455">
        <f>DATA!CC18</f>
        <v>0</v>
      </c>
      <c r="H64" s="455">
        <f>DATA!CD18</f>
        <v>0</v>
      </c>
      <c r="I64" s="450">
        <f>DATA!CE18</f>
        <v>0</v>
      </c>
      <c r="J64" s="8"/>
    </row>
    <row r="65" spans="1:10" ht="16" customHeight="1">
      <c r="B65" s="446">
        <v>14</v>
      </c>
      <c r="C65" s="642" t="str">
        <f>DATA!CA19</f>
        <v>生産用機械</v>
      </c>
      <c r="D65" s="643"/>
      <c r="E65" s="644"/>
      <c r="F65" s="449">
        <f>DATA!CB19</f>
        <v>0</v>
      </c>
      <c r="G65" s="455">
        <f>DATA!CC19</f>
        <v>0</v>
      </c>
      <c r="H65" s="455">
        <f>DATA!CD19</f>
        <v>0</v>
      </c>
      <c r="I65" s="450">
        <f>DATA!CE19</f>
        <v>0</v>
      </c>
      <c r="J65" s="8"/>
    </row>
    <row r="66" spans="1:10" ht="16" customHeight="1">
      <c r="B66" s="446">
        <v>15</v>
      </c>
      <c r="C66" s="642" t="str">
        <f>DATA!CA20</f>
        <v>業務用機械</v>
      </c>
      <c r="D66" s="643"/>
      <c r="E66" s="644"/>
      <c r="F66" s="449">
        <f>DATA!CB20</f>
        <v>0</v>
      </c>
      <c r="G66" s="455">
        <f>DATA!CC20</f>
        <v>0</v>
      </c>
      <c r="H66" s="455">
        <f>DATA!CD20</f>
        <v>0</v>
      </c>
      <c r="I66" s="450">
        <f>DATA!CE20</f>
        <v>0</v>
      </c>
      <c r="J66" s="8"/>
    </row>
    <row r="67" spans="1:10" ht="16" customHeight="1">
      <c r="B67" s="446">
        <v>16</v>
      </c>
      <c r="C67" s="642" t="str">
        <f>DATA!CA21</f>
        <v>電子部品</v>
      </c>
      <c r="D67" s="643"/>
      <c r="E67" s="644"/>
      <c r="F67" s="449">
        <f>DATA!CB21</f>
        <v>0</v>
      </c>
      <c r="G67" s="455">
        <f>DATA!CC21</f>
        <v>0</v>
      </c>
      <c r="H67" s="455">
        <f>DATA!CD21</f>
        <v>0</v>
      </c>
      <c r="I67" s="450">
        <f>DATA!CE21</f>
        <v>0</v>
      </c>
      <c r="J67" s="8"/>
    </row>
    <row r="68" spans="1:10" ht="16" customHeight="1">
      <c r="B68" s="446">
        <v>17</v>
      </c>
      <c r="C68" s="642" t="str">
        <f>DATA!CA22</f>
        <v>電気機械</v>
      </c>
      <c r="D68" s="643"/>
      <c r="E68" s="644"/>
      <c r="F68" s="449">
        <f>DATA!CB22</f>
        <v>0</v>
      </c>
      <c r="G68" s="455">
        <f>DATA!CC22</f>
        <v>0</v>
      </c>
      <c r="H68" s="455">
        <f>DATA!CD22</f>
        <v>0</v>
      </c>
      <c r="I68" s="450">
        <f>DATA!CE22</f>
        <v>0</v>
      </c>
      <c r="J68" s="8"/>
    </row>
    <row r="69" spans="1:10" ht="16" customHeight="1">
      <c r="B69" s="446">
        <v>18</v>
      </c>
      <c r="C69" s="642" t="str">
        <f>DATA!CA23</f>
        <v>情報通信機器</v>
      </c>
      <c r="D69" s="643"/>
      <c r="E69" s="644"/>
      <c r="F69" s="449">
        <f>DATA!CB23</f>
        <v>0</v>
      </c>
      <c r="G69" s="455">
        <f>DATA!CC23</f>
        <v>0</v>
      </c>
      <c r="H69" s="455">
        <f>DATA!CD23</f>
        <v>0</v>
      </c>
      <c r="I69" s="450">
        <f>DATA!CE23</f>
        <v>0</v>
      </c>
      <c r="J69" s="8"/>
    </row>
    <row r="70" spans="1:10" ht="16" customHeight="1">
      <c r="B70" s="446">
        <v>19</v>
      </c>
      <c r="C70" s="642" t="str">
        <f>DATA!CA24</f>
        <v>輸送機械</v>
      </c>
      <c r="D70" s="643"/>
      <c r="E70" s="644"/>
      <c r="F70" s="449">
        <f>DATA!CB24</f>
        <v>0</v>
      </c>
      <c r="G70" s="455">
        <f>DATA!CC24</f>
        <v>0</v>
      </c>
      <c r="H70" s="455">
        <f>DATA!CD24</f>
        <v>0</v>
      </c>
      <c r="I70" s="450">
        <f>DATA!CE24</f>
        <v>0</v>
      </c>
      <c r="J70" s="8"/>
    </row>
    <row r="71" spans="1:10" ht="16" customHeight="1">
      <c r="B71" s="446">
        <v>20</v>
      </c>
      <c r="C71" s="642" t="str">
        <f>DATA!CA25</f>
        <v>その他の製造工業製品</v>
      </c>
      <c r="D71" s="643"/>
      <c r="E71" s="644"/>
      <c r="F71" s="449">
        <f>DATA!CB25</f>
        <v>0</v>
      </c>
      <c r="G71" s="455">
        <f>DATA!CC25</f>
        <v>0</v>
      </c>
      <c r="H71" s="455">
        <f>DATA!CD25</f>
        <v>0</v>
      </c>
      <c r="I71" s="450">
        <f>DATA!CE25</f>
        <v>0</v>
      </c>
      <c r="J71" s="8"/>
    </row>
    <row r="72" spans="1:10" ht="16" customHeight="1">
      <c r="B72" s="451"/>
      <c r="C72" s="645" t="str">
        <f>DATA!CA26</f>
        <v>その他</v>
      </c>
      <c r="D72" s="646"/>
      <c r="E72" s="647"/>
      <c r="F72" s="456">
        <f>DATA!CB26</f>
        <v>0</v>
      </c>
      <c r="G72" s="457">
        <f>DATA!CC26</f>
        <v>0</v>
      </c>
      <c r="H72" s="457">
        <f>DATA!CD26</f>
        <v>0</v>
      </c>
      <c r="I72" s="458">
        <f>DATA!CE26</f>
        <v>0</v>
      </c>
      <c r="J72" s="8"/>
    </row>
    <row r="73" spans="1:10" ht="16" customHeight="1">
      <c r="A73" s="10"/>
      <c r="B73" s="648" t="s">
        <v>847</v>
      </c>
      <c r="C73" s="649"/>
      <c r="D73" s="649"/>
      <c r="E73" s="650"/>
      <c r="F73" s="452">
        <f>SUM(F52:F72)</f>
        <v>0</v>
      </c>
      <c r="G73" s="57">
        <f t="shared" ref="G73:I73" si="2">SUM(G52:G72)</f>
        <v>0</v>
      </c>
      <c r="H73" s="57">
        <f t="shared" si="2"/>
        <v>0</v>
      </c>
      <c r="I73" s="57">
        <f t="shared" si="2"/>
        <v>0</v>
      </c>
      <c r="J73" s="8"/>
    </row>
    <row r="74" spans="1:10" ht="8" customHeight="1">
      <c r="B74" s="11"/>
      <c r="C74" s="11"/>
      <c r="D74" s="11"/>
      <c r="E74" s="11"/>
    </row>
    <row r="75" spans="1:10" ht="12" customHeight="1">
      <c r="C75" s="6" t="s">
        <v>848</v>
      </c>
    </row>
    <row r="76" spans="1:10" ht="12" customHeight="1">
      <c r="C76" s="6" t="s">
        <v>849</v>
      </c>
    </row>
    <row r="77" spans="1:10" ht="3.5" customHeight="1"/>
    <row r="78" spans="1:10" ht="12" customHeight="1">
      <c r="C78" s="6" t="s">
        <v>850</v>
      </c>
    </row>
    <row r="79" spans="1:10" ht="3.5" customHeight="1"/>
    <row r="80" spans="1:10" ht="12" customHeight="1">
      <c r="D80" s="6" t="s">
        <v>1081</v>
      </c>
    </row>
    <row r="81" spans="4:6" ht="12" customHeight="1">
      <c r="D81" s="6" t="s">
        <v>851</v>
      </c>
      <c r="F81" s="459">
        <f>固定資本!F6</f>
        <v>2025</v>
      </c>
    </row>
    <row r="82" spans="4:6" ht="12" customHeight="1">
      <c r="D82" s="6" t="s">
        <v>852</v>
      </c>
      <c r="F82" s="460">
        <f>固定資本!H6</f>
        <v>0.9410230177254062</v>
      </c>
    </row>
    <row r="83" spans="4:6" ht="12" customHeight="1">
      <c r="D83" s="6" t="s">
        <v>853</v>
      </c>
      <c r="F83" s="460">
        <f>固定資本!I6</f>
        <v>0.78403790917303728</v>
      </c>
    </row>
    <row r="97" s="6" customFormat="1"/>
    <row r="98" s="6" customFormat="1"/>
    <row r="99" s="6" customFormat="1"/>
    <row r="100" s="6" customFormat="1"/>
    <row r="101" s="6" customFormat="1"/>
    <row r="102" s="6" customFormat="1"/>
    <row r="103" s="6" customFormat="1"/>
    <row r="104" s="6" customFormat="1"/>
    <row r="105" s="6" customFormat="1"/>
    <row r="106" s="6" customFormat="1"/>
    <row r="107" s="6" customFormat="1"/>
    <row r="108" s="6" customFormat="1"/>
    <row r="109" s="6" customFormat="1"/>
    <row r="110" s="6" customFormat="1"/>
    <row r="111" s="6" customFormat="1"/>
    <row r="112" s="6" customFormat="1"/>
    <row r="113" s="6" customFormat="1"/>
    <row r="114" s="6" customFormat="1"/>
    <row r="115" s="6" customFormat="1"/>
    <row r="116" s="6" customFormat="1"/>
    <row r="117" s="6" customFormat="1"/>
    <row r="118" s="6" customFormat="1"/>
    <row r="119" s="6" customFormat="1"/>
    <row r="120" s="6" customFormat="1"/>
    <row r="121" s="6" customFormat="1"/>
    <row r="122" s="6" customFormat="1"/>
    <row r="123" s="6" customFormat="1"/>
    <row r="124" s="6" customFormat="1"/>
    <row r="125" s="6" customFormat="1"/>
    <row r="126" s="6" customFormat="1"/>
    <row r="127" s="6" customFormat="1"/>
    <row r="128" s="6" customFormat="1"/>
    <row r="129" s="6" customFormat="1"/>
    <row r="130" s="6" customFormat="1"/>
    <row r="131" s="6" customFormat="1"/>
    <row r="132" s="6" customFormat="1"/>
    <row r="133" s="6" customFormat="1"/>
    <row r="134" s="6" customFormat="1"/>
    <row r="135" s="6" customFormat="1"/>
    <row r="136" s="6" customFormat="1"/>
    <row r="137" s="6" customFormat="1"/>
    <row r="138" s="6" customFormat="1"/>
    <row r="139" s="6" customFormat="1"/>
    <row r="140" s="6" customFormat="1"/>
    <row r="141" s="6" customFormat="1"/>
    <row r="142" s="6" customFormat="1"/>
    <row r="143" s="6" customFormat="1"/>
    <row r="144" s="6" customFormat="1"/>
    <row r="145" s="6" customFormat="1"/>
    <row r="146" s="6" customFormat="1"/>
    <row r="147" s="6" customFormat="1"/>
    <row r="148" s="6" customFormat="1"/>
    <row r="149" s="6" customFormat="1"/>
    <row r="150" s="6" customFormat="1"/>
    <row r="151" s="6" customFormat="1"/>
    <row r="152" s="6" customFormat="1"/>
    <row r="153" s="6" customFormat="1"/>
    <row r="154" s="6" customFormat="1"/>
    <row r="155" s="6" customFormat="1"/>
    <row r="156" s="6" customFormat="1"/>
    <row r="157" s="6" customFormat="1"/>
    <row r="158" s="6" customFormat="1"/>
    <row r="159" s="6" customFormat="1"/>
    <row r="160" s="6" customFormat="1"/>
    <row r="161" s="6" customFormat="1"/>
    <row r="162" s="6" customFormat="1"/>
    <row r="163" s="6" customFormat="1"/>
    <row r="164" s="6" customFormat="1"/>
    <row r="165" s="6" customFormat="1"/>
    <row r="166" s="6" customFormat="1"/>
    <row r="167" s="6" customFormat="1"/>
    <row r="168" s="6" customFormat="1"/>
    <row r="169" s="6" customFormat="1"/>
    <row r="170" s="6" customFormat="1"/>
    <row r="171" s="6" customFormat="1"/>
    <row r="172" s="6" customFormat="1"/>
    <row r="173" s="6" customFormat="1"/>
    <row r="174" s="6" customFormat="1"/>
    <row r="175" s="6" customFormat="1"/>
    <row r="176" s="6" customFormat="1"/>
    <row r="177" s="6" customFormat="1"/>
    <row r="178" s="6" customFormat="1"/>
    <row r="179" s="6" customFormat="1"/>
    <row r="180" s="6" customFormat="1"/>
    <row r="181" s="6" customFormat="1"/>
    <row r="182" s="6" customFormat="1"/>
    <row r="183" s="6" customFormat="1"/>
    <row r="184" s="6" customFormat="1"/>
    <row r="185" s="6" customFormat="1"/>
    <row r="186" s="6" customFormat="1"/>
    <row r="187" s="6" customFormat="1"/>
    <row r="188" s="6" customFormat="1"/>
    <row r="189" s="6" customFormat="1"/>
    <row r="190" s="6" customFormat="1"/>
    <row r="191" s="6" customFormat="1"/>
    <row r="192" s="6" customFormat="1"/>
    <row r="193" s="6" customFormat="1"/>
    <row r="194" s="6" customFormat="1"/>
    <row r="195" s="6" customFormat="1"/>
    <row r="196" s="6" customFormat="1"/>
    <row r="197" s="6" customFormat="1"/>
    <row r="198" s="6" customFormat="1"/>
    <row r="199" s="6" customFormat="1"/>
    <row r="200" s="6" customFormat="1"/>
    <row r="201" s="6" customFormat="1"/>
    <row r="202" s="6" customFormat="1"/>
    <row r="203" s="6" customFormat="1"/>
    <row r="204" s="6" customFormat="1"/>
    <row r="205" s="6" customFormat="1"/>
    <row r="206" s="6" customFormat="1"/>
    <row r="207" s="6" customFormat="1"/>
    <row r="208" s="6" customFormat="1"/>
    <row r="209" s="6" customFormat="1"/>
    <row r="210" s="6" customFormat="1"/>
    <row r="211" s="6" customFormat="1"/>
    <row r="212" s="6" customFormat="1"/>
    <row r="213" s="6" customFormat="1"/>
    <row r="214" s="6" customFormat="1"/>
    <row r="215" s="6" customFormat="1"/>
    <row r="216" s="6" customFormat="1"/>
    <row r="217" s="6" customFormat="1"/>
    <row r="218" s="6" customFormat="1"/>
    <row r="219" s="6" customFormat="1"/>
    <row r="220" s="6" customFormat="1"/>
    <row r="221" s="6" customFormat="1"/>
    <row r="222" s="6" customFormat="1"/>
    <row r="223" s="6" customFormat="1"/>
    <row r="224" s="6" customFormat="1"/>
    <row r="225" s="6" customFormat="1"/>
    <row r="226" s="6" customFormat="1"/>
    <row r="227" s="6" customFormat="1"/>
    <row r="228" s="6" customFormat="1"/>
    <row r="229" s="6" customFormat="1"/>
    <row r="230" s="6" customFormat="1"/>
    <row r="231" s="6" customFormat="1"/>
    <row r="232" s="6" customFormat="1"/>
    <row r="233" s="6" customFormat="1"/>
    <row r="234" s="6" customFormat="1"/>
    <row r="235" s="6" customFormat="1"/>
    <row r="236" s="6" customFormat="1"/>
    <row r="237" s="6" customFormat="1"/>
    <row r="238" s="6" customFormat="1"/>
    <row r="239" s="6" customFormat="1"/>
    <row r="240" s="6" customFormat="1"/>
    <row r="241" s="6" customFormat="1"/>
    <row r="242" s="6" customFormat="1"/>
    <row r="243" s="6" customFormat="1"/>
    <row r="244" s="6" customFormat="1"/>
    <row r="245" s="6" customFormat="1"/>
    <row r="246" s="6" customFormat="1"/>
    <row r="247" s="6" customFormat="1"/>
    <row r="248" s="6" customFormat="1"/>
    <row r="249" s="6" customFormat="1"/>
    <row r="250" s="6" customFormat="1"/>
    <row r="251" s="6" customFormat="1"/>
    <row r="252" s="6" customFormat="1"/>
    <row r="253" s="6" customFormat="1"/>
    <row r="254" s="6" customFormat="1"/>
    <row r="255" s="6" customFormat="1"/>
    <row r="256" s="6" customFormat="1"/>
    <row r="257" s="6" customFormat="1"/>
    <row r="258" s="6" customFormat="1"/>
    <row r="259" s="6" customFormat="1"/>
    <row r="260" s="6" customFormat="1"/>
    <row r="261" s="6" customFormat="1"/>
    <row r="262" s="6" customFormat="1"/>
    <row r="263" s="6" customFormat="1"/>
    <row r="264" s="6" customFormat="1"/>
    <row r="265" s="6" customFormat="1"/>
    <row r="266" s="6" customFormat="1"/>
    <row r="267" s="6" customFormat="1"/>
    <row r="268" s="6" customFormat="1"/>
    <row r="269" s="6" customFormat="1"/>
    <row r="270" s="6" customFormat="1"/>
    <row r="271" s="6" customFormat="1"/>
    <row r="272" s="6" customFormat="1"/>
    <row r="273" s="6" customFormat="1"/>
    <row r="274" s="6" customFormat="1"/>
    <row r="275" s="6" customFormat="1"/>
    <row r="276" s="6" customFormat="1"/>
    <row r="277" s="6" customFormat="1"/>
    <row r="278" s="6" customFormat="1"/>
    <row r="279" s="6" customFormat="1"/>
    <row r="280" s="6" customFormat="1"/>
    <row r="281" s="6" customFormat="1"/>
    <row r="282" s="6" customFormat="1"/>
    <row r="283" s="6" customFormat="1"/>
    <row r="284" s="6" customFormat="1"/>
    <row r="285" s="6" customFormat="1"/>
    <row r="286" s="6" customFormat="1"/>
    <row r="287" s="6" customFormat="1"/>
    <row r="288" s="6" customFormat="1"/>
    <row r="289" s="6" customFormat="1"/>
    <row r="290" s="6" customFormat="1"/>
    <row r="291" s="6" customFormat="1"/>
    <row r="292" s="6" customFormat="1"/>
    <row r="293" s="6" customFormat="1"/>
    <row r="294" s="6" customFormat="1"/>
    <row r="295" s="6" customFormat="1"/>
    <row r="296" s="6" customFormat="1"/>
    <row r="297" s="6" customFormat="1"/>
    <row r="298" s="6" customFormat="1"/>
    <row r="299" s="6" customFormat="1"/>
    <row r="300" s="6" customFormat="1"/>
    <row r="301" s="6" customFormat="1"/>
    <row r="302" s="6" customFormat="1"/>
    <row r="303" s="6" customFormat="1"/>
    <row r="304" s="6" customFormat="1"/>
    <row r="305" s="6" customFormat="1"/>
    <row r="306" s="6" customFormat="1"/>
    <row r="307" s="6" customFormat="1"/>
    <row r="308" s="6" customFormat="1"/>
    <row r="309" s="6" customFormat="1"/>
    <row r="310" s="6" customFormat="1"/>
    <row r="311" s="6" customFormat="1"/>
    <row r="312" s="6" customFormat="1"/>
    <row r="313" s="6" customFormat="1"/>
    <row r="314" s="6" customFormat="1"/>
    <row r="315" s="6" customFormat="1"/>
    <row r="316" s="6" customFormat="1"/>
    <row r="317" s="6" customFormat="1"/>
    <row r="318" s="6" customFormat="1"/>
    <row r="319" s="6" customFormat="1"/>
    <row r="320" s="6" customFormat="1"/>
    <row r="321" s="6" customFormat="1"/>
    <row r="322" s="6" customFormat="1"/>
    <row r="323" s="6" customFormat="1"/>
    <row r="324" s="6" customFormat="1"/>
    <row r="325" s="6" customFormat="1"/>
    <row r="326" s="6" customFormat="1"/>
    <row r="327" s="6" customFormat="1"/>
    <row r="328" s="6" customFormat="1"/>
    <row r="329" s="6" customFormat="1"/>
    <row r="330" s="6" customFormat="1"/>
    <row r="331" s="6" customFormat="1"/>
    <row r="332" s="6" customFormat="1"/>
    <row r="333" s="6" customFormat="1"/>
    <row r="334" s="6" customFormat="1"/>
    <row r="335" s="6" customFormat="1"/>
    <row r="336" s="6" customFormat="1"/>
    <row r="337" s="6" customFormat="1"/>
    <row r="338" s="6" customFormat="1"/>
    <row r="339" s="6" customFormat="1"/>
    <row r="340" s="6" customFormat="1"/>
    <row r="341" s="6" customFormat="1"/>
    <row r="342" s="6" customFormat="1"/>
    <row r="343" s="6" customFormat="1"/>
    <row r="344" s="6" customFormat="1"/>
    <row r="345" s="6" customFormat="1"/>
    <row r="346" s="6" customFormat="1"/>
    <row r="347" s="6" customFormat="1"/>
    <row r="348" s="6" customFormat="1"/>
    <row r="349" s="6" customFormat="1"/>
    <row r="350" s="6" customFormat="1"/>
    <row r="351" s="6" customFormat="1"/>
    <row r="352" s="6" customFormat="1"/>
    <row r="353" s="6" customFormat="1"/>
    <row r="354" s="6" customFormat="1"/>
    <row r="355" s="6" customFormat="1"/>
    <row r="356" s="6" customFormat="1"/>
    <row r="357" s="6" customFormat="1"/>
    <row r="358" s="6" customFormat="1"/>
    <row r="359" s="6" customFormat="1"/>
    <row r="360" s="6" customFormat="1"/>
    <row r="361" s="6" customFormat="1"/>
    <row r="362" s="6" customFormat="1"/>
    <row r="363" s="6" customFormat="1"/>
    <row r="364" s="6" customFormat="1"/>
    <row r="365" s="6" customFormat="1"/>
    <row r="366" s="6" customFormat="1"/>
    <row r="367" s="6" customFormat="1"/>
    <row r="368" s="6" customFormat="1"/>
    <row r="369" s="6" customFormat="1"/>
    <row r="370" s="6" customFormat="1"/>
    <row r="371" s="6" customFormat="1"/>
    <row r="372" s="6" customFormat="1"/>
    <row r="373" s="6" customFormat="1"/>
    <row r="374" s="6" customFormat="1"/>
    <row r="375" s="6" customFormat="1"/>
    <row r="376" s="6" customFormat="1"/>
    <row r="377" s="6" customFormat="1"/>
    <row r="378" s="6" customFormat="1"/>
    <row r="379" s="6" customFormat="1"/>
    <row r="380" s="6" customFormat="1"/>
    <row r="381" s="6" customFormat="1"/>
    <row r="382" s="6" customFormat="1"/>
    <row r="383" s="6" customFormat="1"/>
    <row r="384" s="6" customFormat="1"/>
    <row r="385" s="6" customFormat="1"/>
    <row r="386" s="6" customFormat="1"/>
    <row r="387" s="6" customFormat="1"/>
    <row r="388" s="6" customFormat="1"/>
    <row r="389" s="6" customFormat="1"/>
    <row r="390" s="6" customFormat="1"/>
    <row r="391" s="6" customFormat="1"/>
    <row r="392" s="6" customFormat="1"/>
    <row r="393" s="6" customFormat="1"/>
    <row r="394" s="6" customFormat="1"/>
    <row r="395" s="6" customFormat="1"/>
    <row r="396" s="6" customFormat="1"/>
    <row r="397" s="6" customFormat="1"/>
    <row r="398" s="6" customFormat="1"/>
    <row r="399" s="6" customFormat="1"/>
    <row r="400" s="6" customFormat="1"/>
    <row r="401" s="6" customFormat="1"/>
    <row r="402" s="6" customFormat="1"/>
    <row r="403" s="6" customFormat="1"/>
    <row r="404" s="6" customFormat="1"/>
    <row r="405" s="6" customFormat="1"/>
    <row r="406" s="6" customFormat="1"/>
    <row r="407" s="6" customFormat="1"/>
    <row r="408" s="6" customFormat="1"/>
    <row r="409" s="6" customFormat="1"/>
    <row r="410" s="6" customFormat="1"/>
    <row r="411" s="6" customFormat="1"/>
    <row r="412" s="6" customFormat="1"/>
    <row r="413" s="6" customFormat="1"/>
    <row r="414" s="6" customFormat="1"/>
    <row r="415" s="6" customFormat="1"/>
    <row r="416" s="6" customFormat="1"/>
    <row r="417" s="6" customFormat="1"/>
    <row r="418" s="6" customFormat="1"/>
    <row r="419" s="6" customFormat="1"/>
    <row r="420" s="6" customFormat="1"/>
    <row r="421" s="6" customFormat="1"/>
    <row r="422" s="6" customFormat="1"/>
    <row r="423" s="6" customFormat="1"/>
    <row r="424" s="6" customFormat="1"/>
    <row r="425" s="6" customFormat="1"/>
    <row r="426" s="6" customFormat="1"/>
    <row r="427" s="6" customFormat="1"/>
    <row r="428" s="6" customFormat="1"/>
  </sheetData>
  <sheetProtection sheet="1" objects="1" scenarios="1"/>
  <mergeCells count="103">
    <mergeCell ref="L25:M25"/>
    <mergeCell ref="J16:J17"/>
    <mergeCell ref="B14:B19"/>
    <mergeCell ref="K20:K21"/>
    <mergeCell ref="L20:L21"/>
    <mergeCell ref="L5:M5"/>
    <mergeCell ref="C7:D7"/>
    <mergeCell ref="E7:K8"/>
    <mergeCell ref="C10:D10"/>
    <mergeCell ref="L10:M11"/>
    <mergeCell ref="F16:F17"/>
    <mergeCell ref="G16:G17"/>
    <mergeCell ref="H16:H17"/>
    <mergeCell ref="I16:I17"/>
    <mergeCell ref="C14:D15"/>
    <mergeCell ref="E14:E15"/>
    <mergeCell ref="F14:F15"/>
    <mergeCell ref="G14:G15"/>
    <mergeCell ref="H14:H15"/>
    <mergeCell ref="I14:I15"/>
    <mergeCell ref="J14:J15"/>
    <mergeCell ref="K14:K15"/>
    <mergeCell ref="L14:L15"/>
    <mergeCell ref="B12:D13"/>
    <mergeCell ref="G20:G21"/>
    <mergeCell ref="K16:K17"/>
    <mergeCell ref="L16:L17"/>
    <mergeCell ref="C18:D19"/>
    <mergeCell ref="E18:E19"/>
    <mergeCell ref="F18:F19"/>
    <mergeCell ref="G18:G19"/>
    <mergeCell ref="H18:H19"/>
    <mergeCell ref="I18:I19"/>
    <mergeCell ref="J18:J19"/>
    <mergeCell ref="K18:K19"/>
    <mergeCell ref="L18:L19"/>
    <mergeCell ref="C16:D17"/>
    <mergeCell ref="E16:E17"/>
    <mergeCell ref="L22:L23"/>
    <mergeCell ref="H20:H21"/>
    <mergeCell ref="I20:I21"/>
    <mergeCell ref="J20:J21"/>
    <mergeCell ref="C56:E56"/>
    <mergeCell ref="C57:E57"/>
    <mergeCell ref="C58:E58"/>
    <mergeCell ref="C59:E59"/>
    <mergeCell ref="C60:E60"/>
    <mergeCell ref="B48:E48"/>
    <mergeCell ref="B22:B23"/>
    <mergeCell ref="C22:D23"/>
    <mergeCell ref="E22:E23"/>
    <mergeCell ref="F22:F23"/>
    <mergeCell ref="G22:G23"/>
    <mergeCell ref="H22:H23"/>
    <mergeCell ref="I22:I23"/>
    <mergeCell ref="J22:J23"/>
    <mergeCell ref="K22:K23"/>
    <mergeCell ref="C25:H25"/>
    <mergeCell ref="B20:B21"/>
    <mergeCell ref="C20:D21"/>
    <mergeCell ref="E20:E21"/>
    <mergeCell ref="F20:F21"/>
    <mergeCell ref="B73:E73"/>
    <mergeCell ref="C50:H50"/>
    <mergeCell ref="C26:E26"/>
    <mergeCell ref="C27:E27"/>
    <mergeCell ref="C33:E33"/>
    <mergeCell ref="C34:E34"/>
    <mergeCell ref="C35:E35"/>
    <mergeCell ref="C36:E36"/>
    <mergeCell ref="C37:E37"/>
    <mergeCell ref="C28:E28"/>
    <mergeCell ref="C29:E29"/>
    <mergeCell ref="C30:E30"/>
    <mergeCell ref="C31:E31"/>
    <mergeCell ref="C32:E32"/>
    <mergeCell ref="C43:E43"/>
    <mergeCell ref="C44:E44"/>
    <mergeCell ref="C45:E45"/>
    <mergeCell ref="C46:E46"/>
    <mergeCell ref="C47:E47"/>
    <mergeCell ref="C38:E38"/>
    <mergeCell ref="C39:E39"/>
    <mergeCell ref="C40:E40"/>
    <mergeCell ref="C41:E41"/>
    <mergeCell ref="C42:E42"/>
    <mergeCell ref="C71:E71"/>
    <mergeCell ref="C72:E72"/>
    <mergeCell ref="C51:E51"/>
    <mergeCell ref="C66:E66"/>
    <mergeCell ref="C67:E67"/>
    <mergeCell ref="C68:E68"/>
    <mergeCell ref="C69:E69"/>
    <mergeCell ref="C70:E70"/>
    <mergeCell ref="C61:E61"/>
    <mergeCell ref="C62:E62"/>
    <mergeCell ref="C63:E63"/>
    <mergeCell ref="C64:E64"/>
    <mergeCell ref="C65:E65"/>
    <mergeCell ref="C52:E52"/>
    <mergeCell ref="C53:E53"/>
    <mergeCell ref="C54:E54"/>
    <mergeCell ref="C55:E55"/>
  </mergeCells>
  <phoneticPr fontId="3"/>
  <dataValidations count="3">
    <dataValidation type="list" allowBlank="1" showInputMessage="1" showErrorMessage="1" sqref="K2" xr:uid="{00000000-0002-0000-0300-000000000000}">
      <formula1>単位</formula1>
    </dataValidation>
    <dataValidation type="list" allowBlank="1" showInputMessage="1" showErrorMessage="1" sqref="K3" xr:uid="{00000000-0002-0000-0300-000001000000}">
      <formula1>YN</formula1>
    </dataValidation>
    <dataValidation type="list" allowBlank="1" showInputMessage="1" showErrorMessage="1" sqref="K4" xr:uid="{00000000-0002-0000-0300-000002000000}">
      <formula1>部門</formula1>
    </dataValidation>
  </dataValidations>
  <printOptions horizontalCentered="1"/>
  <pageMargins left="0.23622047244094491" right="0.19685039370078741" top="0.55118110236220474" bottom="0.35433070866141736" header="0.31496062992125984" footer="0.31496062992125984"/>
  <pageSetup paperSize="9" scale="73"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pageSetUpPr autoPageBreaks="0"/>
  </sheetPr>
  <dimension ref="A1:CF428"/>
  <sheetViews>
    <sheetView showRowColHeaders="0" zoomScale="80" zoomScaleNormal="80" zoomScaleSheetLayoutView="40" workbookViewId="0"/>
  </sheetViews>
  <sheetFormatPr defaultRowHeight="16.5"/>
  <cols>
    <col min="1" max="1" width="1.6328125" style="335" customWidth="1"/>
    <col min="2" max="2" width="16.7265625" style="335" customWidth="1"/>
    <col min="3" max="3" width="5.7265625" style="335" customWidth="1"/>
    <col min="4" max="4" width="3" style="335" customWidth="1"/>
    <col min="5" max="5" width="11.6328125" style="335" customWidth="1"/>
    <col min="6" max="6" width="9.6328125" style="335" customWidth="1"/>
    <col min="7" max="8" width="1.90625" style="335" customWidth="1"/>
    <col min="9" max="10" width="11.6328125" style="335" customWidth="1"/>
    <col min="11" max="12" width="1.90625" style="335" customWidth="1"/>
    <col min="13" max="13" width="3.08984375" style="335" customWidth="1"/>
    <col min="14" max="14" width="11.6328125" style="335" customWidth="1"/>
    <col min="15" max="15" width="7.6328125" style="335" customWidth="1"/>
    <col min="16" max="17" width="1.90625" style="335" customWidth="1"/>
    <col min="18" max="18" width="3.08984375" style="335" customWidth="1"/>
    <col min="19" max="19" width="11.6328125" style="335" customWidth="1"/>
    <col min="20" max="20" width="7.6328125" style="335" customWidth="1"/>
    <col min="21" max="21" width="1.90625" style="335" customWidth="1"/>
    <col min="22" max="22" width="1.6328125" style="335" customWidth="1"/>
    <col min="23" max="23" width="16.6328125" style="335" customWidth="1"/>
    <col min="24" max="24" width="5.7265625" style="335" customWidth="1"/>
    <col min="25" max="25" width="3" style="335" customWidth="1"/>
    <col min="26" max="26" width="11.6328125" style="335" customWidth="1"/>
    <col min="27" max="27" width="9.6328125" style="335" customWidth="1"/>
    <col min="28" max="29" width="1.90625" style="335" customWidth="1"/>
    <col min="30" max="31" width="11.6328125" style="335" customWidth="1"/>
    <col min="32" max="33" width="1.90625" style="335" customWidth="1"/>
    <col min="34" max="34" width="3.08984375" style="335" customWidth="1"/>
    <col min="35" max="35" width="11.6328125" style="335" customWidth="1"/>
    <col min="36" max="36" width="7.6328125" style="335" customWidth="1"/>
    <col min="37" max="39" width="1.90625" style="335" customWidth="1"/>
    <col min="40" max="40" width="11.6328125" style="335" customWidth="1"/>
    <col min="41" max="41" width="7.6328125" style="335" customWidth="1"/>
    <col min="42" max="42" width="1.90625" style="335" customWidth="1"/>
    <col min="43" max="43" width="1.6328125" style="335" customWidth="1"/>
    <col min="44" max="44" width="16.6328125" style="335" customWidth="1"/>
    <col min="45" max="45" width="5.7265625" style="335" customWidth="1"/>
    <col min="46" max="46" width="3" style="335" customWidth="1"/>
    <col min="47" max="47" width="11.6328125" style="335" customWidth="1"/>
    <col min="48" max="48" width="9.6328125" style="335" customWidth="1"/>
    <col min="49" max="49" width="2" style="335" customWidth="1"/>
    <col min="50" max="50" width="1.90625" style="335" customWidth="1"/>
    <col min="51" max="51" width="11.6328125" style="335" customWidth="1"/>
    <col min="52" max="52" width="9.6328125" style="335" customWidth="1"/>
    <col min="53" max="54" width="2" style="335" customWidth="1"/>
    <col min="55" max="55" width="3.08984375" style="335" customWidth="1"/>
    <col min="56" max="56" width="11.6328125" style="335" customWidth="1"/>
    <col min="57" max="57" width="7.6328125" style="335" customWidth="1"/>
    <col min="58" max="59" width="1.90625" style="335" customWidth="1"/>
    <col min="60" max="60" width="3.08984375" style="335" customWidth="1"/>
    <col min="61" max="61" width="11.6328125" style="335" customWidth="1"/>
    <col min="62" max="62" width="7.6328125" style="335" customWidth="1"/>
    <col min="63" max="63" width="1.90625" style="335" customWidth="1"/>
    <col min="64" max="64" width="1.6328125" style="335" customWidth="1"/>
    <col min="65" max="65" width="16.6328125" style="335" customWidth="1"/>
    <col min="66" max="66" width="5.7265625" style="335" customWidth="1"/>
    <col min="67" max="67" width="3" style="335" customWidth="1"/>
    <col min="68" max="69" width="11.6328125" style="335" customWidth="1"/>
    <col min="70" max="71" width="1.90625" style="335" customWidth="1"/>
    <col min="72" max="72" width="11.6328125" style="335" customWidth="1"/>
    <col min="73" max="73" width="9.6328125" style="335" customWidth="1"/>
    <col min="74" max="75" width="1.90625" style="335" customWidth="1"/>
    <col min="76" max="76" width="3.08984375" style="335" customWidth="1"/>
    <col min="77" max="77" width="11.6328125" style="335" customWidth="1"/>
    <col min="78" max="78" width="7.6328125" style="335" customWidth="1"/>
    <col min="79" max="80" width="1.90625" style="335" customWidth="1"/>
    <col min="81" max="81" width="3.08984375" style="335" customWidth="1"/>
    <col min="82" max="82" width="11.6328125" style="335" customWidth="1"/>
    <col min="83" max="83" width="7.6328125" style="335" customWidth="1"/>
    <col min="84" max="84" width="1.90625" style="335" customWidth="1"/>
    <col min="85" max="85" width="1.6328125" style="335" customWidth="1"/>
    <col min="86" max="262" width="9" style="335"/>
    <col min="263" max="264" width="3" style="335" customWidth="1"/>
    <col min="265" max="269" width="6.26953125" style="335" customWidth="1"/>
    <col min="270" max="271" width="3.08984375" style="335" customWidth="1"/>
    <col min="272" max="272" width="6.26953125" style="335" customWidth="1"/>
    <col min="273" max="273" width="6" style="335" customWidth="1"/>
    <col min="274" max="274" width="3.08984375" style="335" customWidth="1"/>
    <col min="275" max="275" width="10.26953125" style="335" bestFit="1" customWidth="1"/>
    <col min="276" max="276" width="10.90625" style="335" bestFit="1" customWidth="1"/>
    <col min="277" max="277" width="6.26953125" style="335" customWidth="1"/>
    <col min="278" max="518" width="9" style="335"/>
    <col min="519" max="520" width="3" style="335" customWidth="1"/>
    <col min="521" max="525" width="6.26953125" style="335" customWidth="1"/>
    <col min="526" max="527" width="3.08984375" style="335" customWidth="1"/>
    <col min="528" max="528" width="6.26953125" style="335" customWidth="1"/>
    <col min="529" max="529" width="6" style="335" customWidth="1"/>
    <col min="530" max="530" width="3.08984375" style="335" customWidth="1"/>
    <col min="531" max="531" width="10.26953125" style="335" bestFit="1" customWidth="1"/>
    <col min="532" max="532" width="10.90625" style="335" bestFit="1" customWidth="1"/>
    <col min="533" max="533" width="6.26953125" style="335" customWidth="1"/>
    <col min="534" max="774" width="9" style="335"/>
    <col min="775" max="776" width="3" style="335" customWidth="1"/>
    <col min="777" max="781" width="6.26953125" style="335" customWidth="1"/>
    <col min="782" max="783" width="3.08984375" style="335" customWidth="1"/>
    <col min="784" max="784" width="6.26953125" style="335" customWidth="1"/>
    <col min="785" max="785" width="6" style="335" customWidth="1"/>
    <col min="786" max="786" width="3.08984375" style="335" customWidth="1"/>
    <col min="787" max="787" width="10.26953125" style="335" bestFit="1" customWidth="1"/>
    <col min="788" max="788" width="10.90625" style="335" bestFit="1" customWidth="1"/>
    <col min="789" max="789" width="6.26953125" style="335" customWidth="1"/>
    <col min="790" max="1030" width="9" style="335"/>
    <col min="1031" max="1032" width="3" style="335" customWidth="1"/>
    <col min="1033" max="1037" width="6.26953125" style="335" customWidth="1"/>
    <col min="1038" max="1039" width="3.08984375" style="335" customWidth="1"/>
    <col min="1040" max="1040" width="6.26953125" style="335" customWidth="1"/>
    <col min="1041" max="1041" width="6" style="335" customWidth="1"/>
    <col min="1042" max="1042" width="3.08984375" style="335" customWidth="1"/>
    <col min="1043" max="1043" width="10.26953125" style="335" bestFit="1" customWidth="1"/>
    <col min="1044" max="1044" width="10.90625" style="335" bestFit="1" customWidth="1"/>
    <col min="1045" max="1045" width="6.26953125" style="335" customWidth="1"/>
    <col min="1046" max="1286" width="9" style="335"/>
    <col min="1287" max="1288" width="3" style="335" customWidth="1"/>
    <col min="1289" max="1293" width="6.26953125" style="335" customWidth="1"/>
    <col min="1294" max="1295" width="3.08984375" style="335" customWidth="1"/>
    <col min="1296" max="1296" width="6.26953125" style="335" customWidth="1"/>
    <col min="1297" max="1297" width="6" style="335" customWidth="1"/>
    <col min="1298" max="1298" width="3.08984375" style="335" customWidth="1"/>
    <col min="1299" max="1299" width="10.26953125" style="335" bestFit="1" customWidth="1"/>
    <col min="1300" max="1300" width="10.90625" style="335" bestFit="1" customWidth="1"/>
    <col min="1301" max="1301" width="6.26953125" style="335" customWidth="1"/>
    <col min="1302" max="1542" width="9" style="335"/>
    <col min="1543" max="1544" width="3" style="335" customWidth="1"/>
    <col min="1545" max="1549" width="6.26953125" style="335" customWidth="1"/>
    <col min="1550" max="1551" width="3.08984375" style="335" customWidth="1"/>
    <col min="1552" max="1552" width="6.26953125" style="335" customWidth="1"/>
    <col min="1553" max="1553" width="6" style="335" customWidth="1"/>
    <col min="1554" max="1554" width="3.08984375" style="335" customWidth="1"/>
    <col min="1555" max="1555" width="10.26953125" style="335" bestFit="1" customWidth="1"/>
    <col min="1556" max="1556" width="10.90625" style="335" bestFit="1" customWidth="1"/>
    <col min="1557" max="1557" width="6.26953125" style="335" customWidth="1"/>
    <col min="1558" max="1798" width="9" style="335"/>
    <col min="1799" max="1800" width="3" style="335" customWidth="1"/>
    <col min="1801" max="1805" width="6.26953125" style="335" customWidth="1"/>
    <col min="1806" max="1807" width="3.08984375" style="335" customWidth="1"/>
    <col min="1808" max="1808" width="6.26953125" style="335" customWidth="1"/>
    <col min="1809" max="1809" width="6" style="335" customWidth="1"/>
    <col min="1810" max="1810" width="3.08984375" style="335" customWidth="1"/>
    <col min="1811" max="1811" width="10.26953125" style="335" bestFit="1" customWidth="1"/>
    <col min="1812" max="1812" width="10.90625" style="335" bestFit="1" customWidth="1"/>
    <col min="1813" max="1813" width="6.26953125" style="335" customWidth="1"/>
    <col min="1814" max="2054" width="9" style="335"/>
    <col min="2055" max="2056" width="3" style="335" customWidth="1"/>
    <col min="2057" max="2061" width="6.26953125" style="335" customWidth="1"/>
    <col min="2062" max="2063" width="3.08984375" style="335" customWidth="1"/>
    <col min="2064" max="2064" width="6.26953125" style="335" customWidth="1"/>
    <col min="2065" max="2065" width="6" style="335" customWidth="1"/>
    <col min="2066" max="2066" width="3.08984375" style="335" customWidth="1"/>
    <col min="2067" max="2067" width="10.26953125" style="335" bestFit="1" customWidth="1"/>
    <col min="2068" max="2068" width="10.90625" style="335" bestFit="1" customWidth="1"/>
    <col min="2069" max="2069" width="6.26953125" style="335" customWidth="1"/>
    <col min="2070" max="2310" width="9" style="335"/>
    <col min="2311" max="2312" width="3" style="335" customWidth="1"/>
    <col min="2313" max="2317" width="6.26953125" style="335" customWidth="1"/>
    <col min="2318" max="2319" width="3.08984375" style="335" customWidth="1"/>
    <col min="2320" max="2320" width="6.26953125" style="335" customWidth="1"/>
    <col min="2321" max="2321" width="6" style="335" customWidth="1"/>
    <col min="2322" max="2322" width="3.08984375" style="335" customWidth="1"/>
    <col min="2323" max="2323" width="10.26953125" style="335" bestFit="1" customWidth="1"/>
    <col min="2324" max="2324" width="10.90625" style="335" bestFit="1" customWidth="1"/>
    <col min="2325" max="2325" width="6.26953125" style="335" customWidth="1"/>
    <col min="2326" max="2566" width="9" style="335"/>
    <col min="2567" max="2568" width="3" style="335" customWidth="1"/>
    <col min="2569" max="2573" width="6.26953125" style="335" customWidth="1"/>
    <col min="2574" max="2575" width="3.08984375" style="335" customWidth="1"/>
    <col min="2576" max="2576" width="6.26953125" style="335" customWidth="1"/>
    <col min="2577" max="2577" width="6" style="335" customWidth="1"/>
    <col min="2578" max="2578" width="3.08984375" style="335" customWidth="1"/>
    <col min="2579" max="2579" width="10.26953125" style="335" bestFit="1" customWidth="1"/>
    <col min="2580" max="2580" width="10.90625" style="335" bestFit="1" customWidth="1"/>
    <col min="2581" max="2581" width="6.26953125" style="335" customWidth="1"/>
    <col min="2582" max="2822" width="9" style="335"/>
    <col min="2823" max="2824" width="3" style="335" customWidth="1"/>
    <col min="2825" max="2829" width="6.26953125" style="335" customWidth="1"/>
    <col min="2830" max="2831" width="3.08984375" style="335" customWidth="1"/>
    <col min="2832" max="2832" width="6.26953125" style="335" customWidth="1"/>
    <col min="2833" max="2833" width="6" style="335" customWidth="1"/>
    <col min="2834" max="2834" width="3.08984375" style="335" customWidth="1"/>
    <col min="2835" max="2835" width="10.26953125" style="335" bestFit="1" customWidth="1"/>
    <col min="2836" max="2836" width="10.90625" style="335" bestFit="1" customWidth="1"/>
    <col min="2837" max="2837" width="6.26953125" style="335" customWidth="1"/>
    <col min="2838" max="3078" width="9" style="335"/>
    <col min="3079" max="3080" width="3" style="335" customWidth="1"/>
    <col min="3081" max="3085" width="6.26953125" style="335" customWidth="1"/>
    <col min="3086" max="3087" width="3.08984375" style="335" customWidth="1"/>
    <col min="3088" max="3088" width="6.26953125" style="335" customWidth="1"/>
    <col min="3089" max="3089" width="6" style="335" customWidth="1"/>
    <col min="3090" max="3090" width="3.08984375" style="335" customWidth="1"/>
    <col min="3091" max="3091" width="10.26953125" style="335" bestFit="1" customWidth="1"/>
    <col min="3092" max="3092" width="10.90625" style="335" bestFit="1" customWidth="1"/>
    <col min="3093" max="3093" width="6.26953125" style="335" customWidth="1"/>
    <col min="3094" max="3334" width="9" style="335"/>
    <col min="3335" max="3336" width="3" style="335" customWidth="1"/>
    <col min="3337" max="3341" width="6.26953125" style="335" customWidth="1"/>
    <col min="3342" max="3343" width="3.08984375" style="335" customWidth="1"/>
    <col min="3344" max="3344" width="6.26953125" style="335" customWidth="1"/>
    <col min="3345" max="3345" width="6" style="335" customWidth="1"/>
    <col min="3346" max="3346" width="3.08984375" style="335" customWidth="1"/>
    <col min="3347" max="3347" width="10.26953125" style="335" bestFit="1" customWidth="1"/>
    <col min="3348" max="3348" width="10.90625" style="335" bestFit="1" customWidth="1"/>
    <col min="3349" max="3349" width="6.26953125" style="335" customWidth="1"/>
    <col min="3350" max="3590" width="9" style="335"/>
    <col min="3591" max="3592" width="3" style="335" customWidth="1"/>
    <col min="3593" max="3597" width="6.26953125" style="335" customWidth="1"/>
    <col min="3598" max="3599" width="3.08984375" style="335" customWidth="1"/>
    <col min="3600" max="3600" width="6.26953125" style="335" customWidth="1"/>
    <col min="3601" max="3601" width="6" style="335" customWidth="1"/>
    <col min="3602" max="3602" width="3.08984375" style="335" customWidth="1"/>
    <col min="3603" max="3603" width="10.26953125" style="335" bestFit="1" customWidth="1"/>
    <col min="3604" max="3604" width="10.90625" style="335" bestFit="1" customWidth="1"/>
    <col min="3605" max="3605" width="6.26953125" style="335" customWidth="1"/>
    <col min="3606" max="3846" width="9" style="335"/>
    <col min="3847" max="3848" width="3" style="335" customWidth="1"/>
    <col min="3849" max="3853" width="6.26953125" style="335" customWidth="1"/>
    <col min="3854" max="3855" width="3.08984375" style="335" customWidth="1"/>
    <col min="3856" max="3856" width="6.26953125" style="335" customWidth="1"/>
    <col min="3857" max="3857" width="6" style="335" customWidth="1"/>
    <col min="3858" max="3858" width="3.08984375" style="335" customWidth="1"/>
    <col min="3859" max="3859" width="10.26953125" style="335" bestFit="1" customWidth="1"/>
    <col min="3860" max="3860" width="10.90625" style="335" bestFit="1" customWidth="1"/>
    <col min="3861" max="3861" width="6.26953125" style="335" customWidth="1"/>
    <col min="3862" max="4102" width="9" style="335"/>
    <col min="4103" max="4104" width="3" style="335" customWidth="1"/>
    <col min="4105" max="4109" width="6.26953125" style="335" customWidth="1"/>
    <col min="4110" max="4111" width="3.08984375" style="335" customWidth="1"/>
    <col min="4112" max="4112" width="6.26953125" style="335" customWidth="1"/>
    <col min="4113" max="4113" width="6" style="335" customWidth="1"/>
    <col min="4114" max="4114" width="3.08984375" style="335" customWidth="1"/>
    <col min="4115" max="4115" width="10.26953125" style="335" bestFit="1" customWidth="1"/>
    <col min="4116" max="4116" width="10.90625" style="335" bestFit="1" customWidth="1"/>
    <col min="4117" max="4117" width="6.26953125" style="335" customWidth="1"/>
    <col min="4118" max="4358" width="9" style="335"/>
    <col min="4359" max="4360" width="3" style="335" customWidth="1"/>
    <col min="4361" max="4365" width="6.26953125" style="335" customWidth="1"/>
    <col min="4366" max="4367" width="3.08984375" style="335" customWidth="1"/>
    <col min="4368" max="4368" width="6.26953125" style="335" customWidth="1"/>
    <col min="4369" max="4369" width="6" style="335" customWidth="1"/>
    <col min="4370" max="4370" width="3.08984375" style="335" customWidth="1"/>
    <col min="4371" max="4371" width="10.26953125" style="335" bestFit="1" customWidth="1"/>
    <col min="4372" max="4372" width="10.90625" style="335" bestFit="1" customWidth="1"/>
    <col min="4373" max="4373" width="6.26953125" style="335" customWidth="1"/>
    <col min="4374" max="4614" width="9" style="335"/>
    <col min="4615" max="4616" width="3" style="335" customWidth="1"/>
    <col min="4617" max="4621" width="6.26953125" style="335" customWidth="1"/>
    <col min="4622" max="4623" width="3.08984375" style="335" customWidth="1"/>
    <col min="4624" max="4624" width="6.26953125" style="335" customWidth="1"/>
    <col min="4625" max="4625" width="6" style="335" customWidth="1"/>
    <col min="4626" max="4626" width="3.08984375" style="335" customWidth="1"/>
    <col min="4627" max="4627" width="10.26953125" style="335" bestFit="1" customWidth="1"/>
    <col min="4628" max="4628" width="10.90625" style="335" bestFit="1" customWidth="1"/>
    <col min="4629" max="4629" width="6.26953125" style="335" customWidth="1"/>
    <col min="4630" max="4870" width="9" style="335"/>
    <col min="4871" max="4872" width="3" style="335" customWidth="1"/>
    <col min="4873" max="4877" width="6.26953125" style="335" customWidth="1"/>
    <col min="4878" max="4879" width="3.08984375" style="335" customWidth="1"/>
    <col min="4880" max="4880" width="6.26953125" style="335" customWidth="1"/>
    <col min="4881" max="4881" width="6" style="335" customWidth="1"/>
    <col min="4882" max="4882" width="3.08984375" style="335" customWidth="1"/>
    <col min="4883" max="4883" width="10.26953125" style="335" bestFit="1" customWidth="1"/>
    <col min="4884" max="4884" width="10.90625" style="335" bestFit="1" customWidth="1"/>
    <col min="4885" max="4885" width="6.26953125" style="335" customWidth="1"/>
    <col min="4886" max="5126" width="9" style="335"/>
    <col min="5127" max="5128" width="3" style="335" customWidth="1"/>
    <col min="5129" max="5133" width="6.26953125" style="335" customWidth="1"/>
    <col min="5134" max="5135" width="3.08984375" style="335" customWidth="1"/>
    <col min="5136" max="5136" width="6.26953125" style="335" customWidth="1"/>
    <col min="5137" max="5137" width="6" style="335" customWidth="1"/>
    <col min="5138" max="5138" width="3.08984375" style="335" customWidth="1"/>
    <col min="5139" max="5139" width="10.26953125" style="335" bestFit="1" customWidth="1"/>
    <col min="5140" max="5140" width="10.90625" style="335" bestFit="1" customWidth="1"/>
    <col min="5141" max="5141" width="6.26953125" style="335" customWidth="1"/>
    <col min="5142" max="5382" width="9" style="335"/>
    <col min="5383" max="5384" width="3" style="335" customWidth="1"/>
    <col min="5385" max="5389" width="6.26953125" style="335" customWidth="1"/>
    <col min="5390" max="5391" width="3.08984375" style="335" customWidth="1"/>
    <col min="5392" max="5392" width="6.26953125" style="335" customWidth="1"/>
    <col min="5393" max="5393" width="6" style="335" customWidth="1"/>
    <col min="5394" max="5394" width="3.08984375" style="335" customWidth="1"/>
    <col min="5395" max="5395" width="10.26953125" style="335" bestFit="1" customWidth="1"/>
    <col min="5396" max="5396" width="10.90625" style="335" bestFit="1" customWidth="1"/>
    <col min="5397" max="5397" width="6.26953125" style="335" customWidth="1"/>
    <col min="5398" max="5638" width="9" style="335"/>
    <col min="5639" max="5640" width="3" style="335" customWidth="1"/>
    <col min="5641" max="5645" width="6.26953125" style="335" customWidth="1"/>
    <col min="5646" max="5647" width="3.08984375" style="335" customWidth="1"/>
    <col min="5648" max="5648" width="6.26953125" style="335" customWidth="1"/>
    <col min="5649" max="5649" width="6" style="335" customWidth="1"/>
    <col min="5650" max="5650" width="3.08984375" style="335" customWidth="1"/>
    <col min="5651" max="5651" width="10.26953125" style="335" bestFit="1" customWidth="1"/>
    <col min="5652" max="5652" width="10.90625" style="335" bestFit="1" customWidth="1"/>
    <col min="5653" max="5653" width="6.26953125" style="335" customWidth="1"/>
    <col min="5654" max="5894" width="9" style="335"/>
    <col min="5895" max="5896" width="3" style="335" customWidth="1"/>
    <col min="5897" max="5901" width="6.26953125" style="335" customWidth="1"/>
    <col min="5902" max="5903" width="3.08984375" style="335" customWidth="1"/>
    <col min="5904" max="5904" width="6.26953125" style="335" customWidth="1"/>
    <col min="5905" max="5905" width="6" style="335" customWidth="1"/>
    <col min="5906" max="5906" width="3.08984375" style="335" customWidth="1"/>
    <col min="5907" max="5907" width="10.26953125" style="335" bestFit="1" customWidth="1"/>
    <col min="5908" max="5908" width="10.90625" style="335" bestFit="1" customWidth="1"/>
    <col min="5909" max="5909" width="6.26953125" style="335" customWidth="1"/>
    <col min="5910" max="6150" width="9" style="335"/>
    <col min="6151" max="6152" width="3" style="335" customWidth="1"/>
    <col min="6153" max="6157" width="6.26953125" style="335" customWidth="1"/>
    <col min="6158" max="6159" width="3.08984375" style="335" customWidth="1"/>
    <col min="6160" max="6160" width="6.26953125" style="335" customWidth="1"/>
    <col min="6161" max="6161" width="6" style="335" customWidth="1"/>
    <col min="6162" max="6162" width="3.08984375" style="335" customWidth="1"/>
    <col min="6163" max="6163" width="10.26953125" style="335" bestFit="1" customWidth="1"/>
    <col min="6164" max="6164" width="10.90625" style="335" bestFit="1" customWidth="1"/>
    <col min="6165" max="6165" width="6.26953125" style="335" customWidth="1"/>
    <col min="6166" max="6406" width="9" style="335"/>
    <col min="6407" max="6408" width="3" style="335" customWidth="1"/>
    <col min="6409" max="6413" width="6.26953125" style="335" customWidth="1"/>
    <col min="6414" max="6415" width="3.08984375" style="335" customWidth="1"/>
    <col min="6416" max="6416" width="6.26953125" style="335" customWidth="1"/>
    <col min="6417" max="6417" width="6" style="335" customWidth="1"/>
    <col min="6418" max="6418" width="3.08984375" style="335" customWidth="1"/>
    <col min="6419" max="6419" width="10.26953125" style="335" bestFit="1" customWidth="1"/>
    <col min="6420" max="6420" width="10.90625" style="335" bestFit="1" customWidth="1"/>
    <col min="6421" max="6421" width="6.26953125" style="335" customWidth="1"/>
    <col min="6422" max="6662" width="9" style="335"/>
    <col min="6663" max="6664" width="3" style="335" customWidth="1"/>
    <col min="6665" max="6669" width="6.26953125" style="335" customWidth="1"/>
    <col min="6670" max="6671" width="3.08984375" style="335" customWidth="1"/>
    <col min="6672" max="6672" width="6.26953125" style="335" customWidth="1"/>
    <col min="6673" max="6673" width="6" style="335" customWidth="1"/>
    <col min="6674" max="6674" width="3.08984375" style="335" customWidth="1"/>
    <col min="6675" max="6675" width="10.26953125" style="335" bestFit="1" customWidth="1"/>
    <col min="6676" max="6676" width="10.90625" style="335" bestFit="1" customWidth="1"/>
    <col min="6677" max="6677" width="6.26953125" style="335" customWidth="1"/>
    <col min="6678" max="6918" width="9" style="335"/>
    <col min="6919" max="6920" width="3" style="335" customWidth="1"/>
    <col min="6921" max="6925" width="6.26953125" style="335" customWidth="1"/>
    <col min="6926" max="6927" width="3.08984375" style="335" customWidth="1"/>
    <col min="6928" max="6928" width="6.26953125" style="335" customWidth="1"/>
    <col min="6929" max="6929" width="6" style="335" customWidth="1"/>
    <col min="6930" max="6930" width="3.08984375" style="335" customWidth="1"/>
    <col min="6931" max="6931" width="10.26953125" style="335" bestFit="1" customWidth="1"/>
    <col min="6932" max="6932" width="10.90625" style="335" bestFit="1" customWidth="1"/>
    <col min="6933" max="6933" width="6.26953125" style="335" customWidth="1"/>
    <col min="6934" max="7174" width="9" style="335"/>
    <col min="7175" max="7176" width="3" style="335" customWidth="1"/>
    <col min="7177" max="7181" width="6.26953125" style="335" customWidth="1"/>
    <col min="7182" max="7183" width="3.08984375" style="335" customWidth="1"/>
    <col min="7184" max="7184" width="6.26953125" style="335" customWidth="1"/>
    <col min="7185" max="7185" width="6" style="335" customWidth="1"/>
    <col min="7186" max="7186" width="3.08984375" style="335" customWidth="1"/>
    <col min="7187" max="7187" width="10.26953125" style="335" bestFit="1" customWidth="1"/>
    <col min="7188" max="7188" width="10.90625" style="335" bestFit="1" customWidth="1"/>
    <col min="7189" max="7189" width="6.26953125" style="335" customWidth="1"/>
    <col min="7190" max="7430" width="9" style="335"/>
    <col min="7431" max="7432" width="3" style="335" customWidth="1"/>
    <col min="7433" max="7437" width="6.26953125" style="335" customWidth="1"/>
    <col min="7438" max="7439" width="3.08984375" style="335" customWidth="1"/>
    <col min="7440" max="7440" width="6.26953125" style="335" customWidth="1"/>
    <col min="7441" max="7441" width="6" style="335" customWidth="1"/>
    <col min="7442" max="7442" width="3.08984375" style="335" customWidth="1"/>
    <col min="7443" max="7443" width="10.26953125" style="335" bestFit="1" customWidth="1"/>
    <col min="7444" max="7444" width="10.90625" style="335" bestFit="1" customWidth="1"/>
    <col min="7445" max="7445" width="6.26953125" style="335" customWidth="1"/>
    <col min="7446" max="7686" width="9" style="335"/>
    <col min="7687" max="7688" width="3" style="335" customWidth="1"/>
    <col min="7689" max="7693" width="6.26953125" style="335" customWidth="1"/>
    <col min="7694" max="7695" width="3.08984375" style="335" customWidth="1"/>
    <col min="7696" max="7696" width="6.26953125" style="335" customWidth="1"/>
    <col min="7697" max="7697" width="6" style="335" customWidth="1"/>
    <col min="7698" max="7698" width="3.08984375" style="335" customWidth="1"/>
    <col min="7699" max="7699" width="10.26953125" style="335" bestFit="1" customWidth="1"/>
    <col min="7700" max="7700" width="10.90625" style="335" bestFit="1" customWidth="1"/>
    <col min="7701" max="7701" width="6.26953125" style="335" customWidth="1"/>
    <col min="7702" max="7942" width="9" style="335"/>
    <col min="7943" max="7944" width="3" style="335" customWidth="1"/>
    <col min="7945" max="7949" width="6.26953125" style="335" customWidth="1"/>
    <col min="7950" max="7951" width="3.08984375" style="335" customWidth="1"/>
    <col min="7952" max="7952" width="6.26953125" style="335" customWidth="1"/>
    <col min="7953" max="7953" width="6" style="335" customWidth="1"/>
    <col min="7954" max="7954" width="3.08984375" style="335" customWidth="1"/>
    <col min="7955" max="7955" width="10.26953125" style="335" bestFit="1" customWidth="1"/>
    <col min="7956" max="7956" width="10.90625" style="335" bestFit="1" customWidth="1"/>
    <col min="7957" max="7957" width="6.26953125" style="335" customWidth="1"/>
    <col min="7958" max="8198" width="9" style="335"/>
    <col min="8199" max="8200" width="3" style="335" customWidth="1"/>
    <col min="8201" max="8205" width="6.26953125" style="335" customWidth="1"/>
    <col min="8206" max="8207" width="3.08984375" style="335" customWidth="1"/>
    <col min="8208" max="8208" width="6.26953125" style="335" customWidth="1"/>
    <col min="8209" max="8209" width="6" style="335" customWidth="1"/>
    <col min="8210" max="8210" width="3.08984375" style="335" customWidth="1"/>
    <col min="8211" max="8211" width="10.26953125" style="335" bestFit="1" customWidth="1"/>
    <col min="8212" max="8212" width="10.90625" style="335" bestFit="1" customWidth="1"/>
    <col min="8213" max="8213" width="6.26953125" style="335" customWidth="1"/>
    <col min="8214" max="8454" width="9" style="335"/>
    <col min="8455" max="8456" width="3" style="335" customWidth="1"/>
    <col min="8457" max="8461" width="6.26953125" style="335" customWidth="1"/>
    <col min="8462" max="8463" width="3.08984375" style="335" customWidth="1"/>
    <col min="8464" max="8464" width="6.26953125" style="335" customWidth="1"/>
    <col min="8465" max="8465" width="6" style="335" customWidth="1"/>
    <col min="8466" max="8466" width="3.08984375" style="335" customWidth="1"/>
    <col min="8467" max="8467" width="10.26953125" style="335" bestFit="1" customWidth="1"/>
    <col min="8468" max="8468" width="10.90625" style="335" bestFit="1" customWidth="1"/>
    <col min="8469" max="8469" width="6.26953125" style="335" customWidth="1"/>
    <col min="8470" max="8710" width="9" style="335"/>
    <col min="8711" max="8712" width="3" style="335" customWidth="1"/>
    <col min="8713" max="8717" width="6.26953125" style="335" customWidth="1"/>
    <col min="8718" max="8719" width="3.08984375" style="335" customWidth="1"/>
    <col min="8720" max="8720" width="6.26953125" style="335" customWidth="1"/>
    <col min="8721" max="8721" width="6" style="335" customWidth="1"/>
    <col min="8722" max="8722" width="3.08984375" style="335" customWidth="1"/>
    <col min="8723" max="8723" width="10.26953125" style="335" bestFit="1" customWidth="1"/>
    <col min="8724" max="8724" width="10.90625" style="335" bestFit="1" customWidth="1"/>
    <col min="8725" max="8725" width="6.26953125" style="335" customWidth="1"/>
    <col min="8726" max="8966" width="9" style="335"/>
    <col min="8967" max="8968" width="3" style="335" customWidth="1"/>
    <col min="8969" max="8973" width="6.26953125" style="335" customWidth="1"/>
    <col min="8974" max="8975" width="3.08984375" style="335" customWidth="1"/>
    <col min="8976" max="8976" width="6.26953125" style="335" customWidth="1"/>
    <col min="8977" max="8977" width="6" style="335" customWidth="1"/>
    <col min="8978" max="8978" width="3.08984375" style="335" customWidth="1"/>
    <col min="8979" max="8979" width="10.26953125" style="335" bestFit="1" customWidth="1"/>
    <col min="8980" max="8980" width="10.90625" style="335" bestFit="1" customWidth="1"/>
    <col min="8981" max="8981" width="6.26953125" style="335" customWidth="1"/>
    <col min="8982" max="9222" width="9" style="335"/>
    <col min="9223" max="9224" width="3" style="335" customWidth="1"/>
    <col min="9225" max="9229" width="6.26953125" style="335" customWidth="1"/>
    <col min="9230" max="9231" width="3.08984375" style="335" customWidth="1"/>
    <col min="9232" max="9232" width="6.26953125" style="335" customWidth="1"/>
    <col min="9233" max="9233" width="6" style="335" customWidth="1"/>
    <col min="9234" max="9234" width="3.08984375" style="335" customWidth="1"/>
    <col min="9235" max="9235" width="10.26953125" style="335" bestFit="1" customWidth="1"/>
    <col min="9236" max="9236" width="10.90625" style="335" bestFit="1" customWidth="1"/>
    <col min="9237" max="9237" width="6.26953125" style="335" customWidth="1"/>
    <col min="9238" max="9478" width="9" style="335"/>
    <col min="9479" max="9480" width="3" style="335" customWidth="1"/>
    <col min="9481" max="9485" width="6.26953125" style="335" customWidth="1"/>
    <col min="9486" max="9487" width="3.08984375" style="335" customWidth="1"/>
    <col min="9488" max="9488" width="6.26953125" style="335" customWidth="1"/>
    <col min="9489" max="9489" width="6" style="335" customWidth="1"/>
    <col min="9490" max="9490" width="3.08984375" style="335" customWidth="1"/>
    <col min="9491" max="9491" width="10.26953125" style="335" bestFit="1" customWidth="1"/>
    <col min="9492" max="9492" width="10.90625" style="335" bestFit="1" customWidth="1"/>
    <col min="9493" max="9493" width="6.26953125" style="335" customWidth="1"/>
    <col min="9494" max="9734" width="9" style="335"/>
    <col min="9735" max="9736" width="3" style="335" customWidth="1"/>
    <col min="9737" max="9741" width="6.26953125" style="335" customWidth="1"/>
    <col min="9742" max="9743" width="3.08984375" style="335" customWidth="1"/>
    <col min="9744" max="9744" width="6.26953125" style="335" customWidth="1"/>
    <col min="9745" max="9745" width="6" style="335" customWidth="1"/>
    <col min="9746" max="9746" width="3.08984375" style="335" customWidth="1"/>
    <col min="9747" max="9747" width="10.26953125" style="335" bestFit="1" customWidth="1"/>
    <col min="9748" max="9748" width="10.90625" style="335" bestFit="1" customWidth="1"/>
    <col min="9749" max="9749" width="6.26953125" style="335" customWidth="1"/>
    <col min="9750" max="9990" width="9" style="335"/>
    <col min="9991" max="9992" width="3" style="335" customWidth="1"/>
    <col min="9993" max="9997" width="6.26953125" style="335" customWidth="1"/>
    <col min="9998" max="9999" width="3.08984375" style="335" customWidth="1"/>
    <col min="10000" max="10000" width="6.26953125" style="335" customWidth="1"/>
    <col min="10001" max="10001" width="6" style="335" customWidth="1"/>
    <col min="10002" max="10002" width="3.08984375" style="335" customWidth="1"/>
    <col min="10003" max="10003" width="10.26953125" style="335" bestFit="1" customWidth="1"/>
    <col min="10004" max="10004" width="10.90625" style="335" bestFit="1" customWidth="1"/>
    <col min="10005" max="10005" width="6.26953125" style="335" customWidth="1"/>
    <col min="10006" max="10246" width="9" style="335"/>
    <col min="10247" max="10248" width="3" style="335" customWidth="1"/>
    <col min="10249" max="10253" width="6.26953125" style="335" customWidth="1"/>
    <col min="10254" max="10255" width="3.08984375" style="335" customWidth="1"/>
    <col min="10256" max="10256" width="6.26953125" style="335" customWidth="1"/>
    <col min="10257" max="10257" width="6" style="335" customWidth="1"/>
    <col min="10258" max="10258" width="3.08984375" style="335" customWidth="1"/>
    <col min="10259" max="10259" width="10.26953125" style="335" bestFit="1" customWidth="1"/>
    <col min="10260" max="10260" width="10.90625" style="335" bestFit="1" customWidth="1"/>
    <col min="10261" max="10261" width="6.26953125" style="335" customWidth="1"/>
    <col min="10262" max="10502" width="9" style="335"/>
    <col min="10503" max="10504" width="3" style="335" customWidth="1"/>
    <col min="10505" max="10509" width="6.26953125" style="335" customWidth="1"/>
    <col min="10510" max="10511" width="3.08984375" style="335" customWidth="1"/>
    <col min="10512" max="10512" width="6.26953125" style="335" customWidth="1"/>
    <col min="10513" max="10513" width="6" style="335" customWidth="1"/>
    <col min="10514" max="10514" width="3.08984375" style="335" customWidth="1"/>
    <col min="10515" max="10515" width="10.26953125" style="335" bestFit="1" customWidth="1"/>
    <col min="10516" max="10516" width="10.90625" style="335" bestFit="1" customWidth="1"/>
    <col min="10517" max="10517" width="6.26953125" style="335" customWidth="1"/>
    <col min="10518" max="10758" width="9" style="335"/>
    <col min="10759" max="10760" width="3" style="335" customWidth="1"/>
    <col min="10761" max="10765" width="6.26953125" style="335" customWidth="1"/>
    <col min="10766" max="10767" width="3.08984375" style="335" customWidth="1"/>
    <col min="10768" max="10768" width="6.26953125" style="335" customWidth="1"/>
    <col min="10769" max="10769" width="6" style="335" customWidth="1"/>
    <col min="10770" max="10770" width="3.08984375" style="335" customWidth="1"/>
    <col min="10771" max="10771" width="10.26953125" style="335" bestFit="1" customWidth="1"/>
    <col min="10772" max="10772" width="10.90625" style="335" bestFit="1" customWidth="1"/>
    <col min="10773" max="10773" width="6.26953125" style="335" customWidth="1"/>
    <col min="10774" max="11014" width="9" style="335"/>
    <col min="11015" max="11016" width="3" style="335" customWidth="1"/>
    <col min="11017" max="11021" width="6.26953125" style="335" customWidth="1"/>
    <col min="11022" max="11023" width="3.08984375" style="335" customWidth="1"/>
    <col min="11024" max="11024" width="6.26953125" style="335" customWidth="1"/>
    <col min="11025" max="11025" width="6" style="335" customWidth="1"/>
    <col min="11026" max="11026" width="3.08984375" style="335" customWidth="1"/>
    <col min="11027" max="11027" width="10.26953125" style="335" bestFit="1" customWidth="1"/>
    <col min="11028" max="11028" width="10.90625" style="335" bestFit="1" customWidth="1"/>
    <col min="11029" max="11029" width="6.26953125" style="335" customWidth="1"/>
    <col min="11030" max="11270" width="9" style="335"/>
    <col min="11271" max="11272" width="3" style="335" customWidth="1"/>
    <col min="11273" max="11277" width="6.26953125" style="335" customWidth="1"/>
    <col min="11278" max="11279" width="3.08984375" style="335" customWidth="1"/>
    <col min="11280" max="11280" width="6.26953125" style="335" customWidth="1"/>
    <col min="11281" max="11281" width="6" style="335" customWidth="1"/>
    <col min="11282" max="11282" width="3.08984375" style="335" customWidth="1"/>
    <col min="11283" max="11283" width="10.26953125" style="335" bestFit="1" customWidth="1"/>
    <col min="11284" max="11284" width="10.90625" style="335" bestFit="1" customWidth="1"/>
    <col min="11285" max="11285" width="6.26953125" style="335" customWidth="1"/>
    <col min="11286" max="11526" width="9" style="335"/>
    <col min="11527" max="11528" width="3" style="335" customWidth="1"/>
    <col min="11529" max="11533" width="6.26953125" style="335" customWidth="1"/>
    <col min="11534" max="11535" width="3.08984375" style="335" customWidth="1"/>
    <col min="11536" max="11536" width="6.26953125" style="335" customWidth="1"/>
    <col min="11537" max="11537" width="6" style="335" customWidth="1"/>
    <col min="11538" max="11538" width="3.08984375" style="335" customWidth="1"/>
    <col min="11539" max="11539" width="10.26953125" style="335" bestFit="1" customWidth="1"/>
    <col min="11540" max="11540" width="10.90625" style="335" bestFit="1" customWidth="1"/>
    <col min="11541" max="11541" width="6.26953125" style="335" customWidth="1"/>
    <col min="11542" max="11782" width="9" style="335"/>
    <col min="11783" max="11784" width="3" style="335" customWidth="1"/>
    <col min="11785" max="11789" width="6.26953125" style="335" customWidth="1"/>
    <col min="11790" max="11791" width="3.08984375" style="335" customWidth="1"/>
    <col min="11792" max="11792" width="6.26953125" style="335" customWidth="1"/>
    <col min="11793" max="11793" width="6" style="335" customWidth="1"/>
    <col min="11794" max="11794" width="3.08984375" style="335" customWidth="1"/>
    <col min="11795" max="11795" width="10.26953125" style="335" bestFit="1" customWidth="1"/>
    <col min="11796" max="11796" width="10.90625" style="335" bestFit="1" customWidth="1"/>
    <col min="11797" max="11797" width="6.26953125" style="335" customWidth="1"/>
    <col min="11798" max="12038" width="9" style="335"/>
    <col min="12039" max="12040" width="3" style="335" customWidth="1"/>
    <col min="12041" max="12045" width="6.26953125" style="335" customWidth="1"/>
    <col min="12046" max="12047" width="3.08984375" style="335" customWidth="1"/>
    <col min="12048" max="12048" width="6.26953125" style="335" customWidth="1"/>
    <col min="12049" max="12049" width="6" style="335" customWidth="1"/>
    <col min="12050" max="12050" width="3.08984375" style="335" customWidth="1"/>
    <col min="12051" max="12051" width="10.26953125" style="335" bestFit="1" customWidth="1"/>
    <col min="12052" max="12052" width="10.90625" style="335" bestFit="1" customWidth="1"/>
    <col min="12053" max="12053" width="6.26953125" style="335" customWidth="1"/>
    <col min="12054" max="12294" width="9" style="335"/>
    <col min="12295" max="12296" width="3" style="335" customWidth="1"/>
    <col min="12297" max="12301" width="6.26953125" style="335" customWidth="1"/>
    <col min="12302" max="12303" width="3.08984375" style="335" customWidth="1"/>
    <col min="12304" max="12304" width="6.26953125" style="335" customWidth="1"/>
    <col min="12305" max="12305" width="6" style="335" customWidth="1"/>
    <col min="12306" max="12306" width="3.08984375" style="335" customWidth="1"/>
    <col min="12307" max="12307" width="10.26953125" style="335" bestFit="1" customWidth="1"/>
    <col min="12308" max="12308" width="10.90625" style="335" bestFit="1" customWidth="1"/>
    <col min="12309" max="12309" width="6.26953125" style="335" customWidth="1"/>
    <col min="12310" max="12550" width="9" style="335"/>
    <col min="12551" max="12552" width="3" style="335" customWidth="1"/>
    <col min="12553" max="12557" width="6.26953125" style="335" customWidth="1"/>
    <col min="12558" max="12559" width="3.08984375" style="335" customWidth="1"/>
    <col min="12560" max="12560" width="6.26953125" style="335" customWidth="1"/>
    <col min="12561" max="12561" width="6" style="335" customWidth="1"/>
    <col min="12562" max="12562" width="3.08984375" style="335" customWidth="1"/>
    <col min="12563" max="12563" width="10.26953125" style="335" bestFit="1" customWidth="1"/>
    <col min="12564" max="12564" width="10.90625" style="335" bestFit="1" customWidth="1"/>
    <col min="12565" max="12565" width="6.26953125" style="335" customWidth="1"/>
    <col min="12566" max="12806" width="9" style="335"/>
    <col min="12807" max="12808" width="3" style="335" customWidth="1"/>
    <col min="12809" max="12813" width="6.26953125" style="335" customWidth="1"/>
    <col min="12814" max="12815" width="3.08984375" style="335" customWidth="1"/>
    <col min="12816" max="12816" width="6.26953125" style="335" customWidth="1"/>
    <col min="12817" max="12817" width="6" style="335" customWidth="1"/>
    <col min="12818" max="12818" width="3.08984375" style="335" customWidth="1"/>
    <col min="12819" max="12819" width="10.26953125" style="335" bestFit="1" customWidth="1"/>
    <col min="12820" max="12820" width="10.90625" style="335" bestFit="1" customWidth="1"/>
    <col min="12821" max="12821" width="6.26953125" style="335" customWidth="1"/>
    <col min="12822" max="13062" width="9" style="335"/>
    <col min="13063" max="13064" width="3" style="335" customWidth="1"/>
    <col min="13065" max="13069" width="6.26953125" style="335" customWidth="1"/>
    <col min="13070" max="13071" width="3.08984375" style="335" customWidth="1"/>
    <col min="13072" max="13072" width="6.26953125" style="335" customWidth="1"/>
    <col min="13073" max="13073" width="6" style="335" customWidth="1"/>
    <col min="13074" max="13074" width="3.08984375" style="335" customWidth="1"/>
    <col min="13075" max="13075" width="10.26953125" style="335" bestFit="1" customWidth="1"/>
    <col min="13076" max="13076" width="10.90625" style="335" bestFit="1" customWidth="1"/>
    <col min="13077" max="13077" width="6.26953125" style="335" customWidth="1"/>
    <col min="13078" max="13318" width="9" style="335"/>
    <col min="13319" max="13320" width="3" style="335" customWidth="1"/>
    <col min="13321" max="13325" width="6.26953125" style="335" customWidth="1"/>
    <col min="13326" max="13327" width="3.08984375" style="335" customWidth="1"/>
    <col min="13328" max="13328" width="6.26953125" style="335" customWidth="1"/>
    <col min="13329" max="13329" width="6" style="335" customWidth="1"/>
    <col min="13330" max="13330" width="3.08984375" style="335" customWidth="1"/>
    <col min="13331" max="13331" width="10.26953125" style="335" bestFit="1" customWidth="1"/>
    <col min="13332" max="13332" width="10.90625" style="335" bestFit="1" customWidth="1"/>
    <col min="13333" max="13333" width="6.26953125" style="335" customWidth="1"/>
    <col min="13334" max="13574" width="9" style="335"/>
    <col min="13575" max="13576" width="3" style="335" customWidth="1"/>
    <col min="13577" max="13581" width="6.26953125" style="335" customWidth="1"/>
    <col min="13582" max="13583" width="3.08984375" style="335" customWidth="1"/>
    <col min="13584" max="13584" width="6.26953125" style="335" customWidth="1"/>
    <col min="13585" max="13585" width="6" style="335" customWidth="1"/>
    <col min="13586" max="13586" width="3.08984375" style="335" customWidth="1"/>
    <col min="13587" max="13587" width="10.26953125" style="335" bestFit="1" customWidth="1"/>
    <col min="13588" max="13588" width="10.90625" style="335" bestFit="1" customWidth="1"/>
    <col min="13589" max="13589" width="6.26953125" style="335" customWidth="1"/>
    <col min="13590" max="13830" width="9" style="335"/>
    <col min="13831" max="13832" width="3" style="335" customWidth="1"/>
    <col min="13833" max="13837" width="6.26953125" style="335" customWidth="1"/>
    <col min="13838" max="13839" width="3.08984375" style="335" customWidth="1"/>
    <col min="13840" max="13840" width="6.26953125" style="335" customWidth="1"/>
    <col min="13841" max="13841" width="6" style="335" customWidth="1"/>
    <col min="13842" max="13842" width="3.08984375" style="335" customWidth="1"/>
    <col min="13843" max="13843" width="10.26953125" style="335" bestFit="1" customWidth="1"/>
    <col min="13844" max="13844" width="10.90625" style="335" bestFit="1" customWidth="1"/>
    <col min="13845" max="13845" width="6.26953125" style="335" customWidth="1"/>
    <col min="13846" max="14086" width="9" style="335"/>
    <col min="14087" max="14088" width="3" style="335" customWidth="1"/>
    <col min="14089" max="14093" width="6.26953125" style="335" customWidth="1"/>
    <col min="14094" max="14095" width="3.08984375" style="335" customWidth="1"/>
    <col min="14096" max="14096" width="6.26953125" style="335" customWidth="1"/>
    <col min="14097" max="14097" width="6" style="335" customWidth="1"/>
    <col min="14098" max="14098" width="3.08984375" style="335" customWidth="1"/>
    <col min="14099" max="14099" width="10.26953125" style="335" bestFit="1" customWidth="1"/>
    <col min="14100" max="14100" width="10.90625" style="335" bestFit="1" customWidth="1"/>
    <col min="14101" max="14101" width="6.26953125" style="335" customWidth="1"/>
    <col min="14102" max="14342" width="9" style="335"/>
    <col min="14343" max="14344" width="3" style="335" customWidth="1"/>
    <col min="14345" max="14349" width="6.26953125" style="335" customWidth="1"/>
    <col min="14350" max="14351" width="3.08984375" style="335" customWidth="1"/>
    <col min="14352" max="14352" width="6.26953125" style="335" customWidth="1"/>
    <col min="14353" max="14353" width="6" style="335" customWidth="1"/>
    <col min="14354" max="14354" width="3.08984375" style="335" customWidth="1"/>
    <col min="14355" max="14355" width="10.26953125" style="335" bestFit="1" customWidth="1"/>
    <col min="14356" max="14356" width="10.90625" style="335" bestFit="1" customWidth="1"/>
    <col min="14357" max="14357" width="6.26953125" style="335" customWidth="1"/>
    <col min="14358" max="14598" width="9" style="335"/>
    <col min="14599" max="14600" width="3" style="335" customWidth="1"/>
    <col min="14601" max="14605" width="6.26953125" style="335" customWidth="1"/>
    <col min="14606" max="14607" width="3.08984375" style="335" customWidth="1"/>
    <col min="14608" max="14608" width="6.26953125" style="335" customWidth="1"/>
    <col min="14609" max="14609" width="6" style="335" customWidth="1"/>
    <col min="14610" max="14610" width="3.08984375" style="335" customWidth="1"/>
    <col min="14611" max="14611" width="10.26953125" style="335" bestFit="1" customWidth="1"/>
    <col min="14612" max="14612" width="10.90625" style="335" bestFit="1" customWidth="1"/>
    <col min="14613" max="14613" width="6.26953125" style="335" customWidth="1"/>
    <col min="14614" max="14854" width="9" style="335"/>
    <col min="14855" max="14856" width="3" style="335" customWidth="1"/>
    <col min="14857" max="14861" width="6.26953125" style="335" customWidth="1"/>
    <col min="14862" max="14863" width="3.08984375" style="335" customWidth="1"/>
    <col min="14864" max="14864" width="6.26953125" style="335" customWidth="1"/>
    <col min="14865" max="14865" width="6" style="335" customWidth="1"/>
    <col min="14866" max="14866" width="3.08984375" style="335" customWidth="1"/>
    <col min="14867" max="14867" width="10.26953125" style="335" bestFit="1" customWidth="1"/>
    <col min="14868" max="14868" width="10.90625" style="335" bestFit="1" customWidth="1"/>
    <col min="14869" max="14869" width="6.26953125" style="335" customWidth="1"/>
    <col min="14870" max="15110" width="9" style="335"/>
    <col min="15111" max="15112" width="3" style="335" customWidth="1"/>
    <col min="15113" max="15117" width="6.26953125" style="335" customWidth="1"/>
    <col min="15118" max="15119" width="3.08984375" style="335" customWidth="1"/>
    <col min="15120" max="15120" width="6.26953125" style="335" customWidth="1"/>
    <col min="15121" max="15121" width="6" style="335" customWidth="1"/>
    <col min="15122" max="15122" width="3.08984375" style="335" customWidth="1"/>
    <col min="15123" max="15123" width="10.26953125" style="335" bestFit="1" customWidth="1"/>
    <col min="15124" max="15124" width="10.90625" style="335" bestFit="1" customWidth="1"/>
    <col min="15125" max="15125" width="6.26953125" style="335" customWidth="1"/>
    <col min="15126" max="15366" width="9" style="335"/>
    <col min="15367" max="15368" width="3" style="335" customWidth="1"/>
    <col min="15369" max="15373" width="6.26953125" style="335" customWidth="1"/>
    <col min="15374" max="15375" width="3.08984375" style="335" customWidth="1"/>
    <col min="15376" max="15376" width="6.26953125" style="335" customWidth="1"/>
    <col min="15377" max="15377" width="6" style="335" customWidth="1"/>
    <col min="15378" max="15378" width="3.08984375" style="335" customWidth="1"/>
    <col min="15379" max="15379" width="10.26953125" style="335" bestFit="1" customWidth="1"/>
    <col min="15380" max="15380" width="10.90625" style="335" bestFit="1" customWidth="1"/>
    <col min="15381" max="15381" width="6.26953125" style="335" customWidth="1"/>
    <col min="15382" max="15622" width="9" style="335"/>
    <col min="15623" max="15624" width="3" style="335" customWidth="1"/>
    <col min="15625" max="15629" width="6.26953125" style="335" customWidth="1"/>
    <col min="15630" max="15631" width="3.08984375" style="335" customWidth="1"/>
    <col min="15632" max="15632" width="6.26953125" style="335" customWidth="1"/>
    <col min="15633" max="15633" width="6" style="335" customWidth="1"/>
    <col min="15634" max="15634" width="3.08984375" style="335" customWidth="1"/>
    <col min="15635" max="15635" width="10.26953125" style="335" bestFit="1" customWidth="1"/>
    <col min="15636" max="15636" width="10.90625" style="335" bestFit="1" customWidth="1"/>
    <col min="15637" max="15637" width="6.26953125" style="335" customWidth="1"/>
    <col min="15638" max="15878" width="9" style="335"/>
    <col min="15879" max="15880" width="3" style="335" customWidth="1"/>
    <col min="15881" max="15885" width="6.26953125" style="335" customWidth="1"/>
    <col min="15886" max="15887" width="3.08984375" style="335" customWidth="1"/>
    <col min="15888" max="15888" width="6.26953125" style="335" customWidth="1"/>
    <col min="15889" max="15889" width="6" style="335" customWidth="1"/>
    <col min="15890" max="15890" width="3.08984375" style="335" customWidth="1"/>
    <col min="15891" max="15891" width="10.26953125" style="335" bestFit="1" customWidth="1"/>
    <col min="15892" max="15892" width="10.90625" style="335" bestFit="1" customWidth="1"/>
    <col min="15893" max="15893" width="6.26953125" style="335" customWidth="1"/>
    <col min="15894" max="16134" width="9" style="335"/>
    <col min="16135" max="16136" width="3" style="335" customWidth="1"/>
    <col min="16137" max="16141" width="6.26953125" style="335" customWidth="1"/>
    <col min="16142" max="16143" width="3.08984375" style="335" customWidth="1"/>
    <col min="16144" max="16144" width="6.26953125" style="335" customWidth="1"/>
    <col min="16145" max="16145" width="6" style="335" customWidth="1"/>
    <col min="16146" max="16146" width="3.08984375" style="335" customWidth="1"/>
    <col min="16147" max="16147" width="10.26953125" style="335" bestFit="1" customWidth="1"/>
    <col min="16148" max="16148" width="10.90625" style="335" bestFit="1" customWidth="1"/>
    <col min="16149" max="16149" width="6.26953125" style="335" customWidth="1"/>
    <col min="16150" max="16384" width="9" style="335"/>
  </cols>
  <sheetData>
    <row r="1" spans="1:82" ht="37.5" customHeight="1">
      <c r="B1" s="337"/>
    </row>
    <row r="3" spans="1:82">
      <c r="F3" s="338"/>
      <c r="G3" s="338"/>
      <c r="H3" s="338"/>
      <c r="I3" s="338"/>
      <c r="J3" s="338"/>
      <c r="K3" s="338"/>
      <c r="L3" s="338"/>
      <c r="M3" s="338"/>
      <c r="N3" s="338"/>
      <c r="O3" s="338"/>
      <c r="AA3" s="338"/>
      <c r="AB3" s="338"/>
      <c r="AC3" s="338"/>
      <c r="AD3" s="338"/>
      <c r="AE3" s="338"/>
      <c r="AF3" s="338"/>
      <c r="AG3" s="338"/>
      <c r="AH3" s="338"/>
      <c r="AI3" s="338"/>
      <c r="AJ3" s="338"/>
      <c r="AV3" s="338"/>
      <c r="AW3" s="338"/>
      <c r="AX3" s="338"/>
      <c r="AY3" s="338"/>
      <c r="AZ3" s="338"/>
      <c r="BA3" s="338"/>
      <c r="BB3" s="338"/>
      <c r="BC3" s="338"/>
      <c r="BD3" s="338"/>
      <c r="BE3" s="338"/>
      <c r="BQ3" s="338"/>
      <c r="BR3" s="338"/>
      <c r="BS3" s="338"/>
      <c r="BT3" s="338"/>
      <c r="BU3" s="338"/>
      <c r="BV3" s="338"/>
      <c r="BW3" s="338"/>
      <c r="BX3" s="338"/>
      <c r="BY3" s="338"/>
      <c r="BZ3" s="338"/>
    </row>
    <row r="4" spans="1:82" ht="16.5" customHeight="1">
      <c r="E4" s="339"/>
      <c r="F4" s="699" t="str">
        <f>入力!$F$4</f>
        <v>〇〇工業団地の企業立地による経済波及効果</v>
      </c>
      <c r="G4" s="700"/>
      <c r="H4" s="700"/>
      <c r="I4" s="700"/>
      <c r="J4" s="700"/>
      <c r="K4" s="700"/>
      <c r="L4" s="700"/>
      <c r="M4" s="700"/>
      <c r="N4" s="700"/>
      <c r="O4" s="701"/>
      <c r="P4" s="340"/>
      <c r="Z4" s="339"/>
      <c r="AA4" s="699" t="str">
        <f>入力!$F$4</f>
        <v>〇〇工業団地の企業立地による経済波及効果</v>
      </c>
      <c r="AB4" s="700"/>
      <c r="AC4" s="700"/>
      <c r="AD4" s="700"/>
      <c r="AE4" s="700"/>
      <c r="AF4" s="700"/>
      <c r="AG4" s="700"/>
      <c r="AH4" s="700"/>
      <c r="AI4" s="700"/>
      <c r="AJ4" s="701"/>
      <c r="AK4" s="340"/>
      <c r="AU4" s="339"/>
      <c r="AV4" s="699" t="str">
        <f>入力!$F$4</f>
        <v>〇〇工業団地の企業立地による経済波及効果</v>
      </c>
      <c r="AW4" s="700"/>
      <c r="AX4" s="700"/>
      <c r="AY4" s="700"/>
      <c r="AZ4" s="700"/>
      <c r="BA4" s="700"/>
      <c r="BB4" s="700"/>
      <c r="BC4" s="700"/>
      <c r="BD4" s="700"/>
      <c r="BE4" s="701"/>
      <c r="BF4" s="340"/>
      <c r="BP4" s="339"/>
      <c r="BQ4" s="699" t="str">
        <f>入力!$F$4</f>
        <v>〇〇工業団地の企業立地による経済波及効果</v>
      </c>
      <c r="BR4" s="700"/>
      <c r="BS4" s="700"/>
      <c r="BT4" s="700"/>
      <c r="BU4" s="700"/>
      <c r="BV4" s="700"/>
      <c r="BW4" s="700"/>
      <c r="BX4" s="700"/>
      <c r="BY4" s="700"/>
      <c r="BZ4" s="701"/>
      <c r="CA4" s="340"/>
    </row>
    <row r="5" spans="1:82" ht="17.25" customHeight="1" thickBot="1">
      <c r="E5" s="339"/>
      <c r="F5" s="702"/>
      <c r="G5" s="703"/>
      <c r="H5" s="703"/>
      <c r="I5" s="703"/>
      <c r="J5" s="703"/>
      <c r="K5" s="703"/>
      <c r="L5" s="703"/>
      <c r="M5" s="703"/>
      <c r="N5" s="703"/>
      <c r="O5" s="704"/>
      <c r="P5" s="340"/>
      <c r="Z5" s="339"/>
      <c r="AA5" s="702"/>
      <c r="AB5" s="703"/>
      <c r="AC5" s="703"/>
      <c r="AD5" s="703"/>
      <c r="AE5" s="703"/>
      <c r="AF5" s="703"/>
      <c r="AG5" s="703"/>
      <c r="AH5" s="703"/>
      <c r="AI5" s="703"/>
      <c r="AJ5" s="704"/>
      <c r="AK5" s="340"/>
      <c r="AU5" s="339"/>
      <c r="AV5" s="702"/>
      <c r="AW5" s="703"/>
      <c r="AX5" s="703"/>
      <c r="AY5" s="703"/>
      <c r="AZ5" s="703"/>
      <c r="BA5" s="703"/>
      <c r="BB5" s="703"/>
      <c r="BC5" s="703"/>
      <c r="BD5" s="703"/>
      <c r="BE5" s="704"/>
      <c r="BF5" s="340"/>
      <c r="BP5" s="339"/>
      <c r="BQ5" s="702"/>
      <c r="BR5" s="703"/>
      <c r="BS5" s="703"/>
      <c r="BT5" s="703"/>
      <c r="BU5" s="703"/>
      <c r="BV5" s="703"/>
      <c r="BW5" s="703"/>
      <c r="BX5" s="703"/>
      <c r="BY5" s="703"/>
      <c r="BZ5" s="704"/>
      <c r="CA5" s="340"/>
    </row>
    <row r="6" spans="1:82">
      <c r="C6" s="705" t="s">
        <v>838</v>
      </c>
      <c r="D6" s="706"/>
      <c r="E6" s="706"/>
      <c r="F6" s="707"/>
      <c r="G6" s="341"/>
      <c r="H6" s="341"/>
      <c r="I6" s="341"/>
      <c r="J6" s="341"/>
      <c r="K6" s="341"/>
      <c r="L6" s="341"/>
      <c r="M6" s="341"/>
      <c r="N6" s="341"/>
      <c r="O6" s="341"/>
      <c r="S6" s="342"/>
      <c r="W6" s="339"/>
      <c r="X6" s="708" t="s">
        <v>839</v>
      </c>
      <c r="Y6" s="709"/>
      <c r="Z6" s="709"/>
      <c r="AA6" s="710"/>
      <c r="AB6" s="341"/>
      <c r="AC6" s="341"/>
      <c r="AD6" s="341"/>
      <c r="AE6" s="341"/>
      <c r="AF6" s="341"/>
      <c r="AG6" s="341"/>
      <c r="AH6" s="341"/>
      <c r="AI6" s="341"/>
      <c r="AJ6" s="341"/>
      <c r="AN6" s="342"/>
      <c r="AR6" s="339"/>
      <c r="AS6" s="708" t="s">
        <v>840</v>
      </c>
      <c r="AT6" s="709"/>
      <c r="AU6" s="709"/>
      <c r="AV6" s="710"/>
      <c r="AW6" s="341"/>
      <c r="AX6" s="341"/>
      <c r="AY6" s="341"/>
      <c r="AZ6" s="341"/>
      <c r="BA6" s="341"/>
      <c r="BB6" s="341"/>
      <c r="BC6" s="341"/>
      <c r="BD6" s="341"/>
      <c r="BE6" s="341"/>
      <c r="BI6" s="342"/>
      <c r="BM6" s="339"/>
      <c r="BN6" s="708" t="s">
        <v>1031</v>
      </c>
      <c r="BO6" s="709"/>
      <c r="BP6" s="709"/>
      <c r="BQ6" s="710"/>
      <c r="BR6" s="341"/>
      <c r="BS6" s="341"/>
      <c r="BT6" s="341"/>
      <c r="BU6" s="341"/>
      <c r="BV6" s="341"/>
      <c r="BW6" s="341"/>
      <c r="BX6" s="341"/>
      <c r="BY6" s="341"/>
      <c r="BZ6" s="341"/>
      <c r="CD6" s="342"/>
    </row>
    <row r="7" spans="1:82" ht="17" thickBot="1">
      <c r="D7" s="338"/>
      <c r="E7" s="711" t="str">
        <f>"単位："&amp;固定資本!$B$11</f>
        <v>単位：千円</v>
      </c>
      <c r="F7" s="712"/>
      <c r="G7" s="713"/>
      <c r="H7" s="338"/>
      <c r="I7" s="341"/>
      <c r="J7" s="343"/>
      <c r="S7" s="342"/>
      <c r="Y7" s="338"/>
      <c r="Z7" s="711" t="str">
        <f>"単位："&amp;固定資本!$B$11</f>
        <v>単位：千円</v>
      </c>
      <c r="AA7" s="712"/>
      <c r="AB7" s="713"/>
      <c r="AC7" s="338"/>
      <c r="AD7" s="341"/>
      <c r="AE7" s="343"/>
      <c r="AN7" s="342"/>
      <c r="AT7" s="338"/>
      <c r="AU7" s="711" t="str">
        <f>"単位："&amp;固定資本!$B$11</f>
        <v>単位：千円</v>
      </c>
      <c r="AV7" s="712"/>
      <c r="AW7" s="713"/>
      <c r="AX7" s="338"/>
      <c r="AY7" s="341"/>
      <c r="AZ7" s="343"/>
      <c r="BI7" s="342"/>
      <c r="BO7" s="338"/>
      <c r="BP7" s="711" t="str">
        <f>"単位："&amp;固定資本!$B$11</f>
        <v>単位：千円</v>
      </c>
      <c r="BQ7" s="712"/>
      <c r="BR7" s="713"/>
      <c r="BS7" s="425"/>
      <c r="BT7" s="426"/>
      <c r="BU7" s="427"/>
      <c r="BV7" s="423"/>
      <c r="BW7" s="423"/>
      <c r="CD7" s="342"/>
    </row>
    <row r="8" spans="1:82" ht="16.5" customHeight="1">
      <c r="A8" s="339"/>
      <c r="B8" s="339"/>
      <c r="C8" s="339"/>
      <c r="D8" s="714" t="s">
        <v>1032</v>
      </c>
      <c r="E8" s="715"/>
      <c r="F8" s="715"/>
      <c r="G8" s="715"/>
      <c r="H8" s="716"/>
      <c r="I8" s="344"/>
      <c r="W8" s="339"/>
      <c r="X8" s="339"/>
      <c r="Y8" s="714" t="s">
        <v>1033</v>
      </c>
      <c r="Z8" s="715"/>
      <c r="AA8" s="715"/>
      <c r="AB8" s="715"/>
      <c r="AC8" s="716"/>
      <c r="AD8" s="344"/>
      <c r="AR8" s="339"/>
      <c r="AS8" s="339"/>
      <c r="AT8" s="714" t="s">
        <v>1034</v>
      </c>
      <c r="AU8" s="715"/>
      <c r="AV8" s="715"/>
      <c r="AW8" s="715"/>
      <c r="AX8" s="716"/>
      <c r="AY8" s="344"/>
      <c r="BM8" s="339"/>
      <c r="BN8" s="339"/>
      <c r="BO8" s="714" t="s">
        <v>1035</v>
      </c>
      <c r="BP8" s="720"/>
      <c r="BQ8" s="720"/>
      <c r="BR8" s="721"/>
      <c r="BS8" s="428"/>
      <c r="BT8" s="429"/>
      <c r="BU8" s="423"/>
      <c r="BV8" s="423"/>
      <c r="BW8" s="423"/>
    </row>
    <row r="9" spans="1:82">
      <c r="A9" s="339"/>
      <c r="B9" s="339"/>
      <c r="C9" s="339"/>
      <c r="D9" s="717"/>
      <c r="E9" s="718"/>
      <c r="F9" s="718"/>
      <c r="G9" s="718"/>
      <c r="H9" s="719"/>
      <c r="I9" s="344"/>
      <c r="W9" s="339"/>
      <c r="X9" s="339"/>
      <c r="Y9" s="717"/>
      <c r="Z9" s="718"/>
      <c r="AA9" s="718"/>
      <c r="AB9" s="718"/>
      <c r="AC9" s="719"/>
      <c r="AD9" s="344"/>
      <c r="AR9" s="339"/>
      <c r="AS9" s="339"/>
      <c r="AT9" s="717"/>
      <c r="AU9" s="718"/>
      <c r="AV9" s="718"/>
      <c r="AW9" s="718"/>
      <c r="AX9" s="719"/>
      <c r="AY9" s="344"/>
      <c r="BM9" s="339"/>
      <c r="BN9" s="339"/>
      <c r="BO9" s="722"/>
      <c r="BP9" s="723"/>
      <c r="BQ9" s="723"/>
      <c r="BR9" s="724"/>
      <c r="BS9" s="428"/>
      <c r="BT9" s="429"/>
      <c r="BU9" s="423"/>
      <c r="BV9" s="423"/>
      <c r="BW9" s="423"/>
    </row>
    <row r="10" spans="1:82" ht="17" thickBot="1">
      <c r="A10" s="339"/>
      <c r="B10" s="339"/>
      <c r="C10" s="339"/>
      <c r="D10" s="345"/>
      <c r="E10" s="346"/>
      <c r="F10" s="725">
        <f>報告書!E14</f>
        <v>0</v>
      </c>
      <c r="G10" s="725"/>
      <c r="H10" s="726"/>
      <c r="I10" s="344"/>
      <c r="W10" s="339"/>
      <c r="X10" s="339"/>
      <c r="Y10" s="345"/>
      <c r="Z10" s="346"/>
      <c r="AA10" s="725">
        <f>報告書!E16</f>
        <v>0</v>
      </c>
      <c r="AB10" s="725"/>
      <c r="AC10" s="726"/>
      <c r="AD10" s="344"/>
      <c r="AR10" s="339"/>
      <c r="AS10" s="339"/>
      <c r="AT10" s="345"/>
      <c r="AU10" s="346"/>
      <c r="AV10" s="725">
        <f>報告書!E18</f>
        <v>0</v>
      </c>
      <c r="AW10" s="725"/>
      <c r="AX10" s="726"/>
      <c r="AY10" s="344"/>
      <c r="BM10" s="339"/>
      <c r="BN10" s="339"/>
      <c r="BO10" s="345"/>
      <c r="BP10" s="346"/>
      <c r="BQ10" s="346">
        <f>報告書!E22</f>
        <v>0</v>
      </c>
      <c r="BR10" s="346"/>
      <c r="BS10" s="428"/>
      <c r="BT10" s="429"/>
      <c r="BU10" s="423"/>
      <c r="BV10" s="423"/>
      <c r="BW10" s="423"/>
    </row>
    <row r="11" spans="1:82">
      <c r="D11" s="341"/>
      <c r="E11" s="341"/>
      <c r="F11" s="341"/>
      <c r="G11" s="341"/>
      <c r="H11" s="341"/>
      <c r="I11" s="341"/>
      <c r="J11" s="341"/>
      <c r="K11" s="343"/>
      <c r="L11" s="343"/>
      <c r="M11" s="343"/>
      <c r="N11" s="343"/>
      <c r="O11" s="343"/>
      <c r="P11" s="343"/>
      <c r="Q11" s="343"/>
      <c r="R11" s="343"/>
      <c r="Y11" s="341"/>
      <c r="Z11" s="341"/>
      <c r="AA11" s="341"/>
      <c r="AB11" s="341"/>
      <c r="AC11" s="341"/>
      <c r="AD11" s="341"/>
      <c r="AE11" s="341"/>
      <c r="AF11" s="343"/>
      <c r="AG11" s="343"/>
      <c r="AH11" s="343"/>
      <c r="AI11" s="343"/>
      <c r="AJ11" s="343"/>
      <c r="AK11" s="343"/>
      <c r="AL11" s="343"/>
      <c r="AM11" s="343"/>
      <c r="AT11" s="341"/>
      <c r="AU11" s="341"/>
      <c r="AV11" s="341"/>
      <c r="AW11" s="341"/>
      <c r="AX11" s="341"/>
      <c r="AY11" s="341"/>
      <c r="AZ11" s="341"/>
      <c r="BA11" s="343"/>
      <c r="BB11" s="343"/>
      <c r="BC11" s="343"/>
      <c r="BD11" s="343"/>
      <c r="BE11" s="343"/>
      <c r="BF11" s="343"/>
      <c r="BG11" s="343"/>
      <c r="BH11" s="343"/>
      <c r="BO11" s="341"/>
      <c r="BP11" s="341"/>
      <c r="BQ11" s="341"/>
      <c r="BR11" s="341"/>
      <c r="BS11" s="426"/>
      <c r="BT11" s="426"/>
      <c r="BU11" s="426"/>
      <c r="BV11" s="427"/>
      <c r="BW11" s="427"/>
      <c r="BX11" s="343"/>
      <c r="BY11" s="343"/>
      <c r="BZ11" s="343"/>
      <c r="CA11" s="343"/>
      <c r="CB11" s="343"/>
      <c r="CC11" s="343"/>
    </row>
    <row r="12" spans="1:82" ht="17" thickBot="1">
      <c r="D12" s="343"/>
      <c r="E12" s="343"/>
      <c r="F12" s="338" t="s">
        <v>1036</v>
      </c>
      <c r="G12" s="343"/>
      <c r="H12" s="343"/>
      <c r="I12" s="343"/>
      <c r="J12" s="343"/>
      <c r="K12" s="343"/>
      <c r="M12" s="338"/>
      <c r="N12" s="338"/>
      <c r="O12" s="338"/>
      <c r="P12" s="338"/>
      <c r="Y12" s="343"/>
      <c r="Z12" s="343"/>
      <c r="AA12" s="338" t="s">
        <v>1036</v>
      </c>
      <c r="AB12" s="343"/>
      <c r="AC12" s="343"/>
      <c r="AD12" s="343"/>
      <c r="AE12" s="343"/>
      <c r="AF12" s="343"/>
      <c r="AH12" s="338"/>
      <c r="AI12" s="338"/>
      <c r="AJ12" s="338"/>
      <c r="AK12" s="338"/>
      <c r="AT12" s="343"/>
      <c r="AU12" s="343"/>
      <c r="AV12" s="338" t="s">
        <v>1037</v>
      </c>
      <c r="AW12" s="343"/>
      <c r="AX12" s="343"/>
    </row>
    <row r="13" spans="1:82">
      <c r="C13" s="339"/>
      <c r="D13" s="347"/>
      <c r="E13" s="348"/>
      <c r="F13" s="348"/>
      <c r="G13" s="348"/>
      <c r="H13" s="349"/>
      <c r="I13" s="348"/>
      <c r="J13" s="348"/>
      <c r="K13" s="350"/>
      <c r="L13" s="340"/>
      <c r="M13" s="338"/>
      <c r="N13" s="338"/>
      <c r="O13" s="338"/>
      <c r="P13" s="338"/>
      <c r="W13" s="339"/>
      <c r="X13" s="339"/>
      <c r="Y13" s="347"/>
      <c r="Z13" s="348"/>
      <c r="AA13" s="348"/>
      <c r="AB13" s="348"/>
      <c r="AC13" s="349"/>
      <c r="AD13" s="348"/>
      <c r="AE13" s="348"/>
      <c r="AF13" s="350"/>
      <c r="AG13" s="340"/>
      <c r="AH13" s="338"/>
      <c r="AI13" s="338"/>
      <c r="AJ13" s="338"/>
      <c r="AK13" s="338"/>
      <c r="AR13" s="339"/>
      <c r="AS13" s="339"/>
      <c r="AT13" s="727" t="s">
        <v>1038</v>
      </c>
      <c r="AU13" s="715"/>
      <c r="AV13" s="715"/>
      <c r="AW13" s="715"/>
      <c r="AX13" s="716"/>
      <c r="AY13" s="340"/>
    </row>
    <row r="14" spans="1:82">
      <c r="C14" s="339"/>
      <c r="D14" s="351"/>
      <c r="E14" s="533" t="s">
        <v>1039</v>
      </c>
      <c r="F14" s="533"/>
      <c r="G14" s="533"/>
      <c r="H14" s="352" t="s">
        <v>1040</v>
      </c>
      <c r="I14" s="533"/>
      <c r="J14" s="533"/>
      <c r="K14" s="353"/>
      <c r="L14" s="340"/>
      <c r="M14" s="338"/>
      <c r="N14" s="338"/>
      <c r="O14" s="338"/>
      <c r="P14" s="338"/>
      <c r="W14" s="339"/>
      <c r="X14" s="339"/>
      <c r="Y14" s="351"/>
      <c r="Z14" s="533" t="s">
        <v>1039</v>
      </c>
      <c r="AA14" s="533"/>
      <c r="AB14" s="533"/>
      <c r="AC14" s="352" t="s">
        <v>1040</v>
      </c>
      <c r="AD14" s="533"/>
      <c r="AE14" s="533"/>
      <c r="AF14" s="353"/>
      <c r="AG14" s="340"/>
      <c r="AH14" s="338"/>
      <c r="AI14" s="338"/>
      <c r="AJ14" s="338"/>
      <c r="AK14" s="338"/>
      <c r="AR14" s="339"/>
      <c r="AS14" s="339"/>
      <c r="AT14" s="717"/>
      <c r="AU14" s="718"/>
      <c r="AV14" s="718"/>
      <c r="AW14" s="718"/>
      <c r="AX14" s="719"/>
      <c r="AY14" s="340"/>
    </row>
    <row r="15" spans="1:82" ht="17" thickBot="1">
      <c r="C15" s="339"/>
      <c r="D15" s="351"/>
      <c r="E15" s="533"/>
      <c r="F15" s="533"/>
      <c r="G15" s="533"/>
      <c r="H15" s="352"/>
      <c r="I15" s="728">
        <f>造成波及!E121/固定資本!$C$11*1000</f>
        <v>0</v>
      </c>
      <c r="J15" s="728"/>
      <c r="K15" s="353"/>
      <c r="L15" s="340"/>
      <c r="M15" s="338"/>
      <c r="N15" s="338"/>
      <c r="O15" s="338"/>
      <c r="P15" s="338"/>
      <c r="W15" s="339"/>
      <c r="X15" s="339"/>
      <c r="Y15" s="351"/>
      <c r="Z15" s="533"/>
      <c r="AA15" s="533"/>
      <c r="AB15" s="533"/>
      <c r="AC15" s="352"/>
      <c r="AD15" s="728">
        <f>建築波及!E121/固定資本!$C$11*1000</f>
        <v>0</v>
      </c>
      <c r="AE15" s="728"/>
      <c r="AF15" s="353"/>
      <c r="AG15" s="340"/>
      <c r="AH15" s="338"/>
      <c r="AI15" s="338"/>
      <c r="AJ15" s="338"/>
      <c r="AK15" s="338"/>
      <c r="AR15" s="339"/>
      <c r="AS15" s="339"/>
      <c r="AT15" s="345"/>
      <c r="AU15" s="346"/>
      <c r="AV15" s="725">
        <f>設備波及!E112/固定資本!$C$11*1000</f>
        <v>0</v>
      </c>
      <c r="AW15" s="725"/>
      <c r="AX15" s="726"/>
      <c r="AY15" s="340"/>
    </row>
    <row r="16" spans="1:82">
      <c r="C16" s="339"/>
      <c r="D16" s="351"/>
      <c r="E16" s="533"/>
      <c r="F16" s="533"/>
      <c r="G16" s="533"/>
      <c r="H16" s="352"/>
      <c r="I16" s="354" t="s">
        <v>999</v>
      </c>
      <c r="J16" s="355">
        <f>造成波及!E114/固定資本!$C$11*1000</f>
        <v>0</v>
      </c>
      <c r="K16" s="356"/>
      <c r="L16" s="340"/>
      <c r="M16" s="338"/>
      <c r="N16" s="338"/>
      <c r="O16" s="338"/>
      <c r="P16" s="338"/>
      <c r="W16" s="339"/>
      <c r="X16" s="339"/>
      <c r="Y16" s="351"/>
      <c r="Z16" s="533"/>
      <c r="AA16" s="533"/>
      <c r="AB16" s="533"/>
      <c r="AC16" s="352"/>
      <c r="AD16" s="354" t="s">
        <v>999</v>
      </c>
      <c r="AE16" s="355">
        <f>建築波及!E114/固定資本!$C$11*1000</f>
        <v>0</v>
      </c>
      <c r="AF16" s="356"/>
      <c r="AG16" s="340"/>
      <c r="AH16" s="338"/>
      <c r="AI16" s="338"/>
      <c r="AJ16" s="338"/>
      <c r="AK16" s="338"/>
      <c r="AR16" s="339"/>
      <c r="AS16" s="339"/>
      <c r="AY16" s="340"/>
      <c r="BM16" s="339"/>
      <c r="BN16" s="339"/>
      <c r="BT16" s="340"/>
    </row>
    <row r="17" spans="3:80" ht="17" thickBot="1">
      <c r="C17" s="339"/>
      <c r="D17" s="345"/>
      <c r="E17" s="731">
        <f>造成波及!E112/固定資本!$C$11*1000</f>
        <v>0</v>
      </c>
      <c r="F17" s="731"/>
      <c r="G17" s="346"/>
      <c r="H17" s="357"/>
      <c r="I17" s="357" t="s">
        <v>1041</v>
      </c>
      <c r="J17" s="358">
        <f>造成波及!E115/固定資本!$C$11*1000</f>
        <v>0</v>
      </c>
      <c r="K17" s="359"/>
      <c r="L17" s="340"/>
      <c r="M17" s="338"/>
      <c r="N17" s="338"/>
      <c r="O17" s="338"/>
      <c r="P17" s="338"/>
      <c r="W17" s="339"/>
      <c r="X17" s="339"/>
      <c r="Y17" s="345"/>
      <c r="Z17" s="731">
        <f>建築波及!E112/固定資本!$C$11*1000</f>
        <v>0</v>
      </c>
      <c r="AA17" s="731"/>
      <c r="AB17" s="346"/>
      <c r="AC17" s="357"/>
      <c r="AD17" s="357" t="s">
        <v>1041</v>
      </c>
      <c r="AE17" s="358">
        <f>建築波及!E115/固定資本!$C$11*1000</f>
        <v>0</v>
      </c>
      <c r="AF17" s="359"/>
      <c r="AG17" s="340"/>
      <c r="AH17" s="338"/>
      <c r="AI17" s="338"/>
      <c r="AJ17" s="338"/>
      <c r="AK17" s="338"/>
      <c r="AR17" s="339"/>
      <c r="AS17" s="339"/>
      <c r="AT17" s="338"/>
      <c r="AU17" s="338"/>
      <c r="AV17" s="338" t="s">
        <v>1042</v>
      </c>
      <c r="AW17" s="338"/>
      <c r="AX17" s="338"/>
      <c r="AY17" s="338"/>
      <c r="AZ17" s="338"/>
      <c r="BA17" s="338"/>
      <c r="BM17" s="419"/>
      <c r="BN17" s="419"/>
      <c r="BO17" s="425"/>
      <c r="BP17" s="425"/>
      <c r="BQ17" s="423"/>
      <c r="BR17" s="425"/>
      <c r="BS17" s="425"/>
      <c r="BT17" s="423"/>
      <c r="BU17" s="423"/>
      <c r="BV17" s="423"/>
      <c r="BW17" s="423"/>
      <c r="BX17" s="423"/>
      <c r="BY17" s="423"/>
    </row>
    <row r="18" spans="3:80" ht="17" thickBot="1">
      <c r="D18" s="343"/>
      <c r="E18" s="343"/>
      <c r="F18" s="343"/>
      <c r="G18" s="343"/>
      <c r="H18" s="343"/>
      <c r="I18" s="343"/>
      <c r="J18" s="343"/>
      <c r="K18" s="343"/>
      <c r="M18" s="338"/>
      <c r="N18" s="338"/>
      <c r="O18" s="338"/>
      <c r="P18" s="338"/>
      <c r="Y18" s="343"/>
      <c r="Z18" s="343"/>
      <c r="AA18" s="343"/>
      <c r="AB18" s="343"/>
      <c r="AC18" s="343"/>
      <c r="AD18" s="343"/>
      <c r="AE18" s="343"/>
      <c r="AF18" s="343"/>
      <c r="AH18" s="338"/>
      <c r="AI18" s="338"/>
      <c r="AJ18" s="338"/>
      <c r="AK18" s="338"/>
      <c r="AR18" s="423"/>
      <c r="AS18" s="419"/>
      <c r="AT18" s="420"/>
      <c r="AU18" s="420"/>
      <c r="AV18" s="420"/>
      <c r="AW18" s="420"/>
      <c r="AX18" s="421"/>
      <c r="AY18" s="420"/>
      <c r="AZ18" s="420"/>
      <c r="BA18" s="420"/>
      <c r="BB18" s="422"/>
      <c r="BC18" s="425"/>
      <c r="BD18" s="425"/>
      <c r="BE18" s="338"/>
      <c r="BF18" s="338"/>
      <c r="BM18" s="423"/>
      <c r="BN18" s="419"/>
      <c r="BO18" s="534"/>
      <c r="BP18" s="534"/>
      <c r="BQ18" s="425" t="s">
        <v>1043</v>
      </c>
      <c r="BR18" s="534"/>
      <c r="BS18" s="422"/>
      <c r="BT18" s="423"/>
      <c r="BU18" s="423"/>
      <c r="BV18" s="423"/>
      <c r="BW18" s="423"/>
      <c r="BX18" s="423"/>
      <c r="BY18" s="425"/>
      <c r="BZ18" s="338"/>
      <c r="CA18" s="338"/>
    </row>
    <row r="19" spans="3:80">
      <c r="D19" s="338"/>
      <c r="E19" s="338"/>
      <c r="F19" s="338" t="s">
        <v>1042</v>
      </c>
      <c r="G19" s="338"/>
      <c r="H19" s="338"/>
      <c r="I19" s="338"/>
      <c r="J19" s="338"/>
      <c r="K19" s="338"/>
      <c r="M19" s="338"/>
      <c r="N19" s="338"/>
      <c r="O19" s="338"/>
      <c r="P19" s="338"/>
      <c r="Y19" s="338"/>
      <c r="Z19" s="338"/>
      <c r="AA19" s="338" t="s">
        <v>1042</v>
      </c>
      <c r="AB19" s="338"/>
      <c r="AC19" s="338"/>
      <c r="AD19" s="338"/>
      <c r="AE19" s="338"/>
      <c r="AF19" s="338"/>
      <c r="AH19" s="338"/>
      <c r="AI19" s="338"/>
      <c r="AJ19" s="338"/>
      <c r="AK19" s="338"/>
      <c r="AT19" s="362"/>
      <c r="AU19" s="535"/>
      <c r="AV19" s="535"/>
      <c r="AW19" s="363"/>
      <c r="AX19" s="340"/>
      <c r="AY19" s="362"/>
      <c r="AZ19" s="535"/>
      <c r="BA19" s="363"/>
      <c r="BC19" s="338"/>
      <c r="BD19" s="338"/>
      <c r="BE19" s="338"/>
      <c r="BF19" s="338"/>
      <c r="BO19" s="364"/>
      <c r="BP19" s="365"/>
      <c r="BQ19" s="365"/>
      <c r="BR19" s="366"/>
      <c r="BS19" s="340"/>
      <c r="BY19" s="338"/>
      <c r="BZ19" s="338"/>
      <c r="CA19" s="338"/>
    </row>
    <row r="20" spans="3:80" ht="16.5" customHeight="1" thickBot="1">
      <c r="C20" s="419"/>
      <c r="D20" s="420"/>
      <c r="E20" s="420"/>
      <c r="F20" s="420"/>
      <c r="G20" s="420"/>
      <c r="H20" s="421"/>
      <c r="I20" s="420"/>
      <c r="J20" s="420"/>
      <c r="K20" s="420"/>
      <c r="L20" s="422"/>
      <c r="M20" s="423"/>
      <c r="X20" s="339"/>
      <c r="Y20" s="360"/>
      <c r="Z20" s="360"/>
      <c r="AA20" s="360"/>
      <c r="AB20" s="360"/>
      <c r="AC20" s="361"/>
      <c r="AD20" s="360"/>
      <c r="AE20" s="360"/>
      <c r="AF20" s="360"/>
      <c r="AG20" s="340"/>
      <c r="AT20" s="362"/>
      <c r="AU20" s="535"/>
      <c r="AV20" s="535"/>
      <c r="AW20" s="363"/>
      <c r="AX20" s="340"/>
      <c r="AY20" s="362"/>
      <c r="AZ20" s="535"/>
      <c r="BA20" s="363"/>
      <c r="BO20" s="362"/>
      <c r="BP20" s="535"/>
      <c r="BQ20" s="535"/>
      <c r="BR20" s="363"/>
      <c r="BS20" s="340"/>
    </row>
    <row r="21" spans="3:80">
      <c r="D21" s="362"/>
      <c r="E21" s="535"/>
      <c r="F21" s="535"/>
      <c r="G21" s="363"/>
      <c r="H21" s="340"/>
      <c r="I21" s="362"/>
      <c r="J21" s="535"/>
      <c r="K21" s="363"/>
      <c r="Y21" s="362"/>
      <c r="Z21" s="535"/>
      <c r="AA21" s="535"/>
      <c r="AB21" s="363"/>
      <c r="AC21" s="340"/>
      <c r="AD21" s="362"/>
      <c r="AE21" s="535"/>
      <c r="AF21" s="363"/>
      <c r="AT21" s="362"/>
      <c r="AU21" s="535" t="s">
        <v>1044</v>
      </c>
      <c r="AV21" s="535"/>
      <c r="AW21" s="363"/>
      <c r="AX21" s="340"/>
      <c r="AY21" s="362"/>
      <c r="AZ21" s="535" t="s">
        <v>1045</v>
      </c>
      <c r="BA21" s="363"/>
      <c r="BO21" s="362"/>
      <c r="BP21" s="535" t="s">
        <v>1044</v>
      </c>
      <c r="BQ21" s="535"/>
      <c r="BR21" s="363"/>
      <c r="BS21" s="340"/>
    </row>
    <row r="22" spans="3:80" ht="17" thickBot="1">
      <c r="D22" s="362"/>
      <c r="E22" s="535"/>
      <c r="F22" s="535"/>
      <c r="G22" s="363"/>
      <c r="H22" s="340"/>
      <c r="I22" s="362"/>
      <c r="J22" s="535"/>
      <c r="K22" s="363"/>
      <c r="Y22" s="362"/>
      <c r="Z22" s="535"/>
      <c r="AA22" s="535"/>
      <c r="AB22" s="363"/>
      <c r="AC22" s="340"/>
      <c r="AD22" s="362"/>
      <c r="AE22" s="535"/>
      <c r="AF22" s="363"/>
      <c r="AT22" s="367"/>
      <c r="AU22" s="729">
        <f>設備波及!G112/固定資本!$C$11*1000</f>
        <v>0</v>
      </c>
      <c r="AV22" s="729"/>
      <c r="AW22" s="368"/>
      <c r="AX22" s="340"/>
      <c r="AY22" s="730">
        <f>AV15-AU22</f>
        <v>0</v>
      </c>
      <c r="AZ22" s="729"/>
      <c r="BA22" s="368"/>
      <c r="BO22" s="367"/>
      <c r="BP22" s="729">
        <f>報告書!F22</f>
        <v>0</v>
      </c>
      <c r="BQ22" s="729"/>
      <c r="BR22" s="368"/>
      <c r="BS22" s="340"/>
    </row>
    <row r="23" spans="3:80">
      <c r="D23" s="362"/>
      <c r="E23" s="535" t="s">
        <v>1046</v>
      </c>
      <c r="F23" s="535"/>
      <c r="G23" s="363"/>
      <c r="H23" s="340"/>
      <c r="I23" s="362"/>
      <c r="J23" s="535" t="s">
        <v>1045</v>
      </c>
      <c r="K23" s="363"/>
      <c r="Y23" s="362"/>
      <c r="Z23" s="535" t="s">
        <v>1046</v>
      </c>
      <c r="AA23" s="535"/>
      <c r="AB23" s="363"/>
      <c r="AC23" s="340"/>
      <c r="AD23" s="362"/>
      <c r="AE23" s="535" t="s">
        <v>1045</v>
      </c>
      <c r="AF23" s="363"/>
    </row>
    <row r="24" spans="3:80" ht="17" thickBot="1">
      <c r="D24" s="367"/>
      <c r="E24" s="729">
        <f>造成波及!G112/固定資本!$C$11*1000</f>
        <v>0</v>
      </c>
      <c r="F24" s="729"/>
      <c r="G24" s="368"/>
      <c r="H24" s="340"/>
      <c r="I24" s="730">
        <f>E17-E24</f>
        <v>0</v>
      </c>
      <c r="J24" s="729"/>
      <c r="K24" s="368"/>
      <c r="Y24" s="367"/>
      <c r="Z24" s="729">
        <f>建築波及!G112/固定資本!$C$11*1000</f>
        <v>0</v>
      </c>
      <c r="AA24" s="729"/>
      <c r="AB24" s="368"/>
      <c r="AC24" s="340"/>
      <c r="AD24" s="730">
        <f>Z17-Z24</f>
        <v>0</v>
      </c>
      <c r="AE24" s="729"/>
      <c r="AF24" s="368"/>
      <c r="AT24" s="536"/>
      <c r="AV24" s="536" t="s">
        <v>1047</v>
      </c>
      <c r="AW24" s="536"/>
      <c r="AY24" s="536"/>
      <c r="BA24" s="536"/>
      <c r="BO24" s="536"/>
      <c r="BQ24" s="536" t="s">
        <v>1048</v>
      </c>
      <c r="BR24" s="536"/>
      <c r="BT24" s="536"/>
      <c r="BV24" s="536"/>
    </row>
    <row r="25" spans="3:80">
      <c r="Q25" s="340"/>
      <c r="AL25" s="340"/>
      <c r="AT25" s="369"/>
      <c r="AU25" s="370"/>
      <c r="AV25" s="370"/>
      <c r="AW25" s="370"/>
      <c r="AX25" s="370"/>
      <c r="AY25" s="370"/>
      <c r="AZ25" s="370"/>
      <c r="BA25" s="371"/>
      <c r="BG25" s="340"/>
      <c r="BO25" s="369"/>
      <c r="BP25" s="370"/>
      <c r="BQ25" s="370"/>
      <c r="BR25" s="370"/>
      <c r="BS25" s="370"/>
      <c r="BT25" s="370"/>
      <c r="BU25" s="370"/>
      <c r="BV25" s="371"/>
      <c r="CB25" s="340"/>
    </row>
    <row r="26" spans="3:80" ht="17" thickBot="1">
      <c r="D26" s="536"/>
      <c r="F26" s="536" t="s">
        <v>1048</v>
      </c>
      <c r="G26" s="536"/>
      <c r="I26" s="536"/>
      <c r="K26" s="536"/>
      <c r="N26" s="335" t="s">
        <v>1049</v>
      </c>
      <c r="Q26" s="340"/>
      <c r="Y26" s="536"/>
      <c r="AA26" s="536" t="s">
        <v>1048</v>
      </c>
      <c r="AB26" s="536"/>
      <c r="AD26" s="536"/>
      <c r="AF26" s="536"/>
      <c r="AI26" s="335" t="s">
        <v>1049</v>
      </c>
      <c r="AL26" s="340"/>
      <c r="AT26" s="372"/>
      <c r="AU26" s="537" t="s">
        <v>865</v>
      </c>
      <c r="AV26" s="537"/>
      <c r="AW26" s="537"/>
      <c r="AX26" s="537"/>
      <c r="AY26" s="537" t="s">
        <v>1077</v>
      </c>
      <c r="AZ26" s="537"/>
      <c r="BA26" s="373"/>
      <c r="BG26" s="340"/>
      <c r="BO26" s="372"/>
      <c r="BP26" s="537" t="s">
        <v>1050</v>
      </c>
      <c r="BQ26" s="537"/>
      <c r="BR26" s="537"/>
      <c r="BS26" s="537"/>
      <c r="BT26" s="537" t="s">
        <v>1077</v>
      </c>
      <c r="BU26" s="537"/>
      <c r="BV26" s="373"/>
      <c r="CB26" s="340"/>
    </row>
    <row r="27" spans="3:80" ht="16.5" customHeight="1" thickBot="1">
      <c r="D27" s="369"/>
      <c r="E27" s="370"/>
      <c r="F27" s="370"/>
      <c r="G27" s="370"/>
      <c r="H27" s="370"/>
      <c r="I27" s="370"/>
      <c r="J27" s="370"/>
      <c r="K27" s="371"/>
      <c r="M27" s="369"/>
      <c r="N27" s="370"/>
      <c r="O27" s="370"/>
      <c r="P27" s="371"/>
      <c r="Q27" s="340"/>
      <c r="Y27" s="369"/>
      <c r="Z27" s="370"/>
      <c r="AA27" s="370"/>
      <c r="AB27" s="370"/>
      <c r="AC27" s="370"/>
      <c r="AD27" s="370"/>
      <c r="AE27" s="370"/>
      <c r="AF27" s="371"/>
      <c r="AH27" s="369"/>
      <c r="AI27" s="370"/>
      <c r="AJ27" s="370"/>
      <c r="AK27" s="371"/>
      <c r="AL27" s="340"/>
      <c r="AT27" s="374"/>
      <c r="AU27" s="375"/>
      <c r="AV27" s="375"/>
      <c r="AW27" s="375"/>
      <c r="AX27" s="375"/>
      <c r="AY27" s="732">
        <f>設備波及!I112/固定資本!$C$11*1000</f>
        <v>0</v>
      </c>
      <c r="AZ27" s="732"/>
      <c r="BA27" s="376"/>
      <c r="BG27" s="340"/>
      <c r="BO27" s="374"/>
      <c r="BP27" s="375"/>
      <c r="BQ27" s="375"/>
      <c r="BR27" s="375"/>
      <c r="BS27" s="375"/>
      <c r="BT27" s="732">
        <f>生産波及!F112/固定資本!$C$11*1000</f>
        <v>0</v>
      </c>
      <c r="BU27" s="732"/>
      <c r="BV27" s="376"/>
      <c r="CB27" s="340"/>
    </row>
    <row r="28" spans="3:80">
      <c r="D28" s="372"/>
      <c r="E28" s="537" t="s">
        <v>1050</v>
      </c>
      <c r="F28" s="537"/>
      <c r="G28" s="537"/>
      <c r="H28" s="537"/>
      <c r="I28" s="537" t="s">
        <v>1075</v>
      </c>
      <c r="J28" s="537"/>
      <c r="K28" s="373"/>
      <c r="M28" s="372"/>
      <c r="N28" s="537" t="s">
        <v>1050</v>
      </c>
      <c r="O28" s="537" t="s">
        <v>1076</v>
      </c>
      <c r="P28" s="373"/>
      <c r="Q28" s="340"/>
      <c r="Y28" s="372"/>
      <c r="Z28" s="537" t="s">
        <v>1050</v>
      </c>
      <c r="AA28" s="537"/>
      <c r="AB28" s="537"/>
      <c r="AC28" s="537"/>
      <c r="AD28" s="537" t="s">
        <v>1077</v>
      </c>
      <c r="AE28" s="537"/>
      <c r="AF28" s="373"/>
      <c r="AH28" s="372"/>
      <c r="AI28" s="537" t="s">
        <v>1050</v>
      </c>
      <c r="AJ28" s="538">
        <v>2020</v>
      </c>
      <c r="AK28" s="373"/>
      <c r="AL28" s="340"/>
      <c r="BG28" s="340"/>
      <c r="CB28" s="340"/>
    </row>
    <row r="29" spans="3:80" ht="17" thickBot="1">
      <c r="D29" s="374"/>
      <c r="E29" s="375"/>
      <c r="F29" s="375"/>
      <c r="G29" s="375"/>
      <c r="H29" s="375"/>
      <c r="I29" s="732">
        <f>造成波及!J112/固定資本!$C$11*1000</f>
        <v>0</v>
      </c>
      <c r="J29" s="732"/>
      <c r="K29" s="376"/>
      <c r="M29" s="374"/>
      <c r="N29" s="732">
        <f>造成波及!J114/固定資本!$C$11*1000</f>
        <v>0</v>
      </c>
      <c r="O29" s="732"/>
      <c r="P29" s="376"/>
      <c r="Q29" s="340"/>
      <c r="Y29" s="374"/>
      <c r="Z29" s="375"/>
      <c r="AA29" s="375"/>
      <c r="AB29" s="375"/>
      <c r="AC29" s="375"/>
      <c r="AD29" s="732">
        <f>建築波及!J112/固定資本!$C$11*1000</f>
        <v>0</v>
      </c>
      <c r="AE29" s="732"/>
      <c r="AF29" s="376"/>
      <c r="AH29" s="374"/>
      <c r="AI29" s="732">
        <f>建築波及!J114/固定資本!$C$11*1000</f>
        <v>0</v>
      </c>
      <c r="AJ29" s="732"/>
      <c r="AK29" s="376"/>
      <c r="AL29" s="340"/>
      <c r="AV29" s="343" t="s">
        <v>1051</v>
      </c>
      <c r="AW29" s="343"/>
      <c r="AX29" s="343"/>
      <c r="BG29" s="340"/>
      <c r="BQ29" s="343" t="s">
        <v>1051</v>
      </c>
      <c r="BR29" s="343"/>
      <c r="BS29" s="343"/>
      <c r="CB29" s="340"/>
    </row>
    <row r="30" spans="3:80">
      <c r="AT30" s="377"/>
      <c r="AU30" s="378"/>
      <c r="AV30" s="378"/>
      <c r="AW30" s="378"/>
      <c r="AX30" s="378"/>
      <c r="AY30" s="378"/>
      <c r="AZ30" s="378"/>
      <c r="BA30" s="379"/>
      <c r="BE30" s="335" t="s">
        <v>864</v>
      </c>
      <c r="BO30" s="377"/>
      <c r="BP30" s="378"/>
      <c r="BQ30" s="378"/>
      <c r="BR30" s="378"/>
      <c r="BS30" s="378"/>
      <c r="BT30" s="378"/>
      <c r="BU30" s="378"/>
      <c r="BV30" s="379"/>
      <c r="BZ30" s="335" t="s">
        <v>864</v>
      </c>
    </row>
    <row r="31" spans="3:80" ht="17" thickBot="1">
      <c r="F31" s="343" t="s">
        <v>1051</v>
      </c>
      <c r="G31" s="343"/>
      <c r="H31" s="343"/>
      <c r="AA31" s="343" t="s">
        <v>1051</v>
      </c>
      <c r="AB31" s="343"/>
      <c r="AC31" s="343"/>
      <c r="AT31" s="380"/>
      <c r="AU31" s="539" t="s">
        <v>864</v>
      </c>
      <c r="AV31" s="539"/>
      <c r="AW31" s="539"/>
      <c r="AX31" s="539"/>
      <c r="AY31" s="539"/>
      <c r="AZ31" s="539"/>
      <c r="BA31" s="381"/>
      <c r="BE31" s="382" t="s">
        <v>1052</v>
      </c>
      <c r="BO31" s="380"/>
      <c r="BP31" s="539" t="s">
        <v>864</v>
      </c>
      <c r="BQ31" s="539"/>
      <c r="BR31" s="539"/>
      <c r="BS31" s="539"/>
      <c r="BT31" s="539"/>
      <c r="BU31" s="539"/>
      <c r="BV31" s="381"/>
      <c r="BZ31" s="382" t="s">
        <v>1052</v>
      </c>
    </row>
    <row r="32" spans="3:80" ht="16.5" customHeight="1" thickBot="1">
      <c r="D32" s="377"/>
      <c r="E32" s="378"/>
      <c r="F32" s="378"/>
      <c r="G32" s="378"/>
      <c r="H32" s="378"/>
      <c r="I32" s="378"/>
      <c r="J32" s="378"/>
      <c r="K32" s="379"/>
      <c r="Q32" s="340"/>
      <c r="Y32" s="377"/>
      <c r="Z32" s="378"/>
      <c r="AA32" s="378"/>
      <c r="AB32" s="378"/>
      <c r="AC32" s="378"/>
      <c r="AD32" s="378"/>
      <c r="AE32" s="378"/>
      <c r="AF32" s="379"/>
      <c r="AL32" s="340"/>
      <c r="AT32" s="383"/>
      <c r="AU32" s="384"/>
      <c r="AV32" s="384"/>
      <c r="AW32" s="384"/>
      <c r="AX32" s="384"/>
      <c r="AY32" s="733">
        <f>設備波及!J112/固定資本!$C$11*1000</f>
        <v>0</v>
      </c>
      <c r="AZ32" s="733"/>
      <c r="BA32" s="385"/>
      <c r="BC32" s="369"/>
      <c r="BD32" s="370"/>
      <c r="BE32" s="370"/>
      <c r="BF32" s="371"/>
      <c r="BG32" s="340"/>
      <c r="BO32" s="383"/>
      <c r="BP32" s="384"/>
      <c r="BQ32" s="384"/>
      <c r="BR32" s="384"/>
      <c r="BS32" s="384"/>
      <c r="BT32" s="733">
        <f>生産波及!G112/固定資本!$C$11*1000</f>
        <v>0</v>
      </c>
      <c r="BU32" s="733"/>
      <c r="BV32" s="385"/>
      <c r="BX32" s="369"/>
      <c r="BY32" s="370"/>
      <c r="BZ32" s="370"/>
      <c r="CA32" s="371"/>
      <c r="CB32" s="340"/>
    </row>
    <row r="33" spans="4:81">
      <c r="D33" s="380"/>
      <c r="E33" s="539" t="s">
        <v>845</v>
      </c>
      <c r="F33" s="539"/>
      <c r="G33" s="539"/>
      <c r="H33" s="539"/>
      <c r="I33" s="539"/>
      <c r="J33" s="539"/>
      <c r="K33" s="381"/>
      <c r="M33" s="338"/>
      <c r="N33" s="338"/>
      <c r="O33" s="338"/>
      <c r="P33" s="338"/>
      <c r="Q33" s="340"/>
      <c r="Y33" s="380"/>
      <c r="Z33" s="539" t="s">
        <v>845</v>
      </c>
      <c r="AA33" s="539"/>
      <c r="AB33" s="539"/>
      <c r="AC33" s="539"/>
      <c r="AD33" s="539"/>
      <c r="AE33" s="539"/>
      <c r="AF33" s="381"/>
      <c r="AH33" s="338"/>
      <c r="AI33" s="338"/>
      <c r="AJ33" s="338"/>
      <c r="AK33" s="338"/>
      <c r="AL33" s="340"/>
      <c r="BC33" s="372"/>
      <c r="BD33" s="537" t="s">
        <v>845</v>
      </c>
      <c r="BE33" s="537"/>
      <c r="BF33" s="373"/>
      <c r="BG33" s="340"/>
      <c r="BX33" s="372"/>
      <c r="BY33" s="537" t="s">
        <v>845</v>
      </c>
      <c r="BZ33" s="537"/>
      <c r="CA33" s="373"/>
      <c r="CB33" s="340"/>
    </row>
    <row r="34" spans="4:81" ht="17" thickBot="1">
      <c r="D34" s="383"/>
      <c r="E34" s="384"/>
      <c r="F34" s="384"/>
      <c r="G34" s="384"/>
      <c r="H34" s="384"/>
      <c r="I34" s="733">
        <f>造成波及!K112/固定資本!$C$11*1000</f>
        <v>0</v>
      </c>
      <c r="J34" s="733"/>
      <c r="K34" s="385"/>
      <c r="Q34" s="340"/>
      <c r="Y34" s="383"/>
      <c r="Z34" s="384"/>
      <c r="AA34" s="384"/>
      <c r="AB34" s="384"/>
      <c r="AC34" s="384"/>
      <c r="AD34" s="733">
        <f>建築波及!K112/固定資本!$C$11*1000</f>
        <v>0</v>
      </c>
      <c r="AE34" s="733"/>
      <c r="AF34" s="385"/>
      <c r="AL34" s="340"/>
      <c r="BC34" s="374"/>
      <c r="BD34" s="732">
        <f>設備波及!K112/固定資本!$C$11*1000</f>
        <v>0</v>
      </c>
      <c r="BE34" s="732"/>
      <c r="BF34" s="376"/>
      <c r="BG34" s="340"/>
      <c r="BX34" s="374"/>
      <c r="BY34" s="732">
        <f>生産波及!H112/固定資本!$C$11*1000</f>
        <v>0</v>
      </c>
      <c r="BZ34" s="732"/>
      <c r="CA34" s="376"/>
      <c r="CB34" s="340"/>
    </row>
    <row r="35" spans="4:81">
      <c r="D35" s="341"/>
      <c r="E35" s="341"/>
      <c r="F35" s="341"/>
      <c r="G35" s="341"/>
      <c r="H35" s="341"/>
      <c r="I35" s="341"/>
      <c r="J35" s="341"/>
      <c r="K35" s="341"/>
      <c r="Q35" s="340"/>
      <c r="Y35" s="341"/>
      <c r="Z35" s="341"/>
      <c r="AA35" s="341"/>
      <c r="AB35" s="341"/>
      <c r="AC35" s="341"/>
      <c r="AD35" s="341"/>
      <c r="AE35" s="341"/>
      <c r="AF35" s="341"/>
      <c r="AL35" s="340"/>
      <c r="AT35" s="341"/>
      <c r="AU35" s="341"/>
      <c r="AV35" s="341"/>
      <c r="AW35" s="341"/>
      <c r="AX35" s="341"/>
      <c r="AY35" s="341"/>
      <c r="AZ35" s="341"/>
      <c r="BA35" s="341"/>
      <c r="BG35" s="340"/>
      <c r="BO35" s="341"/>
      <c r="BP35" s="341"/>
      <c r="BQ35" s="341"/>
      <c r="BR35" s="341"/>
      <c r="BS35" s="341"/>
      <c r="BT35" s="341"/>
      <c r="BU35" s="341"/>
      <c r="BV35" s="341"/>
      <c r="CB35" s="340"/>
    </row>
    <row r="36" spans="4:81" ht="17" thickBot="1">
      <c r="F36" s="343" t="s">
        <v>1053</v>
      </c>
      <c r="G36" s="343"/>
      <c r="H36" s="343"/>
      <c r="N36" s="536" t="s">
        <v>1054</v>
      </c>
      <c r="Q36" s="340"/>
      <c r="AA36" s="343" t="s">
        <v>1053</v>
      </c>
      <c r="AB36" s="343"/>
      <c r="AC36" s="343"/>
      <c r="AI36" s="536" t="s">
        <v>1054</v>
      </c>
      <c r="AL36" s="340"/>
      <c r="AV36" s="343" t="s">
        <v>1053</v>
      </c>
      <c r="AW36" s="343"/>
      <c r="AX36" s="343"/>
      <c r="BE36" s="536" t="s">
        <v>1055</v>
      </c>
      <c r="BG36" s="340"/>
      <c r="BQ36" s="343" t="s">
        <v>1053</v>
      </c>
      <c r="BR36" s="343"/>
      <c r="BS36" s="343"/>
      <c r="BZ36" s="536" t="s">
        <v>1055</v>
      </c>
      <c r="CB36" s="340"/>
    </row>
    <row r="37" spans="4:81" ht="16.5" customHeight="1">
      <c r="D37" s="386"/>
      <c r="E37" s="387"/>
      <c r="F37" s="387"/>
      <c r="G37" s="387"/>
      <c r="H37" s="387"/>
      <c r="I37" s="387"/>
      <c r="J37" s="387"/>
      <c r="K37" s="388"/>
      <c r="M37" s="369"/>
      <c r="N37" s="370" t="s">
        <v>845</v>
      </c>
      <c r="O37" s="370"/>
      <c r="P37" s="371"/>
      <c r="Q37" s="340"/>
      <c r="Y37" s="386"/>
      <c r="Z37" s="387"/>
      <c r="AA37" s="387"/>
      <c r="AB37" s="387"/>
      <c r="AC37" s="387"/>
      <c r="AD37" s="387"/>
      <c r="AE37" s="387"/>
      <c r="AF37" s="388"/>
      <c r="AH37" s="369"/>
      <c r="AI37" s="370" t="s">
        <v>845</v>
      </c>
      <c r="AJ37" s="370"/>
      <c r="AK37" s="371"/>
      <c r="AL37" s="340"/>
      <c r="AT37" s="386"/>
      <c r="AU37" s="387"/>
      <c r="AV37" s="387"/>
      <c r="AW37" s="387"/>
      <c r="AX37" s="387"/>
      <c r="AY37" s="387"/>
      <c r="AZ37" s="387"/>
      <c r="BA37" s="388"/>
      <c r="BC37" s="369"/>
      <c r="BD37" s="370" t="s">
        <v>845</v>
      </c>
      <c r="BE37" s="370"/>
      <c r="BF37" s="371"/>
      <c r="BG37" s="340"/>
      <c r="BO37" s="386"/>
      <c r="BP37" s="387"/>
      <c r="BQ37" s="387"/>
      <c r="BR37" s="387"/>
      <c r="BS37" s="387"/>
      <c r="BT37" s="387"/>
      <c r="BU37" s="387"/>
      <c r="BV37" s="388"/>
      <c r="BX37" s="369"/>
      <c r="BY37" s="370" t="s">
        <v>845</v>
      </c>
      <c r="BZ37" s="370"/>
      <c r="CA37" s="371"/>
      <c r="CB37" s="340"/>
    </row>
    <row r="38" spans="4:81" ht="21">
      <c r="D38" s="389"/>
      <c r="E38" s="540" t="s">
        <v>742</v>
      </c>
      <c r="F38" s="540"/>
      <c r="G38" s="540"/>
      <c r="H38" s="540"/>
      <c r="I38" s="540"/>
      <c r="J38" s="540"/>
      <c r="K38" s="390"/>
      <c r="M38" s="372"/>
      <c r="N38" s="537" t="s">
        <v>1050</v>
      </c>
      <c r="O38" s="538">
        <f>固定資本!F6</f>
        <v>2025</v>
      </c>
      <c r="P38" s="373"/>
      <c r="Q38" s="340"/>
      <c r="R38" s="3" t="s">
        <v>859</v>
      </c>
      <c r="Y38" s="389"/>
      <c r="Z38" s="540" t="s">
        <v>742</v>
      </c>
      <c r="AA38" s="540"/>
      <c r="AB38" s="540"/>
      <c r="AC38" s="540"/>
      <c r="AD38" s="540"/>
      <c r="AE38" s="540"/>
      <c r="AF38" s="390"/>
      <c r="AH38" s="372"/>
      <c r="AI38" s="537" t="s">
        <v>1050</v>
      </c>
      <c r="AJ38" s="538">
        <f>固定資本!F6</f>
        <v>2025</v>
      </c>
      <c r="AK38" s="373"/>
      <c r="AL38" s="340"/>
      <c r="AM38" s="3" t="s">
        <v>859</v>
      </c>
      <c r="AT38" s="389"/>
      <c r="AU38" s="540" t="s">
        <v>742</v>
      </c>
      <c r="AV38" s="540"/>
      <c r="AW38" s="540"/>
      <c r="AX38" s="540"/>
      <c r="AY38" s="540"/>
      <c r="AZ38" s="540"/>
      <c r="BA38" s="390"/>
      <c r="BC38" s="372"/>
      <c r="BD38" s="537" t="s">
        <v>1050</v>
      </c>
      <c r="BE38" s="538">
        <f>固定資本!F6</f>
        <v>2025</v>
      </c>
      <c r="BF38" s="373"/>
      <c r="BG38" s="340"/>
      <c r="BH38" s="391"/>
      <c r="BO38" s="389"/>
      <c r="BP38" s="540" t="s">
        <v>742</v>
      </c>
      <c r="BQ38" s="540"/>
      <c r="BR38" s="540"/>
      <c r="BS38" s="540"/>
      <c r="BT38" s="540"/>
      <c r="BU38" s="540"/>
      <c r="BV38" s="390"/>
      <c r="BX38" s="372"/>
      <c r="BY38" s="537" t="s">
        <v>1050</v>
      </c>
      <c r="BZ38" s="538">
        <f>固定資本!F6</f>
        <v>2025</v>
      </c>
      <c r="CA38" s="373"/>
      <c r="CB38" s="340"/>
      <c r="CC38" s="391"/>
    </row>
    <row r="39" spans="4:81" ht="17" thickBot="1">
      <c r="D39" s="392"/>
      <c r="E39" s="393"/>
      <c r="F39" s="393"/>
      <c r="G39" s="393"/>
      <c r="H39" s="393"/>
      <c r="I39" s="734">
        <f>造成波及!N112/固定資本!$C$11*1000</f>
        <v>0</v>
      </c>
      <c r="J39" s="734"/>
      <c r="K39" s="394"/>
      <c r="M39" s="374"/>
      <c r="N39" s="732">
        <f>造成波及!L112/固定資本!$C$11*1000</f>
        <v>0</v>
      </c>
      <c r="O39" s="732"/>
      <c r="P39" s="376"/>
      <c r="Q39" s="340"/>
      <c r="Y39" s="392"/>
      <c r="Z39" s="393"/>
      <c r="AA39" s="393"/>
      <c r="AB39" s="393"/>
      <c r="AC39" s="393"/>
      <c r="AD39" s="734">
        <f>建築波及!N112/固定資本!$C$11*1000</f>
        <v>0</v>
      </c>
      <c r="AE39" s="734"/>
      <c r="AF39" s="394"/>
      <c r="AH39" s="374"/>
      <c r="AI39" s="732">
        <f>建築波及!L112/固定資本!$C$11*1000</f>
        <v>0</v>
      </c>
      <c r="AJ39" s="732"/>
      <c r="AK39" s="376"/>
      <c r="AL39" s="340"/>
      <c r="AT39" s="392"/>
      <c r="AU39" s="393"/>
      <c r="AV39" s="393"/>
      <c r="AW39" s="393"/>
      <c r="AX39" s="393"/>
      <c r="AY39" s="734">
        <f>設備波及!N112/固定資本!$C$11*1000</f>
        <v>0</v>
      </c>
      <c r="AZ39" s="734"/>
      <c r="BA39" s="394"/>
      <c r="BC39" s="374"/>
      <c r="BD39" s="732">
        <f>設備波及!L112/固定資本!$C$11*1000</f>
        <v>0</v>
      </c>
      <c r="BE39" s="732"/>
      <c r="BF39" s="376"/>
      <c r="BG39" s="340"/>
      <c r="BO39" s="392"/>
      <c r="BP39" s="393"/>
      <c r="BQ39" s="393"/>
      <c r="BR39" s="393"/>
      <c r="BS39" s="393"/>
      <c r="BT39" s="734">
        <f>生産波及!K112/固定資本!$C$11*1000</f>
        <v>0</v>
      </c>
      <c r="BU39" s="734"/>
      <c r="BV39" s="394"/>
      <c r="BX39" s="374"/>
      <c r="BY39" s="732">
        <f>生産波及!I112/固定資本!$C$11*1000</f>
        <v>0</v>
      </c>
      <c r="BZ39" s="732"/>
      <c r="CA39" s="376"/>
      <c r="CB39" s="340"/>
    </row>
    <row r="41" spans="4:81" ht="17" thickBot="1">
      <c r="F41" s="335" t="s">
        <v>1056</v>
      </c>
      <c r="AA41" s="335" t="s">
        <v>1056</v>
      </c>
      <c r="AV41" s="335" t="s">
        <v>1056</v>
      </c>
      <c r="BQ41" s="335" t="s">
        <v>1056</v>
      </c>
    </row>
    <row r="42" spans="4:81" ht="16.5" customHeight="1">
      <c r="D42" s="386"/>
      <c r="E42" s="387"/>
      <c r="F42" s="387"/>
      <c r="G42" s="387"/>
      <c r="H42" s="387"/>
      <c r="I42" s="387"/>
      <c r="J42" s="387"/>
      <c r="K42" s="388"/>
      <c r="Y42" s="386"/>
      <c r="Z42" s="387"/>
      <c r="AA42" s="387"/>
      <c r="AB42" s="387"/>
      <c r="AC42" s="387"/>
      <c r="AD42" s="387"/>
      <c r="AE42" s="387"/>
      <c r="AF42" s="388"/>
      <c r="AT42" s="386"/>
      <c r="AU42" s="387"/>
      <c r="AV42" s="387"/>
      <c r="AW42" s="387"/>
      <c r="AX42" s="387"/>
      <c r="AY42" s="387"/>
      <c r="AZ42" s="387"/>
      <c r="BA42" s="388"/>
      <c r="BO42" s="386"/>
      <c r="BP42" s="387"/>
      <c r="BQ42" s="387"/>
      <c r="BR42" s="387"/>
      <c r="BS42" s="387"/>
      <c r="BT42" s="387"/>
      <c r="BU42" s="387"/>
      <c r="BV42" s="388"/>
    </row>
    <row r="43" spans="4:81">
      <c r="D43" s="389"/>
      <c r="E43" s="540" t="s">
        <v>1057</v>
      </c>
      <c r="F43" s="540"/>
      <c r="G43" s="540"/>
      <c r="H43" s="540"/>
      <c r="I43" s="540"/>
      <c r="J43" s="540"/>
      <c r="K43" s="390"/>
      <c r="Y43" s="389"/>
      <c r="Z43" s="540" t="s">
        <v>1057</v>
      </c>
      <c r="AA43" s="540"/>
      <c r="AB43" s="540"/>
      <c r="AC43" s="540"/>
      <c r="AD43" s="540"/>
      <c r="AE43" s="540"/>
      <c r="AF43" s="390"/>
      <c r="AT43" s="389"/>
      <c r="AU43" s="540" t="s">
        <v>1057</v>
      </c>
      <c r="AV43" s="540"/>
      <c r="AW43" s="540"/>
      <c r="AX43" s="540"/>
      <c r="AY43" s="540"/>
      <c r="AZ43" s="540"/>
      <c r="BA43" s="390"/>
      <c r="BO43" s="389"/>
      <c r="BP43" s="540" t="s">
        <v>1057</v>
      </c>
      <c r="BQ43" s="540"/>
      <c r="BR43" s="540"/>
      <c r="BS43" s="540"/>
      <c r="BT43" s="540"/>
      <c r="BU43" s="540"/>
      <c r="BV43" s="390"/>
    </row>
    <row r="44" spans="4:81" ht="17" thickBot="1">
      <c r="D44" s="392"/>
      <c r="E44" s="393"/>
      <c r="F44" s="393"/>
      <c r="G44" s="393"/>
      <c r="H44" s="393"/>
      <c r="I44" s="734">
        <f>造成波及!O116/固定資本!$C$11*1000</f>
        <v>0</v>
      </c>
      <c r="J44" s="734"/>
      <c r="K44" s="394"/>
      <c r="Y44" s="392"/>
      <c r="Z44" s="393"/>
      <c r="AA44" s="393"/>
      <c r="AB44" s="393"/>
      <c r="AC44" s="393"/>
      <c r="AD44" s="734">
        <f>建築波及!O116/固定資本!$C$11*1000</f>
        <v>0</v>
      </c>
      <c r="AE44" s="734"/>
      <c r="AF44" s="394"/>
      <c r="AT44" s="392"/>
      <c r="AU44" s="393"/>
      <c r="AV44" s="393"/>
      <c r="AW44" s="393"/>
      <c r="AX44" s="393"/>
      <c r="AY44" s="734">
        <f>設備波及!O116/固定資本!$C$11*1000</f>
        <v>0</v>
      </c>
      <c r="AZ44" s="734"/>
      <c r="BA44" s="394"/>
      <c r="BO44" s="392"/>
      <c r="BP44" s="393"/>
      <c r="BQ44" s="393"/>
      <c r="BR44" s="393"/>
      <c r="BS44" s="393"/>
      <c r="BT44" s="734">
        <f>生産波及!L116/固定資本!$C$11*1000</f>
        <v>0</v>
      </c>
      <c r="BU44" s="734"/>
      <c r="BV44" s="394"/>
    </row>
    <row r="46" spans="4:81" ht="17" thickBot="1">
      <c r="D46" s="536"/>
      <c r="F46" s="343" t="s">
        <v>1058</v>
      </c>
      <c r="G46" s="536"/>
      <c r="H46" s="536"/>
      <c r="K46" s="536"/>
      <c r="Y46" s="536"/>
      <c r="AA46" s="343" t="s">
        <v>1058</v>
      </c>
      <c r="AB46" s="536"/>
      <c r="AC46" s="536"/>
      <c r="AF46" s="536"/>
      <c r="AT46" s="536"/>
      <c r="AV46" s="343" t="s">
        <v>1058</v>
      </c>
      <c r="AW46" s="536"/>
      <c r="AX46" s="536"/>
      <c r="BA46" s="536"/>
      <c r="BO46" s="536"/>
      <c r="BQ46" s="343" t="s">
        <v>1058</v>
      </c>
      <c r="BR46" s="536"/>
      <c r="BS46" s="536"/>
      <c r="BV46" s="536"/>
    </row>
    <row r="47" spans="4:81" ht="16.5" customHeight="1">
      <c r="D47" s="386"/>
      <c r="E47" s="387"/>
      <c r="F47" s="387"/>
      <c r="G47" s="387"/>
      <c r="H47" s="387"/>
      <c r="I47" s="387"/>
      <c r="J47" s="387"/>
      <c r="K47" s="388"/>
      <c r="Y47" s="386"/>
      <c r="Z47" s="387"/>
      <c r="AA47" s="387"/>
      <c r="AB47" s="387"/>
      <c r="AC47" s="387"/>
      <c r="AD47" s="387"/>
      <c r="AE47" s="387"/>
      <c r="AF47" s="388"/>
      <c r="AT47" s="386"/>
      <c r="AU47" s="387"/>
      <c r="AV47" s="387"/>
      <c r="AW47" s="387"/>
      <c r="AX47" s="387"/>
      <c r="AY47" s="387"/>
      <c r="AZ47" s="387"/>
      <c r="BA47" s="388"/>
      <c r="BO47" s="386"/>
      <c r="BP47" s="387"/>
      <c r="BQ47" s="387"/>
      <c r="BR47" s="387"/>
      <c r="BS47" s="387"/>
      <c r="BT47" s="387"/>
      <c r="BU47" s="387"/>
      <c r="BV47" s="388"/>
    </row>
    <row r="48" spans="4:81">
      <c r="D48" s="389"/>
      <c r="E48" s="540" t="s">
        <v>746</v>
      </c>
      <c r="F48" s="540"/>
      <c r="G48" s="540"/>
      <c r="H48" s="540"/>
      <c r="I48" s="540"/>
      <c r="J48" s="540"/>
      <c r="K48" s="390"/>
      <c r="M48" s="395"/>
      <c r="Y48" s="389"/>
      <c r="Z48" s="540" t="s">
        <v>746</v>
      </c>
      <c r="AA48" s="540"/>
      <c r="AB48" s="540"/>
      <c r="AC48" s="540"/>
      <c r="AD48" s="540"/>
      <c r="AE48" s="540"/>
      <c r="AF48" s="390"/>
      <c r="AH48" s="395"/>
      <c r="AT48" s="389"/>
      <c r="AU48" s="540" t="s">
        <v>746</v>
      </c>
      <c r="AV48" s="540"/>
      <c r="AW48" s="540"/>
      <c r="AX48" s="540"/>
      <c r="AY48" s="540"/>
      <c r="AZ48" s="540"/>
      <c r="BA48" s="390"/>
      <c r="BC48" s="395"/>
      <c r="BO48" s="389"/>
      <c r="BP48" s="540" t="s">
        <v>746</v>
      </c>
      <c r="BQ48" s="540"/>
      <c r="BR48" s="540"/>
      <c r="BS48" s="540"/>
      <c r="BT48" s="540"/>
      <c r="BU48" s="540"/>
      <c r="BV48" s="390"/>
      <c r="BX48" s="395"/>
    </row>
    <row r="49" spans="1:82" ht="17" thickBot="1">
      <c r="D49" s="392"/>
      <c r="E49" s="393"/>
      <c r="F49" s="393"/>
      <c r="G49" s="393"/>
      <c r="H49" s="393"/>
      <c r="I49" s="734">
        <f>造成波及!P116/固定資本!$C$11*1000</f>
        <v>0</v>
      </c>
      <c r="J49" s="734"/>
      <c r="K49" s="394"/>
      <c r="Y49" s="392"/>
      <c r="Z49" s="393"/>
      <c r="AA49" s="393"/>
      <c r="AB49" s="393"/>
      <c r="AC49" s="393"/>
      <c r="AD49" s="734">
        <f>建築波及!P116/固定資本!$C$11*1000</f>
        <v>0</v>
      </c>
      <c r="AE49" s="734"/>
      <c r="AF49" s="394"/>
      <c r="AT49" s="392"/>
      <c r="AU49" s="393"/>
      <c r="AV49" s="393"/>
      <c r="AW49" s="393"/>
      <c r="AX49" s="393"/>
      <c r="AY49" s="734">
        <f>設備波及!P116/固定資本!$C$11*1000</f>
        <v>0</v>
      </c>
      <c r="AZ49" s="734"/>
      <c r="BA49" s="394"/>
      <c r="BO49" s="392"/>
      <c r="BP49" s="393"/>
      <c r="BQ49" s="393"/>
      <c r="BR49" s="393"/>
      <c r="BS49" s="393"/>
      <c r="BT49" s="734">
        <f>生産波及!M116/固定資本!$C$11*1000</f>
        <v>0</v>
      </c>
      <c r="BU49" s="734"/>
      <c r="BV49" s="394"/>
    </row>
    <row r="51" spans="1:82" ht="17" thickBot="1">
      <c r="D51" s="536"/>
      <c r="F51" s="338" t="s">
        <v>1042</v>
      </c>
      <c r="G51" s="536"/>
      <c r="H51" s="536"/>
      <c r="K51" s="536"/>
      <c r="Y51" s="536"/>
      <c r="AA51" s="338" t="s">
        <v>1042</v>
      </c>
      <c r="AB51" s="536"/>
      <c r="AC51" s="536"/>
      <c r="AF51" s="536"/>
      <c r="AT51" s="536"/>
      <c r="AV51" s="338" t="s">
        <v>1042</v>
      </c>
      <c r="AW51" s="536"/>
      <c r="AX51" s="536"/>
      <c r="BA51" s="536"/>
      <c r="BO51" s="536"/>
      <c r="BQ51" s="338" t="s">
        <v>1042</v>
      </c>
      <c r="BR51" s="536"/>
      <c r="BS51" s="536"/>
      <c r="BV51" s="536"/>
    </row>
    <row r="52" spans="1:82" ht="16.5" customHeight="1">
      <c r="D52" s="386"/>
      <c r="E52" s="387"/>
      <c r="F52" s="387"/>
      <c r="G52" s="387"/>
      <c r="H52" s="387"/>
      <c r="I52" s="387"/>
      <c r="J52" s="387"/>
      <c r="K52" s="388"/>
      <c r="Y52" s="386"/>
      <c r="Z52" s="387"/>
      <c r="AA52" s="387"/>
      <c r="AB52" s="387"/>
      <c r="AC52" s="387"/>
      <c r="AD52" s="387"/>
      <c r="AE52" s="387"/>
      <c r="AF52" s="388"/>
      <c r="AT52" s="386"/>
      <c r="AU52" s="387"/>
      <c r="AV52" s="387"/>
      <c r="AW52" s="387"/>
      <c r="AX52" s="387"/>
      <c r="AY52" s="387"/>
      <c r="AZ52" s="387"/>
      <c r="BA52" s="388"/>
      <c r="BO52" s="386"/>
      <c r="BP52" s="387"/>
      <c r="BQ52" s="387"/>
      <c r="BR52" s="387"/>
      <c r="BS52" s="387"/>
      <c r="BT52" s="387"/>
      <c r="BU52" s="387"/>
      <c r="BV52" s="388"/>
    </row>
    <row r="53" spans="1:82">
      <c r="D53" s="389"/>
      <c r="E53" s="540" t="s">
        <v>1059</v>
      </c>
      <c r="F53" s="540"/>
      <c r="G53" s="540"/>
      <c r="H53" s="540"/>
      <c r="I53" s="540"/>
      <c r="J53" s="540"/>
      <c r="K53" s="390"/>
      <c r="Y53" s="389"/>
      <c r="Z53" s="540" t="s">
        <v>1059</v>
      </c>
      <c r="AA53" s="540"/>
      <c r="AB53" s="540"/>
      <c r="AC53" s="540"/>
      <c r="AD53" s="540"/>
      <c r="AE53" s="540"/>
      <c r="AF53" s="390"/>
      <c r="AT53" s="389"/>
      <c r="AU53" s="540" t="s">
        <v>1059</v>
      </c>
      <c r="AV53" s="540"/>
      <c r="AW53" s="540"/>
      <c r="AX53" s="540"/>
      <c r="AY53" s="540"/>
      <c r="AZ53" s="540"/>
      <c r="BA53" s="390"/>
      <c r="BO53" s="389"/>
      <c r="BP53" s="540" t="s">
        <v>1059</v>
      </c>
      <c r="BQ53" s="540"/>
      <c r="BR53" s="540"/>
      <c r="BS53" s="540"/>
      <c r="BT53" s="540"/>
      <c r="BU53" s="540"/>
      <c r="BV53" s="390"/>
    </row>
    <row r="54" spans="1:82" ht="17" thickBot="1">
      <c r="D54" s="392"/>
      <c r="E54" s="393"/>
      <c r="F54" s="393"/>
      <c r="G54" s="393"/>
      <c r="H54" s="393"/>
      <c r="I54" s="734">
        <f>造成波及!S112/固定資本!$C$11*1000</f>
        <v>0</v>
      </c>
      <c r="J54" s="734"/>
      <c r="K54" s="394"/>
      <c r="Y54" s="392"/>
      <c r="Z54" s="393"/>
      <c r="AA54" s="393"/>
      <c r="AB54" s="393"/>
      <c r="AC54" s="393"/>
      <c r="AD54" s="734">
        <f>建築波及!S112/固定資本!$C$11*1000</f>
        <v>0</v>
      </c>
      <c r="AE54" s="734"/>
      <c r="AF54" s="394"/>
      <c r="AT54" s="392"/>
      <c r="AU54" s="393"/>
      <c r="AV54" s="393"/>
      <c r="AW54" s="393"/>
      <c r="AX54" s="393"/>
      <c r="AY54" s="734">
        <f>設備波及!S112/固定資本!$C$11*1000</f>
        <v>0</v>
      </c>
      <c r="AZ54" s="734"/>
      <c r="BA54" s="394"/>
      <c r="BO54" s="392"/>
      <c r="BP54" s="393"/>
      <c r="BQ54" s="393"/>
      <c r="BR54" s="393"/>
      <c r="BS54" s="393"/>
      <c r="BT54" s="734">
        <f>生産波及!Q112/固定資本!$C$11*1000</f>
        <v>0</v>
      </c>
      <c r="BU54" s="734"/>
      <c r="BV54" s="394"/>
    </row>
    <row r="56" spans="1:82" ht="17" thickBot="1">
      <c r="D56" s="536"/>
      <c r="F56" s="338" t="s">
        <v>1051</v>
      </c>
      <c r="G56" s="338"/>
      <c r="H56" s="338"/>
      <c r="Y56" s="536"/>
      <c r="AA56" s="338" t="s">
        <v>1051</v>
      </c>
      <c r="AB56" s="338"/>
      <c r="AC56" s="338"/>
      <c r="AT56" s="536"/>
      <c r="AV56" s="338" t="s">
        <v>1051</v>
      </c>
      <c r="AW56" s="338"/>
      <c r="AX56" s="338"/>
      <c r="BO56" s="536"/>
      <c r="BQ56" s="338" t="s">
        <v>1051</v>
      </c>
      <c r="BR56" s="338"/>
      <c r="BS56" s="338"/>
    </row>
    <row r="57" spans="1:82" ht="16.5" customHeight="1">
      <c r="A57" s="339"/>
      <c r="B57" s="339"/>
      <c r="C57" s="339"/>
      <c r="D57" s="377"/>
      <c r="E57" s="378"/>
      <c r="F57" s="378"/>
      <c r="G57" s="378"/>
      <c r="H57" s="378"/>
      <c r="I57" s="378"/>
      <c r="J57" s="378"/>
      <c r="K57" s="379"/>
      <c r="L57" s="340"/>
      <c r="W57" s="339"/>
      <c r="X57" s="339"/>
      <c r="Y57" s="377"/>
      <c r="Z57" s="378"/>
      <c r="AA57" s="378"/>
      <c r="AB57" s="378"/>
      <c r="AC57" s="378"/>
      <c r="AD57" s="378"/>
      <c r="AE57" s="378"/>
      <c r="AF57" s="379"/>
      <c r="AG57" s="340"/>
      <c r="AR57" s="339"/>
      <c r="AS57" s="339"/>
      <c r="AT57" s="377"/>
      <c r="AU57" s="378"/>
      <c r="AV57" s="378"/>
      <c r="AW57" s="378"/>
      <c r="AX57" s="378"/>
      <c r="AY57" s="378"/>
      <c r="AZ57" s="378"/>
      <c r="BA57" s="379"/>
      <c r="BB57" s="340"/>
      <c r="BM57" s="339"/>
      <c r="BN57" s="339"/>
      <c r="BO57" s="377"/>
      <c r="BP57" s="378"/>
      <c r="BQ57" s="378"/>
      <c r="BR57" s="378"/>
      <c r="BS57" s="378"/>
      <c r="BT57" s="378"/>
      <c r="BU57" s="378"/>
      <c r="BV57" s="379"/>
      <c r="BW57" s="340"/>
    </row>
    <row r="58" spans="1:82">
      <c r="A58" s="339"/>
      <c r="B58" s="339"/>
      <c r="C58" s="339"/>
      <c r="D58" s="380"/>
      <c r="E58" s="539" t="s">
        <v>846</v>
      </c>
      <c r="F58" s="539"/>
      <c r="G58" s="539"/>
      <c r="H58" s="539"/>
      <c r="I58" s="539"/>
      <c r="J58" s="539"/>
      <c r="K58" s="381"/>
      <c r="L58" s="340"/>
      <c r="W58" s="339"/>
      <c r="X58" s="339"/>
      <c r="Y58" s="380"/>
      <c r="Z58" s="539" t="s">
        <v>846</v>
      </c>
      <c r="AA58" s="539"/>
      <c r="AB58" s="539"/>
      <c r="AC58" s="539"/>
      <c r="AD58" s="539"/>
      <c r="AE58" s="539"/>
      <c r="AF58" s="381"/>
      <c r="AG58" s="340"/>
      <c r="AR58" s="339"/>
      <c r="AS58" s="339"/>
      <c r="AT58" s="380"/>
      <c r="AU58" s="539" t="s">
        <v>846</v>
      </c>
      <c r="AV58" s="539"/>
      <c r="AW58" s="539"/>
      <c r="AX58" s="539"/>
      <c r="AY58" s="539"/>
      <c r="AZ58" s="539"/>
      <c r="BA58" s="381"/>
      <c r="BB58" s="340"/>
      <c r="BM58" s="339"/>
      <c r="BN58" s="339"/>
      <c r="BO58" s="380"/>
      <c r="BP58" s="539" t="s">
        <v>846</v>
      </c>
      <c r="BQ58" s="539"/>
      <c r="BR58" s="539"/>
      <c r="BS58" s="539"/>
      <c r="BT58" s="539"/>
      <c r="BU58" s="539"/>
      <c r="BV58" s="381"/>
      <c r="BW58" s="340"/>
    </row>
    <row r="59" spans="1:82" ht="17" thickBot="1">
      <c r="A59" s="339"/>
      <c r="B59" s="339"/>
      <c r="C59" s="339"/>
      <c r="D59" s="383"/>
      <c r="E59" s="384"/>
      <c r="F59" s="384"/>
      <c r="G59" s="384"/>
      <c r="H59" s="384"/>
      <c r="I59" s="733">
        <f>造成波及!T112/固定資本!$C$11*1000</f>
        <v>0</v>
      </c>
      <c r="J59" s="733"/>
      <c r="K59" s="385"/>
      <c r="L59" s="340"/>
      <c r="W59" s="339"/>
      <c r="X59" s="339"/>
      <c r="Y59" s="383"/>
      <c r="Z59" s="384"/>
      <c r="AA59" s="384"/>
      <c r="AB59" s="384"/>
      <c r="AC59" s="384"/>
      <c r="AD59" s="733">
        <f>建築波及!T112/固定資本!$C$11*1000</f>
        <v>0</v>
      </c>
      <c r="AE59" s="733"/>
      <c r="AF59" s="385"/>
      <c r="AG59" s="340"/>
      <c r="AR59" s="339"/>
      <c r="AS59" s="339"/>
      <c r="AT59" s="383"/>
      <c r="AU59" s="384"/>
      <c r="AV59" s="384"/>
      <c r="AW59" s="384"/>
      <c r="AX59" s="384"/>
      <c r="AY59" s="733">
        <f>設備波及!T112/固定資本!$C$11*1000</f>
        <v>0</v>
      </c>
      <c r="AZ59" s="733"/>
      <c r="BA59" s="385"/>
      <c r="BB59" s="340"/>
      <c r="BM59" s="339"/>
      <c r="BN59" s="339"/>
      <c r="BO59" s="383"/>
      <c r="BP59" s="384"/>
      <c r="BQ59" s="384"/>
      <c r="BR59" s="384"/>
      <c r="BS59" s="384"/>
      <c r="BT59" s="733">
        <f>生産波及!R112/固定資本!$C$11*1000</f>
        <v>0</v>
      </c>
      <c r="BU59" s="733"/>
      <c r="BV59" s="385"/>
      <c r="BW59" s="340"/>
    </row>
    <row r="60" spans="1:82">
      <c r="D60" s="341"/>
      <c r="E60" s="341"/>
      <c r="F60" s="341"/>
      <c r="G60" s="341"/>
      <c r="H60" s="341"/>
      <c r="I60" s="341"/>
      <c r="J60" s="341"/>
      <c r="K60" s="341"/>
      <c r="Y60" s="341"/>
      <c r="Z60" s="341"/>
      <c r="AA60" s="341"/>
      <c r="AB60" s="341"/>
      <c r="AC60" s="341"/>
      <c r="AD60" s="341"/>
      <c r="AE60" s="341"/>
      <c r="AF60" s="341"/>
      <c r="AT60" s="341"/>
      <c r="AU60" s="341"/>
      <c r="AV60" s="341"/>
      <c r="AW60" s="341"/>
      <c r="AX60" s="341"/>
      <c r="AY60" s="341"/>
      <c r="AZ60" s="341"/>
      <c r="BA60" s="341"/>
      <c r="BO60" s="341"/>
      <c r="BP60" s="341"/>
      <c r="BQ60" s="341"/>
      <c r="BR60" s="341"/>
      <c r="BS60" s="341"/>
      <c r="BT60" s="341"/>
      <c r="BU60" s="341"/>
      <c r="BV60" s="341"/>
    </row>
    <row r="61" spans="1:82" ht="17" thickBot="1">
      <c r="N61" s="536" t="s">
        <v>1060</v>
      </c>
      <c r="AI61" s="536" t="s">
        <v>1054</v>
      </c>
      <c r="BD61" s="536" t="s">
        <v>1061</v>
      </c>
      <c r="BY61" s="536" t="s">
        <v>1062</v>
      </c>
    </row>
    <row r="62" spans="1:82" ht="16.5" customHeight="1">
      <c r="M62" s="369"/>
      <c r="N62" s="370" t="s">
        <v>846</v>
      </c>
      <c r="O62" s="370"/>
      <c r="P62" s="371"/>
      <c r="AH62" s="369"/>
      <c r="AI62" s="370" t="s">
        <v>846</v>
      </c>
      <c r="AJ62" s="370"/>
      <c r="AK62" s="371"/>
      <c r="BC62" s="369"/>
      <c r="BD62" s="370" t="s">
        <v>846</v>
      </c>
      <c r="BE62" s="370"/>
      <c r="BF62" s="371"/>
      <c r="BX62" s="369"/>
      <c r="BY62" s="370" t="s">
        <v>846</v>
      </c>
      <c r="BZ62" s="370"/>
      <c r="CA62" s="371"/>
    </row>
    <row r="63" spans="1:82">
      <c r="M63" s="372"/>
      <c r="N63" s="537" t="s">
        <v>1050</v>
      </c>
      <c r="O63" s="538">
        <f>固定資本!F6</f>
        <v>2025</v>
      </c>
      <c r="P63" s="373"/>
      <c r="AH63" s="372"/>
      <c r="AI63" s="537" t="s">
        <v>1050</v>
      </c>
      <c r="AJ63" s="538">
        <f>固定資本!F6</f>
        <v>2025</v>
      </c>
      <c r="AK63" s="373"/>
      <c r="BC63" s="372"/>
      <c r="BD63" s="537" t="s">
        <v>1050</v>
      </c>
      <c r="BE63" s="538">
        <f>固定資本!F6</f>
        <v>2025</v>
      </c>
      <c r="BF63" s="373"/>
      <c r="BX63" s="372"/>
      <c r="BY63" s="537" t="s">
        <v>1050</v>
      </c>
      <c r="BZ63" s="538">
        <f>固定資本!F6</f>
        <v>2025</v>
      </c>
      <c r="CA63" s="373"/>
    </row>
    <row r="64" spans="1:82" ht="17" thickBot="1">
      <c r="M64" s="374"/>
      <c r="N64" s="732">
        <f>造成波及!U112/固定資本!$C$11*1000</f>
        <v>0</v>
      </c>
      <c r="O64" s="732"/>
      <c r="P64" s="376"/>
      <c r="S64" s="335" t="s">
        <v>1063</v>
      </c>
      <c r="AH64" s="374"/>
      <c r="AI64" s="732">
        <f>建築波及!U112/固定資本!$C$11*1000</f>
        <v>0</v>
      </c>
      <c r="AJ64" s="732"/>
      <c r="AK64" s="376"/>
      <c r="AN64" s="335" t="s">
        <v>1064</v>
      </c>
      <c r="BC64" s="374"/>
      <c r="BD64" s="732">
        <f>設備波及!U112/固定資本!$C$11*1000</f>
        <v>0</v>
      </c>
      <c r="BE64" s="732"/>
      <c r="BF64" s="376"/>
      <c r="BI64" s="335" t="s">
        <v>868</v>
      </c>
      <c r="BX64" s="374"/>
      <c r="BY64" s="732">
        <f>生産波及!S112/固定資本!$C$11*1000</f>
        <v>0</v>
      </c>
      <c r="BZ64" s="732"/>
      <c r="CA64" s="376"/>
      <c r="CD64" s="335" t="s">
        <v>1065</v>
      </c>
    </row>
    <row r="65" spans="5:84">
      <c r="S65" s="335" t="s">
        <v>860</v>
      </c>
      <c r="AN65" s="335" t="s">
        <v>861</v>
      </c>
      <c r="BI65" s="335" t="s">
        <v>866</v>
      </c>
      <c r="CD65" s="335" t="s">
        <v>873</v>
      </c>
    </row>
    <row r="66" spans="5:84" ht="17" thickBot="1">
      <c r="S66" s="335" t="s">
        <v>1066</v>
      </c>
      <c r="AN66" s="335" t="s">
        <v>862</v>
      </c>
      <c r="BI66" s="335" t="s">
        <v>867</v>
      </c>
      <c r="CD66" s="335" t="s">
        <v>874</v>
      </c>
    </row>
    <row r="67" spans="5:84" ht="16.5" customHeight="1">
      <c r="L67" s="340"/>
      <c r="R67" s="369"/>
      <c r="S67" s="370" t="s">
        <v>749</v>
      </c>
      <c r="T67" s="370"/>
      <c r="U67" s="371"/>
      <c r="AG67" s="340"/>
      <c r="AM67" s="369"/>
      <c r="AN67" s="370" t="s">
        <v>749</v>
      </c>
      <c r="AO67" s="370"/>
      <c r="AP67" s="371"/>
      <c r="BB67" s="340"/>
      <c r="BH67" s="369"/>
      <c r="BI67" s="370" t="s">
        <v>749</v>
      </c>
      <c r="BJ67" s="370"/>
      <c r="BK67" s="371"/>
      <c r="BW67" s="340"/>
      <c r="CC67" s="369"/>
      <c r="CD67" s="370" t="s">
        <v>749</v>
      </c>
      <c r="CE67" s="370"/>
      <c r="CF67" s="371"/>
    </row>
    <row r="68" spans="5:84">
      <c r="L68" s="340"/>
      <c r="R68" s="372"/>
      <c r="S68" s="537"/>
      <c r="T68" s="537"/>
      <c r="U68" s="373"/>
      <c r="AG68" s="340"/>
      <c r="AM68" s="372"/>
      <c r="AN68" s="537"/>
      <c r="AO68" s="537"/>
      <c r="AP68" s="373"/>
      <c r="BB68" s="340"/>
      <c r="BH68" s="372"/>
      <c r="BI68" s="537"/>
      <c r="BJ68" s="537"/>
      <c r="BK68" s="373"/>
      <c r="BW68" s="340"/>
      <c r="CC68" s="372"/>
      <c r="CD68" s="537"/>
      <c r="CE68" s="537"/>
      <c r="CF68" s="373"/>
    </row>
    <row r="69" spans="5:84" ht="17" thickBot="1">
      <c r="L69" s="340"/>
      <c r="R69" s="374"/>
      <c r="S69" s="732">
        <f>報告書!I14</f>
        <v>0</v>
      </c>
      <c r="T69" s="732"/>
      <c r="U69" s="376"/>
      <c r="AG69" s="340"/>
      <c r="AM69" s="374"/>
      <c r="AN69" s="732">
        <f>報告書!I16</f>
        <v>0</v>
      </c>
      <c r="AO69" s="732"/>
      <c r="AP69" s="376"/>
      <c r="BB69" s="340"/>
      <c r="BH69" s="374"/>
      <c r="BI69" s="732">
        <f>報告書!I18</f>
        <v>0</v>
      </c>
      <c r="BJ69" s="732"/>
      <c r="BK69" s="376"/>
      <c r="BW69" s="340"/>
      <c r="CC69" s="374"/>
      <c r="CD69" s="732">
        <f>報告書!I22</f>
        <v>0</v>
      </c>
      <c r="CE69" s="732"/>
      <c r="CF69" s="376"/>
    </row>
    <row r="70" spans="5:84">
      <c r="G70" s="341"/>
      <c r="H70" s="341"/>
      <c r="I70" s="341"/>
      <c r="J70" s="341"/>
      <c r="K70" s="341"/>
      <c r="AB70" s="341"/>
      <c r="AC70" s="341"/>
      <c r="AD70" s="341"/>
      <c r="AF70" s="341"/>
      <c r="AW70" s="341"/>
      <c r="AX70" s="341"/>
      <c r="AY70" s="341"/>
      <c r="BA70" s="341"/>
      <c r="BR70" s="341"/>
      <c r="BS70" s="341"/>
      <c r="BT70" s="341"/>
      <c r="BV70" s="341"/>
    </row>
    <row r="71" spans="5:84" ht="17.25" customHeight="1" thickBot="1">
      <c r="E71" s="338"/>
      <c r="F71" s="338"/>
      <c r="G71" s="338"/>
      <c r="H71" s="338"/>
      <c r="I71" s="338"/>
      <c r="J71" s="338"/>
      <c r="K71" s="338"/>
      <c r="M71" s="338"/>
      <c r="N71" s="338" t="s">
        <v>863</v>
      </c>
      <c r="O71" s="338"/>
      <c r="P71" s="338"/>
      <c r="R71" s="338"/>
      <c r="S71" s="338"/>
      <c r="T71" s="338"/>
      <c r="U71" s="338"/>
      <c r="Z71" s="338"/>
      <c r="AA71" s="338"/>
      <c r="AB71" s="338"/>
      <c r="AC71" s="338"/>
      <c r="AD71" s="338"/>
      <c r="AE71" s="338"/>
      <c r="AF71" s="338"/>
      <c r="AH71" s="338"/>
      <c r="AI71" s="338" t="s">
        <v>1067</v>
      </c>
      <c r="AJ71" s="338"/>
      <c r="AK71" s="338"/>
      <c r="AM71" s="338"/>
      <c r="AN71" s="338"/>
      <c r="AO71" s="338"/>
      <c r="AP71" s="338"/>
      <c r="AU71" s="338"/>
      <c r="AV71" s="338"/>
      <c r="AW71" s="338"/>
      <c r="AX71" s="338"/>
      <c r="AY71" s="338"/>
      <c r="AZ71" s="338"/>
      <c r="BA71" s="338"/>
      <c r="BC71" s="338"/>
      <c r="BD71" s="338" t="s">
        <v>1068</v>
      </c>
      <c r="BE71" s="338"/>
      <c r="BF71" s="338"/>
      <c r="BH71" s="338"/>
      <c r="BI71" s="338"/>
      <c r="BJ71" s="338"/>
      <c r="BK71" s="338"/>
      <c r="BP71" s="338"/>
      <c r="BQ71" s="338"/>
      <c r="BR71" s="338"/>
      <c r="BS71" s="338"/>
      <c r="BT71" s="338"/>
      <c r="BU71" s="338"/>
      <c r="BV71" s="338"/>
      <c r="BX71" s="338"/>
      <c r="BY71" s="338" t="s">
        <v>875</v>
      </c>
      <c r="BZ71" s="338"/>
      <c r="CA71" s="338"/>
      <c r="CC71" s="338"/>
      <c r="CD71" s="338"/>
      <c r="CE71" s="338"/>
      <c r="CF71" s="338"/>
    </row>
    <row r="72" spans="5:84">
      <c r="E72" s="396" t="s">
        <v>1069</v>
      </c>
      <c r="F72" s="397"/>
      <c r="G72" s="398"/>
      <c r="I72" s="396" t="s">
        <v>1070</v>
      </c>
      <c r="J72" s="397"/>
      <c r="K72" s="398"/>
      <c r="L72" s="361"/>
      <c r="M72" s="399"/>
      <c r="N72" s="400" t="s">
        <v>1071</v>
      </c>
      <c r="O72" s="400"/>
      <c r="P72" s="401"/>
      <c r="Q72" s="361"/>
      <c r="R72" s="402"/>
      <c r="S72" s="403" t="s">
        <v>750</v>
      </c>
      <c r="T72" s="403"/>
      <c r="U72" s="404"/>
      <c r="Z72" s="396" t="s">
        <v>1069</v>
      </c>
      <c r="AA72" s="397"/>
      <c r="AB72" s="398"/>
      <c r="AD72" s="396" t="s">
        <v>1070</v>
      </c>
      <c r="AE72" s="397"/>
      <c r="AF72" s="398"/>
      <c r="AG72" s="361"/>
      <c r="AH72" s="399"/>
      <c r="AI72" s="400" t="s">
        <v>876</v>
      </c>
      <c r="AJ72" s="400"/>
      <c r="AK72" s="401"/>
      <c r="AL72" s="361"/>
      <c r="AM72" s="402"/>
      <c r="AN72" s="403" t="s">
        <v>750</v>
      </c>
      <c r="AO72" s="403"/>
      <c r="AP72" s="404"/>
      <c r="AU72" s="396" t="s">
        <v>1069</v>
      </c>
      <c r="AV72" s="397"/>
      <c r="AW72" s="398"/>
      <c r="AY72" s="396" t="s">
        <v>1070</v>
      </c>
      <c r="AZ72" s="397"/>
      <c r="BA72" s="398"/>
      <c r="BB72" s="361"/>
      <c r="BC72" s="399"/>
      <c r="BD72" s="400" t="s">
        <v>876</v>
      </c>
      <c r="BE72" s="400"/>
      <c r="BF72" s="401"/>
      <c r="BG72" s="361"/>
      <c r="BH72" s="402"/>
      <c r="BI72" s="403" t="s">
        <v>750</v>
      </c>
      <c r="BJ72" s="403"/>
      <c r="BK72" s="404"/>
      <c r="BP72" s="396" t="s">
        <v>1069</v>
      </c>
      <c r="BQ72" s="397"/>
      <c r="BR72" s="398"/>
      <c r="BT72" s="396" t="s">
        <v>1070</v>
      </c>
      <c r="BU72" s="397"/>
      <c r="BV72" s="398"/>
      <c r="BW72" s="361"/>
      <c r="BX72" s="399"/>
      <c r="BY72" s="400" t="s">
        <v>876</v>
      </c>
      <c r="BZ72" s="400"/>
      <c r="CA72" s="401"/>
      <c r="CB72" s="361"/>
      <c r="CC72" s="402"/>
      <c r="CD72" s="403" t="s">
        <v>750</v>
      </c>
      <c r="CE72" s="403"/>
      <c r="CF72" s="404"/>
    </row>
    <row r="73" spans="5:84">
      <c r="E73" s="405"/>
      <c r="F73" s="541">
        <f>造成波及!AG112</f>
        <v>0</v>
      </c>
      <c r="G73" s="406"/>
      <c r="I73" s="544"/>
      <c r="J73" s="545">
        <f>造成波及!AE112</f>
        <v>0</v>
      </c>
      <c r="K73" s="546"/>
      <c r="L73" s="361"/>
      <c r="M73" s="407"/>
      <c r="N73" s="542"/>
      <c r="O73" s="408"/>
      <c r="P73" s="409"/>
      <c r="Q73" s="361"/>
      <c r="R73" s="410"/>
      <c r="S73" s="543"/>
      <c r="T73" s="543"/>
      <c r="U73" s="411"/>
      <c r="Z73" s="405"/>
      <c r="AA73" s="541">
        <f>建築波及!AG112</f>
        <v>0</v>
      </c>
      <c r="AB73" s="406"/>
      <c r="AD73" s="405"/>
      <c r="AE73" s="541">
        <f>建築波及!AE112</f>
        <v>0</v>
      </c>
      <c r="AF73" s="406"/>
      <c r="AG73" s="361"/>
      <c r="AH73" s="407"/>
      <c r="AI73" s="542"/>
      <c r="AJ73" s="408"/>
      <c r="AK73" s="409"/>
      <c r="AL73" s="361"/>
      <c r="AM73" s="410"/>
      <c r="AN73" s="543"/>
      <c r="AO73" s="543"/>
      <c r="AP73" s="411"/>
      <c r="AU73" s="405"/>
      <c r="AV73" s="541">
        <f>設備波及!AG112</f>
        <v>0</v>
      </c>
      <c r="AW73" s="406"/>
      <c r="AY73" s="405"/>
      <c r="AZ73" s="541">
        <f>設備波及!AE112</f>
        <v>0</v>
      </c>
      <c r="BA73" s="406"/>
      <c r="BB73" s="361"/>
      <c r="BC73" s="407"/>
      <c r="BD73" s="542"/>
      <c r="BE73" s="408"/>
      <c r="BF73" s="409"/>
      <c r="BG73" s="361"/>
      <c r="BH73" s="410"/>
      <c r="BI73" s="543"/>
      <c r="BJ73" s="543"/>
      <c r="BK73" s="411"/>
      <c r="BP73" s="405"/>
      <c r="BQ73" s="541">
        <f>生産波及!AE112</f>
        <v>0</v>
      </c>
      <c r="BR73" s="406"/>
      <c r="BT73" s="405"/>
      <c r="BU73" s="541">
        <f>生産波及!AC112</f>
        <v>0</v>
      </c>
      <c r="BV73" s="406"/>
      <c r="BW73" s="361"/>
      <c r="BX73" s="407"/>
      <c r="BY73" s="542"/>
      <c r="BZ73" s="408"/>
      <c r="CA73" s="409"/>
      <c r="CB73" s="361"/>
      <c r="CC73" s="410"/>
      <c r="CD73" s="543"/>
      <c r="CE73" s="543"/>
      <c r="CF73" s="411"/>
    </row>
    <row r="74" spans="5:84" ht="17" thickBot="1">
      <c r="E74" s="336" t="s">
        <v>1072</v>
      </c>
      <c r="F74" s="412">
        <f>造成波及!AF112</f>
        <v>0</v>
      </c>
      <c r="G74" s="424" t="s">
        <v>1073</v>
      </c>
      <c r="H74" s="536"/>
      <c r="I74" s="547" t="s">
        <v>1072</v>
      </c>
      <c r="J74" s="548">
        <f>造成波及!AD112</f>
        <v>0</v>
      </c>
      <c r="K74" s="549" t="s">
        <v>1073</v>
      </c>
      <c r="L74" s="361"/>
      <c r="M74" s="413"/>
      <c r="N74" s="414" t="s">
        <v>1074</v>
      </c>
      <c r="O74" s="415">
        <f>報告書!K14</f>
        <v>0</v>
      </c>
      <c r="P74" s="416"/>
      <c r="Q74" s="361"/>
      <c r="R74" s="417"/>
      <c r="S74" s="735">
        <f>報告書!L14</f>
        <v>0</v>
      </c>
      <c r="T74" s="735"/>
      <c r="U74" s="418"/>
      <c r="Z74" s="336" t="s">
        <v>1072</v>
      </c>
      <c r="AA74" s="412">
        <f>建築波及!AF112</f>
        <v>0</v>
      </c>
      <c r="AB74" s="424" t="s">
        <v>1073</v>
      </c>
      <c r="AC74" s="536"/>
      <c r="AD74" s="336" t="s">
        <v>1072</v>
      </c>
      <c r="AE74" s="412">
        <f>建築波及!AD112</f>
        <v>0</v>
      </c>
      <c r="AF74" s="424" t="s">
        <v>1073</v>
      </c>
      <c r="AG74" s="361"/>
      <c r="AH74" s="413"/>
      <c r="AI74" s="414" t="s">
        <v>1074</v>
      </c>
      <c r="AJ74" s="415">
        <f>報告書!K16</f>
        <v>0</v>
      </c>
      <c r="AK74" s="416"/>
      <c r="AL74" s="361"/>
      <c r="AM74" s="417"/>
      <c r="AN74" s="735">
        <f>報告書!L16</f>
        <v>0</v>
      </c>
      <c r="AO74" s="735"/>
      <c r="AP74" s="418"/>
      <c r="AU74" s="336" t="s">
        <v>1072</v>
      </c>
      <c r="AV74" s="412">
        <f>設備波及!AF112</f>
        <v>0</v>
      </c>
      <c r="AW74" s="424" t="s">
        <v>869</v>
      </c>
      <c r="AX74" s="536"/>
      <c r="AY74" s="336" t="s">
        <v>1072</v>
      </c>
      <c r="AZ74" s="412">
        <f>設備波及!AD112</f>
        <v>0</v>
      </c>
      <c r="BA74" s="424" t="s">
        <v>870</v>
      </c>
      <c r="BB74" s="361"/>
      <c r="BC74" s="413"/>
      <c r="BD74" s="414" t="s">
        <v>1074</v>
      </c>
      <c r="BE74" s="415">
        <f>報告書!K18</f>
        <v>0</v>
      </c>
      <c r="BF74" s="416"/>
      <c r="BG74" s="361"/>
      <c r="BH74" s="417"/>
      <c r="BI74" s="735">
        <f>報告書!L18</f>
        <v>0</v>
      </c>
      <c r="BJ74" s="735"/>
      <c r="BK74" s="418"/>
      <c r="BP74" s="336" t="s">
        <v>1072</v>
      </c>
      <c r="BQ74" s="412">
        <f>生産波及!AD112</f>
        <v>0</v>
      </c>
      <c r="BR74" s="424" t="s">
        <v>1073</v>
      </c>
      <c r="BS74" s="536"/>
      <c r="BT74" s="336" t="s">
        <v>1072</v>
      </c>
      <c r="BU74" s="412">
        <f>生産波及!AB112</f>
        <v>0</v>
      </c>
      <c r="BV74" s="424" t="s">
        <v>1073</v>
      </c>
      <c r="BW74" s="361"/>
      <c r="BX74" s="413"/>
      <c r="BY74" s="414" t="s">
        <v>1074</v>
      </c>
      <c r="BZ74" s="415">
        <f>報告書!K22</f>
        <v>0</v>
      </c>
      <c r="CA74" s="416"/>
      <c r="CB74" s="361"/>
      <c r="CC74" s="417"/>
      <c r="CD74" s="735">
        <f>報告書!L22</f>
        <v>0</v>
      </c>
      <c r="CE74" s="735"/>
      <c r="CF74" s="418"/>
    </row>
    <row r="75" spans="5:84">
      <c r="F75" s="341"/>
      <c r="G75" s="341"/>
      <c r="H75" s="341"/>
      <c r="I75" s="341"/>
      <c r="J75" s="341"/>
      <c r="K75" s="341"/>
      <c r="M75" s="341"/>
      <c r="N75" s="341"/>
      <c r="O75" s="341"/>
      <c r="P75" s="341"/>
      <c r="R75" s="341"/>
      <c r="S75" s="341"/>
      <c r="T75" s="341"/>
      <c r="U75" s="341"/>
      <c r="AA75" s="341"/>
      <c r="AB75" s="341"/>
      <c r="AC75" s="341"/>
      <c r="AD75" s="341"/>
      <c r="AE75" s="341"/>
      <c r="AF75" s="341"/>
      <c r="AH75" s="341"/>
      <c r="AI75" s="341"/>
      <c r="AJ75" s="341"/>
      <c r="AK75" s="341"/>
      <c r="AM75" s="341"/>
      <c r="AN75" s="341"/>
      <c r="AO75" s="341"/>
      <c r="AP75" s="341"/>
      <c r="AV75" s="341"/>
      <c r="AW75" s="341"/>
      <c r="AX75" s="341"/>
      <c r="AY75" s="341"/>
      <c r="AZ75" s="341"/>
      <c r="BA75" s="341"/>
      <c r="BC75" s="341"/>
      <c r="BD75" s="341"/>
      <c r="BE75" s="341"/>
      <c r="BF75" s="341"/>
      <c r="BH75" s="341"/>
      <c r="BI75" s="341"/>
      <c r="BJ75" s="341"/>
      <c r="BK75" s="341"/>
      <c r="BQ75" s="341"/>
      <c r="BR75" s="341"/>
      <c r="BS75" s="341"/>
      <c r="BT75" s="341"/>
      <c r="BU75" s="341"/>
      <c r="BV75" s="341"/>
      <c r="BX75" s="341"/>
      <c r="BY75" s="341"/>
      <c r="BZ75" s="341"/>
      <c r="CA75" s="341"/>
      <c r="CC75" s="341"/>
      <c r="CD75" s="341"/>
      <c r="CE75" s="341"/>
      <c r="CF75" s="341"/>
    </row>
    <row r="81" s="335" customFormat="1"/>
    <row r="82" s="335" customFormat="1"/>
    <row r="83" s="335" customFormat="1"/>
    <row r="97" s="335" customFormat="1"/>
    <row r="98" s="335" customFormat="1"/>
    <row r="99" s="335" customFormat="1"/>
    <row r="100" s="335" customFormat="1"/>
    <row r="101" s="335" customFormat="1"/>
    <row r="102" s="335" customFormat="1"/>
    <row r="103" s="335" customFormat="1"/>
    <row r="104" s="335" customFormat="1"/>
    <row r="105" s="335" customFormat="1"/>
    <row r="106" s="335" customFormat="1"/>
    <row r="107" s="335" customFormat="1"/>
    <row r="108" s="335" customFormat="1"/>
    <row r="109" s="335" customFormat="1"/>
    <row r="110" s="335" customFormat="1"/>
    <row r="111" s="335" customFormat="1"/>
    <row r="112" s="335" customFormat="1"/>
    <row r="113" s="335" customFormat="1"/>
    <row r="114" s="335" customFormat="1"/>
    <row r="115" s="335" customFormat="1"/>
    <row r="116" s="335" customFormat="1"/>
    <row r="117" s="335" customFormat="1"/>
    <row r="118" s="335" customFormat="1"/>
    <row r="119" s="335" customFormat="1"/>
    <row r="120" s="335" customFormat="1"/>
    <row r="121" s="335" customFormat="1"/>
    <row r="122" s="335" customFormat="1"/>
    <row r="123" s="335" customFormat="1"/>
    <row r="124" s="335" customFormat="1"/>
    <row r="125" s="335" customFormat="1"/>
    <row r="126" s="335" customFormat="1"/>
    <row r="127" s="335" customFormat="1"/>
    <row r="128" s="335" customFormat="1"/>
    <row r="129" s="335" customFormat="1"/>
    <row r="130" s="335" customFormat="1"/>
    <row r="131" s="335" customFormat="1"/>
    <row r="132" s="335" customFormat="1"/>
    <row r="133" s="335" customFormat="1"/>
    <row r="134" s="335" customFormat="1"/>
    <row r="135" s="335" customFormat="1"/>
    <row r="136" s="335" customFormat="1"/>
    <row r="137" s="335" customFormat="1"/>
    <row r="138" s="335" customFormat="1"/>
    <row r="139" s="335" customFormat="1"/>
    <row r="140" s="335" customFormat="1"/>
    <row r="141" s="335" customFormat="1"/>
    <row r="142" s="335" customFormat="1"/>
    <row r="143" s="335" customFormat="1"/>
    <row r="144" s="335" customFormat="1"/>
    <row r="145" s="335" customFormat="1"/>
    <row r="146" s="335" customFormat="1"/>
    <row r="147" s="335" customFormat="1"/>
    <row r="148" s="335" customFormat="1"/>
    <row r="149" s="335" customFormat="1"/>
    <row r="150" s="335" customFormat="1"/>
    <row r="151" s="335" customFormat="1"/>
    <row r="152" s="335" customFormat="1"/>
    <row r="153" s="335" customFormat="1"/>
    <row r="154" s="335" customFormat="1"/>
    <row r="155" s="335" customFormat="1"/>
    <row r="156" s="335" customFormat="1"/>
    <row r="157" s="335" customFormat="1"/>
    <row r="158" s="335" customFormat="1"/>
    <row r="159" s="335" customFormat="1"/>
    <row r="160" s="335" customFormat="1"/>
    <row r="161" s="335" customFormat="1"/>
    <row r="162" s="335" customFormat="1"/>
    <row r="163" s="335" customFormat="1"/>
    <row r="164" s="335" customFormat="1"/>
    <row r="165" s="335" customFormat="1"/>
    <row r="166" s="335" customFormat="1"/>
    <row r="167" s="335" customFormat="1"/>
    <row r="168" s="335" customFormat="1"/>
    <row r="169" s="335" customFormat="1"/>
    <row r="170" s="335" customFormat="1"/>
    <row r="171" s="335" customFormat="1"/>
    <row r="172" s="335" customFormat="1"/>
    <row r="173" s="335" customFormat="1"/>
    <row r="174" s="335" customFormat="1"/>
    <row r="175" s="335" customFormat="1"/>
    <row r="176" s="335" customFormat="1"/>
    <row r="177" s="335" customFormat="1"/>
    <row r="178" s="335" customFormat="1"/>
    <row r="179" s="335" customFormat="1"/>
    <row r="180" s="335" customFormat="1"/>
    <row r="181" s="335" customFormat="1"/>
    <row r="182" s="335" customFormat="1"/>
    <row r="183" s="335" customFormat="1"/>
    <row r="184" s="335" customFormat="1"/>
    <row r="185" s="335" customFormat="1"/>
    <row r="186" s="335" customFormat="1"/>
    <row r="187" s="335" customFormat="1"/>
    <row r="188" s="335" customFormat="1"/>
    <row r="189" s="335" customFormat="1"/>
    <row r="190" s="335" customFormat="1"/>
    <row r="191" s="335" customFormat="1"/>
    <row r="192" s="335" customFormat="1"/>
    <row r="193" s="335" customFormat="1"/>
    <row r="194" s="335" customFormat="1"/>
    <row r="195" s="335" customFormat="1"/>
    <row r="196" s="335" customFormat="1"/>
    <row r="197" s="335" customFormat="1"/>
    <row r="198" s="335" customFormat="1"/>
    <row r="199" s="335" customFormat="1"/>
    <row r="200" s="335" customFormat="1"/>
    <row r="201" s="335" customFormat="1"/>
    <row r="202" s="335" customFormat="1"/>
    <row r="203" s="335" customFormat="1"/>
    <row r="204" s="335" customFormat="1"/>
    <row r="205" s="335" customFormat="1"/>
    <row r="206" s="335" customFormat="1"/>
    <row r="207" s="335" customFormat="1"/>
    <row r="208" s="335" customFormat="1"/>
    <row r="209" s="335" customFormat="1"/>
    <row r="210" s="335" customFormat="1"/>
    <row r="211" s="335" customFormat="1"/>
    <row r="212" s="335" customFormat="1"/>
    <row r="213" s="335" customFormat="1"/>
    <row r="214" s="335" customFormat="1"/>
    <row r="215" s="335" customFormat="1"/>
    <row r="216" s="335" customFormat="1"/>
    <row r="217" s="335" customFormat="1"/>
    <row r="218" s="335" customFormat="1"/>
    <row r="219" s="335" customFormat="1"/>
    <row r="220" s="335" customFormat="1"/>
    <row r="221" s="335" customFormat="1"/>
    <row r="222" s="335" customFormat="1"/>
    <row r="223" s="335" customFormat="1"/>
    <row r="224" s="335" customFormat="1"/>
    <row r="225" s="335" customFormat="1"/>
    <row r="226" s="335" customFormat="1"/>
    <row r="227" s="335" customFormat="1"/>
    <row r="228" s="335" customFormat="1"/>
    <row r="229" s="335" customFormat="1"/>
    <row r="230" s="335" customFormat="1"/>
    <row r="231" s="335" customFormat="1"/>
    <row r="232" s="335" customFormat="1"/>
    <row r="233" s="335" customFormat="1"/>
    <row r="234" s="335" customFormat="1"/>
    <row r="235" s="335" customFormat="1"/>
    <row r="236" s="335" customFormat="1"/>
    <row r="237" s="335" customFormat="1"/>
    <row r="238" s="335" customFormat="1"/>
    <row r="239" s="335" customFormat="1"/>
    <row r="240" s="335" customFormat="1"/>
    <row r="241" s="335" customFormat="1"/>
    <row r="242" s="335" customFormat="1"/>
    <row r="243" s="335" customFormat="1"/>
    <row r="244" s="335" customFormat="1"/>
    <row r="245" s="335" customFormat="1"/>
    <row r="246" s="335" customFormat="1"/>
    <row r="247" s="335" customFormat="1"/>
    <row r="248" s="335" customFormat="1"/>
    <row r="249" s="335" customFormat="1"/>
    <row r="250" s="335" customFormat="1"/>
    <row r="251" s="335" customFormat="1"/>
    <row r="252" s="335" customFormat="1"/>
    <row r="253" s="335" customFormat="1"/>
    <row r="254" s="335" customFormat="1"/>
    <row r="255" s="335" customFormat="1"/>
    <row r="256" s="335" customFormat="1"/>
    <row r="257" s="335" customFormat="1"/>
    <row r="258" s="335" customFormat="1"/>
    <row r="259" s="335" customFormat="1"/>
    <row r="260" s="335" customFormat="1"/>
    <row r="261" s="335" customFormat="1"/>
    <row r="262" s="335" customFormat="1"/>
    <row r="263" s="335" customFormat="1"/>
    <row r="264" s="335" customFormat="1"/>
    <row r="265" s="335" customFormat="1"/>
    <row r="266" s="335" customFormat="1"/>
    <row r="267" s="335" customFormat="1"/>
    <row r="268" s="335" customFormat="1"/>
    <row r="269" s="335" customFormat="1"/>
    <row r="270" s="335" customFormat="1"/>
    <row r="271" s="335" customFormat="1"/>
    <row r="272" s="335" customFormat="1"/>
    <row r="273" s="335" customFormat="1"/>
    <row r="274" s="335" customFormat="1"/>
    <row r="275" s="335" customFormat="1"/>
    <row r="276" s="335" customFormat="1"/>
    <row r="277" s="335" customFormat="1"/>
    <row r="278" s="335" customFormat="1"/>
    <row r="279" s="335" customFormat="1"/>
    <row r="280" s="335" customFormat="1"/>
    <row r="281" s="335" customFormat="1"/>
    <row r="282" s="335" customFormat="1"/>
    <row r="283" s="335" customFormat="1"/>
    <row r="284" s="335" customFormat="1"/>
    <row r="285" s="335" customFormat="1"/>
    <row r="286" s="335" customFormat="1"/>
    <row r="287" s="335" customFormat="1"/>
    <row r="288" s="335" customFormat="1"/>
    <row r="289" s="335" customFormat="1"/>
    <row r="290" s="335" customFormat="1"/>
    <row r="291" s="335" customFormat="1"/>
    <row r="292" s="335" customFormat="1"/>
    <row r="293" s="335" customFormat="1"/>
    <row r="294" s="335" customFormat="1"/>
    <row r="295" s="335" customFormat="1"/>
    <row r="296" s="335" customFormat="1"/>
    <row r="297" s="335" customFormat="1"/>
    <row r="298" s="335" customFormat="1"/>
    <row r="299" s="335" customFormat="1"/>
    <row r="300" s="335" customFormat="1"/>
    <row r="301" s="335" customFormat="1"/>
    <row r="302" s="335" customFormat="1"/>
    <row r="303" s="335" customFormat="1"/>
    <row r="304" s="335" customFormat="1"/>
    <row r="305" s="335" customFormat="1"/>
    <row r="306" s="335" customFormat="1"/>
    <row r="307" s="335" customFormat="1"/>
    <row r="308" s="335" customFormat="1"/>
    <row r="309" s="335" customFormat="1"/>
    <row r="310" s="335" customFormat="1"/>
    <row r="311" s="335" customFormat="1"/>
    <row r="312" s="335" customFormat="1"/>
    <row r="313" s="335" customFormat="1"/>
    <row r="314" s="335" customFormat="1"/>
    <row r="315" s="335" customFormat="1"/>
    <row r="316" s="335" customFormat="1"/>
    <row r="317" s="335" customFormat="1"/>
    <row r="318" s="335" customFormat="1"/>
    <row r="319" s="335" customFormat="1"/>
    <row r="320" s="335" customFormat="1"/>
    <row r="321" s="335" customFormat="1"/>
    <row r="322" s="335" customFormat="1"/>
    <row r="323" s="335" customFormat="1"/>
    <row r="324" s="335" customFormat="1"/>
    <row r="325" s="335" customFormat="1"/>
    <row r="326" s="335" customFormat="1"/>
    <row r="327" s="335" customFormat="1"/>
    <row r="328" s="335" customFormat="1"/>
    <row r="329" s="335" customFormat="1"/>
    <row r="330" s="335" customFormat="1"/>
    <row r="331" s="335" customFormat="1"/>
    <row r="332" s="335" customFormat="1"/>
    <row r="333" s="335" customFormat="1"/>
    <row r="334" s="335" customFormat="1"/>
    <row r="335" s="335" customFormat="1"/>
    <row r="336" s="335" customFormat="1"/>
    <row r="337" s="335" customFormat="1"/>
    <row r="338" s="335" customFormat="1"/>
    <row r="339" s="335" customFormat="1"/>
    <row r="340" s="335" customFormat="1"/>
    <row r="341" s="335" customFormat="1"/>
    <row r="342" s="335" customFormat="1"/>
    <row r="343" s="335" customFormat="1"/>
    <row r="344" s="335" customFormat="1"/>
    <row r="345" s="335" customFormat="1"/>
    <row r="346" s="335" customFormat="1"/>
    <row r="347" s="335" customFormat="1"/>
    <row r="348" s="335" customFormat="1"/>
    <row r="349" s="335" customFormat="1"/>
    <row r="350" s="335" customFormat="1"/>
    <row r="351" s="335" customFormat="1"/>
    <row r="352" s="335" customFormat="1"/>
    <row r="353" s="335" customFormat="1"/>
    <row r="354" s="335" customFormat="1"/>
    <row r="355" s="335" customFormat="1"/>
    <row r="356" s="335" customFormat="1"/>
    <row r="357" s="335" customFormat="1"/>
    <row r="358" s="335" customFormat="1"/>
    <row r="359" s="335" customFormat="1"/>
    <row r="360" s="335" customFormat="1"/>
    <row r="361" s="335" customFormat="1"/>
    <row r="362" s="335" customFormat="1"/>
    <row r="363" s="335" customFormat="1"/>
    <row r="364" s="335" customFormat="1"/>
    <row r="365" s="335" customFormat="1"/>
    <row r="366" s="335" customFormat="1"/>
    <row r="367" s="335" customFormat="1"/>
    <row r="368" s="335" customFormat="1"/>
    <row r="369" s="335" customFormat="1"/>
    <row r="370" s="335" customFormat="1"/>
    <row r="371" s="335" customFormat="1"/>
    <row r="372" s="335" customFormat="1"/>
    <row r="373" s="335" customFormat="1"/>
    <row r="374" s="335" customFormat="1"/>
    <row r="375" s="335" customFormat="1"/>
    <row r="376" s="335" customFormat="1"/>
    <row r="377" s="335" customFormat="1"/>
    <row r="378" s="335" customFormat="1"/>
    <row r="379" s="335" customFormat="1"/>
    <row r="380" s="335" customFormat="1"/>
    <row r="381" s="335" customFormat="1"/>
    <row r="382" s="335" customFormat="1"/>
    <row r="383" s="335" customFormat="1"/>
    <row r="384" s="335" customFormat="1"/>
    <row r="385" s="335" customFormat="1"/>
    <row r="386" s="335" customFormat="1"/>
    <row r="387" s="335" customFormat="1"/>
    <row r="388" s="335" customFormat="1"/>
    <row r="389" s="335" customFormat="1"/>
    <row r="390" s="335" customFormat="1"/>
    <row r="391" s="335" customFormat="1"/>
    <row r="392" s="335" customFormat="1"/>
    <row r="393" s="335" customFormat="1"/>
    <row r="394" s="335" customFormat="1"/>
    <row r="395" s="335" customFormat="1"/>
    <row r="396" s="335" customFormat="1"/>
    <row r="397" s="335" customFormat="1"/>
    <row r="398" s="335" customFormat="1"/>
    <row r="399" s="335" customFormat="1"/>
    <row r="400" s="335" customFormat="1"/>
    <row r="401" s="335" customFormat="1"/>
    <row r="402" s="335" customFormat="1"/>
    <row r="403" s="335" customFormat="1"/>
    <row r="404" s="335" customFormat="1"/>
    <row r="405" s="335" customFormat="1"/>
    <row r="406" s="335" customFormat="1"/>
    <row r="407" s="335" customFormat="1"/>
    <row r="408" s="335" customFormat="1"/>
    <row r="409" s="335" customFormat="1"/>
    <row r="410" s="335" customFormat="1"/>
    <row r="411" s="335" customFormat="1"/>
    <row r="412" s="335" customFormat="1"/>
    <row r="413" s="335" customFormat="1"/>
    <row r="414" s="335" customFormat="1"/>
    <row r="415" s="335" customFormat="1"/>
    <row r="416" s="335" customFormat="1"/>
    <row r="417" s="335" customFormat="1"/>
    <row r="418" s="335" customFormat="1"/>
    <row r="419" s="335" customFormat="1"/>
    <row r="420" s="335" customFormat="1"/>
    <row r="421" s="335" customFormat="1"/>
    <row r="422" s="335" customFormat="1"/>
    <row r="423" s="335" customFormat="1"/>
    <row r="424" s="335" customFormat="1"/>
    <row r="425" s="335" customFormat="1"/>
    <row r="426" s="335" customFormat="1"/>
    <row r="427" s="335" customFormat="1"/>
    <row r="428" s="335" customFormat="1"/>
  </sheetData>
  <sheetProtection sheet="1" objects="1" scenarios="1"/>
  <mergeCells count="80">
    <mergeCell ref="S74:T74"/>
    <mergeCell ref="AN74:AO74"/>
    <mergeCell ref="BI74:BJ74"/>
    <mergeCell ref="CD74:CE74"/>
    <mergeCell ref="I59:J59"/>
    <mergeCell ref="AD59:AE59"/>
    <mergeCell ref="AY59:AZ59"/>
    <mergeCell ref="BT59:BU59"/>
    <mergeCell ref="N64:O64"/>
    <mergeCell ref="AI64:AJ64"/>
    <mergeCell ref="BD64:BE64"/>
    <mergeCell ref="BY64:BZ64"/>
    <mergeCell ref="S69:T69"/>
    <mergeCell ref="AN69:AO69"/>
    <mergeCell ref="BI69:BJ69"/>
    <mergeCell ref="CD69:CE69"/>
    <mergeCell ref="I49:J49"/>
    <mergeCell ref="AD49:AE49"/>
    <mergeCell ref="AY49:AZ49"/>
    <mergeCell ref="BT49:BU49"/>
    <mergeCell ref="I54:J54"/>
    <mergeCell ref="AD54:AE54"/>
    <mergeCell ref="AY54:AZ54"/>
    <mergeCell ref="BT54:BU54"/>
    <mergeCell ref="I44:J44"/>
    <mergeCell ref="AD44:AE44"/>
    <mergeCell ref="AY44:AZ44"/>
    <mergeCell ref="BT44:BU44"/>
    <mergeCell ref="I39:J39"/>
    <mergeCell ref="N39:O39"/>
    <mergeCell ref="AD39:AE39"/>
    <mergeCell ref="AI39:AJ39"/>
    <mergeCell ref="AY39:AZ39"/>
    <mergeCell ref="BD39:BE39"/>
    <mergeCell ref="I34:J34"/>
    <mergeCell ref="AD34:AE34"/>
    <mergeCell ref="BD34:BE34"/>
    <mergeCell ref="BT39:BU39"/>
    <mergeCell ref="BY39:BZ39"/>
    <mergeCell ref="I29:J29"/>
    <mergeCell ref="N29:O29"/>
    <mergeCell ref="AD29:AE29"/>
    <mergeCell ref="AI29:AJ29"/>
    <mergeCell ref="AY32:AZ32"/>
    <mergeCell ref="AU22:AV22"/>
    <mergeCell ref="AY22:AZ22"/>
    <mergeCell ref="BP22:BQ22"/>
    <mergeCell ref="BY34:BZ34"/>
    <mergeCell ref="AY27:AZ27"/>
    <mergeCell ref="BT27:BU27"/>
    <mergeCell ref="BT32:BU32"/>
    <mergeCell ref="E24:F24"/>
    <mergeCell ref="I24:J24"/>
    <mergeCell ref="Z24:AA24"/>
    <mergeCell ref="AD24:AE24"/>
    <mergeCell ref="F10:H10"/>
    <mergeCell ref="AA10:AC10"/>
    <mergeCell ref="E17:F17"/>
    <mergeCell ref="Z17:AA17"/>
    <mergeCell ref="AV10:AX10"/>
    <mergeCell ref="AT13:AX14"/>
    <mergeCell ref="I15:J15"/>
    <mergeCell ref="AD15:AE15"/>
    <mergeCell ref="AV15:AX15"/>
    <mergeCell ref="E7:G7"/>
    <mergeCell ref="Z7:AB7"/>
    <mergeCell ref="AU7:AW7"/>
    <mergeCell ref="BP7:BR7"/>
    <mergeCell ref="D8:H9"/>
    <mergeCell ref="Y8:AC9"/>
    <mergeCell ref="AT8:AX9"/>
    <mergeCell ref="BO8:BR9"/>
    <mergeCell ref="F4:O5"/>
    <mergeCell ref="AA4:AJ5"/>
    <mergeCell ref="AV4:BE5"/>
    <mergeCell ref="BQ4:BZ5"/>
    <mergeCell ref="C6:F6"/>
    <mergeCell ref="X6:AA6"/>
    <mergeCell ref="AS6:AV6"/>
    <mergeCell ref="BN6:BQ6"/>
  </mergeCells>
  <phoneticPr fontId="3"/>
  <pageMargins left="0.7" right="0.7" top="0.75" bottom="0.75" header="0.3" footer="0.3"/>
  <pageSetup paperSize="9" scale="64" orientation="portrait" r:id="rId1"/>
  <colBreaks count="1" manualBreakCount="1">
    <brk id="22" min="1" max="74"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2060"/>
  </sheetPr>
  <dimension ref="A1:AG428"/>
  <sheetViews>
    <sheetView showRowColHeaders="0" zoomScale="90" zoomScaleNormal="90" workbookViewId="0">
      <pane xSplit="3" ySplit="5" topLeftCell="D6" activePane="bottomRight" state="frozen"/>
      <selection pane="topRight" activeCell="D1" sqref="D1"/>
      <selection pane="bottomLeft" activeCell="A6" sqref="A6"/>
      <selection pane="bottomRight" activeCell="D6" sqref="D6"/>
    </sheetView>
  </sheetViews>
  <sheetFormatPr defaultColWidth="9" defaultRowHeight="16.5"/>
  <cols>
    <col min="1" max="1" width="1.6328125" style="6" customWidth="1"/>
    <col min="2" max="2" width="9" style="6"/>
    <col min="3" max="3" width="24.6328125" style="6" customWidth="1"/>
    <col min="4" max="33" width="12.6328125" style="6" customWidth="1"/>
    <col min="34" max="16384" width="9" style="6"/>
  </cols>
  <sheetData>
    <row r="1" spans="1:33" ht="37.5" customHeight="1">
      <c r="B1" s="193"/>
      <c r="C1" s="193"/>
      <c r="D1" s="193"/>
      <c r="E1" s="9"/>
      <c r="F1" s="9"/>
      <c r="G1" s="9"/>
      <c r="H1" s="9"/>
      <c r="I1" s="9"/>
      <c r="J1" s="9"/>
      <c r="K1" s="9"/>
      <c r="L1" s="9"/>
      <c r="M1" s="9"/>
      <c r="N1" s="9"/>
      <c r="O1" s="9"/>
      <c r="P1" s="9"/>
      <c r="Q1" s="9"/>
      <c r="R1" s="9"/>
      <c r="S1" s="9"/>
      <c r="T1" s="9"/>
      <c r="U1" s="9"/>
      <c r="V1" s="9"/>
      <c r="W1" s="9"/>
      <c r="X1" s="9"/>
      <c r="Y1" s="9"/>
      <c r="Z1" s="9"/>
      <c r="AA1" s="9"/>
      <c r="AB1" s="9"/>
      <c r="AC1" s="194" t="s">
        <v>756</v>
      </c>
      <c r="AD1" s="194"/>
      <c r="AE1" s="194"/>
      <c r="AG1" s="194" t="s">
        <v>757</v>
      </c>
    </row>
    <row r="2" spans="1:33" ht="16.5" customHeight="1">
      <c r="A2" s="10"/>
      <c r="B2" s="748" t="s">
        <v>1025</v>
      </c>
      <c r="C2" s="749"/>
      <c r="D2" s="748" t="s">
        <v>761</v>
      </c>
      <c r="E2" s="742" t="s">
        <v>762</v>
      </c>
      <c r="F2" s="742" t="s">
        <v>737</v>
      </c>
      <c r="G2" s="742" t="s">
        <v>738</v>
      </c>
      <c r="H2" s="742" t="s">
        <v>739</v>
      </c>
      <c r="I2" s="744" t="s">
        <v>761</v>
      </c>
      <c r="J2" s="746" t="s">
        <v>738</v>
      </c>
      <c r="K2" s="742" t="s">
        <v>740</v>
      </c>
      <c r="L2" s="742" t="s">
        <v>740</v>
      </c>
      <c r="M2" s="743" t="s">
        <v>741</v>
      </c>
      <c r="N2" s="742" t="s">
        <v>742</v>
      </c>
      <c r="O2" s="742" t="s">
        <v>743</v>
      </c>
      <c r="P2" s="742" t="s">
        <v>744</v>
      </c>
      <c r="Q2" s="743" t="s">
        <v>745</v>
      </c>
      <c r="R2" s="743" t="s">
        <v>746</v>
      </c>
      <c r="S2" s="742" t="s">
        <v>747</v>
      </c>
      <c r="T2" s="742" t="s">
        <v>748</v>
      </c>
      <c r="U2" s="742" t="s">
        <v>748</v>
      </c>
      <c r="V2" s="743" t="s">
        <v>749</v>
      </c>
      <c r="W2" s="743"/>
      <c r="X2" s="743"/>
      <c r="Y2" s="743"/>
      <c r="Z2" s="741" t="s">
        <v>750</v>
      </c>
      <c r="AA2" s="741"/>
      <c r="AB2" s="741"/>
      <c r="AC2" s="741"/>
      <c r="AD2" s="738" t="s">
        <v>758</v>
      </c>
      <c r="AE2" s="739"/>
      <c r="AF2" s="738" t="s">
        <v>759</v>
      </c>
      <c r="AG2" s="739"/>
    </row>
    <row r="3" spans="1:33" ht="16.5" customHeight="1">
      <c r="A3" s="10"/>
      <c r="B3" s="749"/>
      <c r="C3" s="749"/>
      <c r="D3" s="749"/>
      <c r="E3" s="743"/>
      <c r="F3" s="743"/>
      <c r="G3" s="743"/>
      <c r="H3" s="743"/>
      <c r="I3" s="745"/>
      <c r="J3" s="747"/>
      <c r="K3" s="743"/>
      <c r="L3" s="742"/>
      <c r="M3" s="743"/>
      <c r="N3" s="742"/>
      <c r="O3" s="742"/>
      <c r="P3" s="743"/>
      <c r="Q3" s="743"/>
      <c r="R3" s="743"/>
      <c r="S3" s="743"/>
      <c r="T3" s="743"/>
      <c r="U3" s="742"/>
      <c r="V3" s="741" t="s">
        <v>751</v>
      </c>
      <c r="W3" s="740" t="s">
        <v>740</v>
      </c>
      <c r="X3" s="740" t="s">
        <v>748</v>
      </c>
      <c r="Y3" s="743" t="s">
        <v>342</v>
      </c>
      <c r="Z3" s="741" t="s">
        <v>751</v>
      </c>
      <c r="AA3" s="740" t="s">
        <v>740</v>
      </c>
      <c r="AB3" s="740" t="s">
        <v>748</v>
      </c>
      <c r="AC3" s="741" t="s">
        <v>342</v>
      </c>
      <c r="AD3" s="736" t="s">
        <v>764</v>
      </c>
      <c r="AE3" s="736" t="s">
        <v>765</v>
      </c>
      <c r="AF3" s="736" t="s">
        <v>764</v>
      </c>
      <c r="AG3" s="736" t="s">
        <v>765</v>
      </c>
    </row>
    <row r="4" spans="1:33">
      <c r="A4" s="10"/>
      <c r="B4" s="749"/>
      <c r="C4" s="749"/>
      <c r="D4" s="749"/>
      <c r="E4" s="743"/>
      <c r="F4" s="743"/>
      <c r="G4" s="743"/>
      <c r="H4" s="743"/>
      <c r="I4" s="195" t="s">
        <v>752</v>
      </c>
      <c r="J4" s="195" t="s">
        <v>752</v>
      </c>
      <c r="K4" s="743"/>
      <c r="L4" s="195" t="s">
        <v>752</v>
      </c>
      <c r="M4" s="743"/>
      <c r="N4" s="742"/>
      <c r="O4" s="742"/>
      <c r="P4" s="743"/>
      <c r="Q4" s="743"/>
      <c r="R4" s="743"/>
      <c r="S4" s="743"/>
      <c r="T4" s="743"/>
      <c r="U4" s="195" t="s">
        <v>752</v>
      </c>
      <c r="V4" s="741"/>
      <c r="W4" s="740"/>
      <c r="X4" s="740"/>
      <c r="Y4" s="743"/>
      <c r="Z4" s="741"/>
      <c r="AA4" s="740"/>
      <c r="AB4" s="740"/>
      <c r="AC4" s="741"/>
      <c r="AD4" s="737"/>
      <c r="AE4" s="737"/>
      <c r="AF4" s="737"/>
      <c r="AG4" s="737"/>
    </row>
    <row r="5" spans="1:33">
      <c r="A5" s="10"/>
      <c r="B5" s="750"/>
      <c r="C5" s="750"/>
      <c r="D5" s="196">
        <f>固定資本!$F$6</f>
        <v>2025</v>
      </c>
      <c r="E5" s="196">
        <f>固定資本!$F$6</f>
        <v>2025</v>
      </c>
      <c r="F5" s="197"/>
      <c r="G5" s="196">
        <f>固定資本!$F$6</f>
        <v>2025</v>
      </c>
      <c r="H5" s="198"/>
      <c r="I5" s="199">
        <v>2020</v>
      </c>
      <c r="J5" s="199">
        <v>2020</v>
      </c>
      <c r="K5" s="199">
        <v>2020</v>
      </c>
      <c r="L5" s="196">
        <f>固定資本!$F$6</f>
        <v>2025</v>
      </c>
      <c r="M5" s="200"/>
      <c r="N5" s="199">
        <v>2020</v>
      </c>
      <c r="O5" s="201"/>
      <c r="P5" s="201"/>
      <c r="Q5" s="106"/>
      <c r="R5" s="199">
        <v>2020</v>
      </c>
      <c r="S5" s="199">
        <v>2020</v>
      </c>
      <c r="T5" s="199">
        <v>2020</v>
      </c>
      <c r="U5" s="196">
        <f>固定資本!$F$6</f>
        <v>2025</v>
      </c>
      <c r="V5" s="196">
        <f>固定資本!$F$6</f>
        <v>2025</v>
      </c>
      <c r="W5" s="196">
        <f>固定資本!$F$6</f>
        <v>2025</v>
      </c>
      <c r="X5" s="196">
        <f>固定資本!$F$6</f>
        <v>2025</v>
      </c>
      <c r="Y5" s="196">
        <f>固定資本!$F$6</f>
        <v>2025</v>
      </c>
      <c r="Z5" s="196">
        <f>固定資本!$F$6</f>
        <v>2025</v>
      </c>
      <c r="AA5" s="196">
        <f>固定資本!$F$6</f>
        <v>2025</v>
      </c>
      <c r="AB5" s="196">
        <f>固定資本!$F$6</f>
        <v>2025</v>
      </c>
      <c r="AC5" s="196">
        <f>固定資本!$F$6</f>
        <v>2025</v>
      </c>
      <c r="AD5" s="202"/>
      <c r="AE5" s="106"/>
      <c r="AF5" s="202"/>
      <c r="AG5" s="106"/>
    </row>
    <row r="6" spans="1:33">
      <c r="A6" s="10"/>
      <c r="B6" s="203">
        <v>11</v>
      </c>
      <c r="C6" s="204" t="s">
        <v>917</v>
      </c>
      <c r="D6" s="205"/>
      <c r="E6" s="206">
        <f>固定資本!O6*$E$122</f>
        <v>0</v>
      </c>
      <c r="F6" s="207">
        <f>係数!D6</f>
        <v>0.21254767972671762</v>
      </c>
      <c r="G6" s="206">
        <f>E6*F6</f>
        <v>0</v>
      </c>
      <c r="H6" s="207">
        <f>固定資本!M6</f>
        <v>0.96684125565316892</v>
      </c>
      <c r="I6" s="205"/>
      <c r="J6" s="206">
        <f t="shared" ref="J6:J69" si="0">G6/H6</f>
        <v>0</v>
      </c>
      <c r="K6" s="208">
        <f t="array" ref="K6:K111">MMULT(係数!J6:DK111,造成波及!J6:J111)</f>
        <v>0</v>
      </c>
      <c r="L6" s="206">
        <f t="shared" ref="L6" si="1">K6*H6</f>
        <v>0</v>
      </c>
      <c r="M6" s="207">
        <f>係数!E6+係数!F6</f>
        <v>0.37425714430522738</v>
      </c>
      <c r="N6" s="206">
        <f t="shared" ref="N6" si="2">K6*M6</f>
        <v>0</v>
      </c>
      <c r="O6" s="54"/>
      <c r="P6" s="209"/>
      <c r="Q6" s="207">
        <f>係数!G6</f>
        <v>1.0450641314735356E-2</v>
      </c>
      <c r="R6" s="206">
        <f t="shared" ref="R6" si="3">Q6*$P$116</f>
        <v>0</v>
      </c>
      <c r="S6" s="206">
        <f t="shared" ref="S6" si="4">F6*R6</f>
        <v>0</v>
      </c>
      <c r="T6" s="208">
        <f t="array" ref="T6:T111">MMULT(係数!J6:DK111,造成波及!S6:S111)</f>
        <v>0</v>
      </c>
      <c r="U6" s="206">
        <f t="shared" ref="U6:U69" si="5">T6*H6</f>
        <v>0</v>
      </c>
      <c r="V6" s="210"/>
      <c r="W6" s="206">
        <f>L6</f>
        <v>0</v>
      </c>
      <c r="X6" s="206">
        <f>U6</f>
        <v>0</v>
      </c>
      <c r="Y6" s="206">
        <f>SUM(V6:X6)</f>
        <v>0</v>
      </c>
      <c r="Z6" s="210"/>
      <c r="AA6" s="206">
        <f>W6*(1-固定資本!N6)</f>
        <v>0</v>
      </c>
      <c r="AB6" s="206">
        <f>X6*(1-固定資本!N6)</f>
        <v>0</v>
      </c>
      <c r="AC6" s="206">
        <f>SUM(Z6:AB6)</f>
        <v>0</v>
      </c>
      <c r="AD6" s="210"/>
      <c r="AE6" s="260">
        <f>(I6+K6+T6)*係数!H6/1000</f>
        <v>0</v>
      </c>
      <c r="AF6" s="210"/>
      <c r="AG6" s="260">
        <f>(I6+K6+T6)*係数!I6/1000</f>
        <v>0</v>
      </c>
    </row>
    <row r="7" spans="1:33">
      <c r="A7" s="10"/>
      <c r="B7" s="203">
        <v>12</v>
      </c>
      <c r="C7" s="204" t="s">
        <v>355</v>
      </c>
      <c r="D7" s="205"/>
      <c r="E7" s="206">
        <f>固定資本!O7*$E$122</f>
        <v>0</v>
      </c>
      <c r="F7" s="207">
        <f>係数!D7</f>
        <v>0.10848378204024012</v>
      </c>
      <c r="G7" s="206">
        <f t="shared" ref="G7:G70" si="6">E7*F7</f>
        <v>0</v>
      </c>
      <c r="H7" s="207">
        <f>固定資本!M7</f>
        <v>1.1121112527341257</v>
      </c>
      <c r="I7" s="205"/>
      <c r="J7" s="206">
        <f t="shared" si="0"/>
        <v>0</v>
      </c>
      <c r="K7" s="208">
        <v>0</v>
      </c>
      <c r="L7" s="206">
        <f t="shared" ref="L7:L70" si="7">K7*H7</f>
        <v>0</v>
      </c>
      <c r="M7" s="207">
        <f>係数!E7+係数!F7</f>
        <v>0.16856918090424489</v>
      </c>
      <c r="N7" s="206">
        <f t="shared" ref="N7:N70" si="8">K7*M7</f>
        <v>0</v>
      </c>
      <c r="O7" s="8"/>
      <c r="P7" s="10"/>
      <c r="Q7" s="207">
        <f>係数!G7</f>
        <v>7.3884705419987652E-4</v>
      </c>
      <c r="R7" s="206">
        <f t="shared" ref="R7:R70" si="9">Q7*$P$116</f>
        <v>0</v>
      </c>
      <c r="S7" s="206">
        <f t="shared" ref="S7:S70" si="10">F7*R7</f>
        <v>0</v>
      </c>
      <c r="T7" s="208">
        <v>0</v>
      </c>
      <c r="U7" s="206">
        <f t="shared" si="5"/>
        <v>0</v>
      </c>
      <c r="V7" s="210"/>
      <c r="W7" s="206">
        <f t="shared" ref="W7:W70" si="11">L7</f>
        <v>0</v>
      </c>
      <c r="X7" s="206">
        <f t="shared" ref="X7:X70" si="12">U7</f>
        <v>0</v>
      </c>
      <c r="Y7" s="206">
        <f t="shared" ref="Y7:Y70" si="13">SUM(V7:X7)</f>
        <v>0</v>
      </c>
      <c r="Z7" s="210"/>
      <c r="AA7" s="206">
        <f>W7*(1-固定資本!N7)</f>
        <v>0</v>
      </c>
      <c r="AB7" s="206">
        <f>X7*(1-固定資本!N7)</f>
        <v>0</v>
      </c>
      <c r="AC7" s="206">
        <f t="shared" ref="AC7:AC70" si="14">SUM(Z7:AB7)</f>
        <v>0</v>
      </c>
      <c r="AD7" s="210"/>
      <c r="AE7" s="260">
        <f>(I7+K7+T7)*係数!H7/1000</f>
        <v>0</v>
      </c>
      <c r="AF7" s="210"/>
      <c r="AG7" s="260">
        <f>(I7+K7+T7)*係数!I7/1000</f>
        <v>0</v>
      </c>
    </row>
    <row r="8" spans="1:33">
      <c r="A8" s="10"/>
      <c r="B8" s="203">
        <v>13</v>
      </c>
      <c r="C8" s="204" t="s">
        <v>358</v>
      </c>
      <c r="D8" s="205"/>
      <c r="E8" s="206">
        <f>固定資本!O8*$E$122</f>
        <v>0</v>
      </c>
      <c r="F8" s="207">
        <f>係数!D8</f>
        <v>0.97399632510998169</v>
      </c>
      <c r="G8" s="206">
        <f t="shared" si="6"/>
        <v>0</v>
      </c>
      <c r="H8" s="207">
        <f>固定資本!M8</f>
        <v>1.0206778243624088</v>
      </c>
      <c r="I8" s="205"/>
      <c r="J8" s="206">
        <f t="shared" si="0"/>
        <v>0</v>
      </c>
      <c r="K8" s="208">
        <v>0</v>
      </c>
      <c r="L8" s="206">
        <f t="shared" si="7"/>
        <v>0</v>
      </c>
      <c r="M8" s="207">
        <f>係数!E8+係数!F8</f>
        <v>0.41159022054828859</v>
      </c>
      <c r="N8" s="206">
        <f t="shared" si="8"/>
        <v>0</v>
      </c>
      <c r="O8" s="8"/>
      <c r="P8" s="10"/>
      <c r="Q8" s="207">
        <f>係数!G8</f>
        <v>0</v>
      </c>
      <c r="R8" s="206">
        <f t="shared" si="9"/>
        <v>0</v>
      </c>
      <c r="S8" s="206">
        <f t="shared" si="10"/>
        <v>0</v>
      </c>
      <c r="T8" s="208">
        <v>0</v>
      </c>
      <c r="U8" s="206">
        <f t="shared" si="5"/>
        <v>0</v>
      </c>
      <c r="V8" s="210"/>
      <c r="W8" s="206">
        <f t="shared" si="11"/>
        <v>0</v>
      </c>
      <c r="X8" s="206">
        <f t="shared" si="12"/>
        <v>0</v>
      </c>
      <c r="Y8" s="206">
        <f t="shared" si="13"/>
        <v>0</v>
      </c>
      <c r="Z8" s="210"/>
      <c r="AA8" s="206">
        <f>W8*(1-固定資本!N8)</f>
        <v>0</v>
      </c>
      <c r="AB8" s="206">
        <f>X8*(1-固定資本!N8)</f>
        <v>0</v>
      </c>
      <c r="AC8" s="206">
        <f t="shared" si="14"/>
        <v>0</v>
      </c>
      <c r="AD8" s="210"/>
      <c r="AE8" s="260">
        <f>(I8+K8+T8)*係数!H8/1000</f>
        <v>0</v>
      </c>
      <c r="AF8" s="210"/>
      <c r="AG8" s="260">
        <f>(I8+K8+T8)*係数!I8/1000</f>
        <v>0</v>
      </c>
    </row>
    <row r="9" spans="1:33">
      <c r="A9" s="10"/>
      <c r="B9" s="203">
        <v>15</v>
      </c>
      <c r="C9" s="211" t="s">
        <v>360</v>
      </c>
      <c r="D9" s="212"/>
      <c r="E9" s="206">
        <f>固定資本!O9*$E$122</f>
        <v>0</v>
      </c>
      <c r="F9" s="207">
        <f>係数!D9</f>
        <v>0.12212882716105011</v>
      </c>
      <c r="G9" s="206">
        <f t="shared" si="6"/>
        <v>0</v>
      </c>
      <c r="H9" s="207">
        <f>固定資本!M9</f>
        <v>0.96569428210528452</v>
      </c>
      <c r="I9" s="212"/>
      <c r="J9" s="206">
        <f t="shared" si="0"/>
        <v>0</v>
      </c>
      <c r="K9" s="208">
        <v>0</v>
      </c>
      <c r="L9" s="206">
        <f t="shared" si="7"/>
        <v>0</v>
      </c>
      <c r="M9" s="207">
        <f>係数!E9+係数!F9</f>
        <v>0.46656364321994709</v>
      </c>
      <c r="N9" s="206">
        <f t="shared" si="8"/>
        <v>0</v>
      </c>
      <c r="O9" s="8"/>
      <c r="P9" s="10"/>
      <c r="Q9" s="207">
        <f>係数!G9</f>
        <v>5.3976026480449899E-4</v>
      </c>
      <c r="R9" s="206">
        <f t="shared" si="9"/>
        <v>0</v>
      </c>
      <c r="S9" s="206">
        <f t="shared" si="10"/>
        <v>0</v>
      </c>
      <c r="T9" s="208">
        <v>0</v>
      </c>
      <c r="U9" s="206">
        <f t="shared" si="5"/>
        <v>0</v>
      </c>
      <c r="V9" s="210"/>
      <c r="W9" s="206">
        <f t="shared" si="11"/>
        <v>0</v>
      </c>
      <c r="X9" s="206">
        <f t="shared" si="12"/>
        <v>0</v>
      </c>
      <c r="Y9" s="206">
        <f t="shared" si="13"/>
        <v>0</v>
      </c>
      <c r="Z9" s="210"/>
      <c r="AA9" s="206">
        <f>W9*(1-固定資本!N9)</f>
        <v>0</v>
      </c>
      <c r="AB9" s="206">
        <f>X9*(1-固定資本!N9)</f>
        <v>0</v>
      </c>
      <c r="AC9" s="206">
        <f t="shared" si="14"/>
        <v>0</v>
      </c>
      <c r="AD9" s="210"/>
      <c r="AE9" s="260">
        <f>(I9+K9+T9)*係数!H9/1000</f>
        <v>0</v>
      </c>
      <c r="AF9" s="210"/>
      <c r="AG9" s="260">
        <f>(I9+K9+T9)*係数!I9/1000</f>
        <v>0</v>
      </c>
    </row>
    <row r="10" spans="1:33">
      <c r="A10" s="10"/>
      <c r="B10" s="203">
        <v>17</v>
      </c>
      <c r="C10" s="211" t="s">
        <v>367</v>
      </c>
      <c r="D10" s="212"/>
      <c r="E10" s="206">
        <f>固定資本!O10*$E$122</f>
        <v>0</v>
      </c>
      <c r="F10" s="207">
        <f>係数!D10</f>
        <v>6.0409607467516446E-3</v>
      </c>
      <c r="G10" s="206">
        <f t="shared" si="6"/>
        <v>0</v>
      </c>
      <c r="H10" s="207">
        <f>固定資本!M10</f>
        <v>1.1361582460891089</v>
      </c>
      <c r="I10" s="212"/>
      <c r="J10" s="206">
        <f t="shared" si="0"/>
        <v>0</v>
      </c>
      <c r="K10" s="208">
        <v>0</v>
      </c>
      <c r="L10" s="206">
        <f t="shared" si="7"/>
        <v>0</v>
      </c>
      <c r="M10" s="207">
        <f>係数!E10+係数!F10</f>
        <v>0.45856209103496698</v>
      </c>
      <c r="N10" s="206">
        <f t="shared" si="8"/>
        <v>0</v>
      </c>
      <c r="O10" s="8"/>
      <c r="P10" s="10"/>
      <c r="Q10" s="207">
        <f>係数!G10</f>
        <v>9.1080194869241503E-4</v>
      </c>
      <c r="R10" s="206">
        <f t="shared" si="9"/>
        <v>0</v>
      </c>
      <c r="S10" s="206">
        <f t="shared" si="10"/>
        <v>0</v>
      </c>
      <c r="T10" s="208">
        <v>0</v>
      </c>
      <c r="U10" s="206">
        <f t="shared" si="5"/>
        <v>0</v>
      </c>
      <c r="V10" s="210"/>
      <c r="W10" s="206">
        <f t="shared" si="11"/>
        <v>0</v>
      </c>
      <c r="X10" s="206">
        <f t="shared" si="12"/>
        <v>0</v>
      </c>
      <c r="Y10" s="206">
        <f t="shared" si="13"/>
        <v>0</v>
      </c>
      <c r="Z10" s="210"/>
      <c r="AA10" s="206">
        <f>W10*(1-固定資本!N10)</f>
        <v>0</v>
      </c>
      <c r="AB10" s="206">
        <f>X10*(1-固定資本!N10)</f>
        <v>0</v>
      </c>
      <c r="AC10" s="206">
        <f t="shared" si="14"/>
        <v>0</v>
      </c>
      <c r="AD10" s="210"/>
      <c r="AE10" s="260">
        <f>(I10+K10+T10)*係数!H10/1000</f>
        <v>0</v>
      </c>
      <c r="AF10" s="210"/>
      <c r="AG10" s="260">
        <f>(I10+K10+T10)*係数!I10/1000</f>
        <v>0</v>
      </c>
    </row>
    <row r="11" spans="1:33">
      <c r="A11" s="10"/>
      <c r="B11" s="203">
        <v>61</v>
      </c>
      <c r="C11" s="211" t="s">
        <v>373</v>
      </c>
      <c r="D11" s="212"/>
      <c r="E11" s="206">
        <f>固定資本!O11*$E$122</f>
        <v>0</v>
      </c>
      <c r="F11" s="207">
        <f>係数!D11</f>
        <v>3.5207910359880135E-4</v>
      </c>
      <c r="G11" s="206">
        <f t="shared" si="6"/>
        <v>0</v>
      </c>
      <c r="H11" s="207">
        <f>固定資本!M11</f>
        <v>1.3756212317099821</v>
      </c>
      <c r="I11" s="212"/>
      <c r="J11" s="206">
        <f t="shared" si="0"/>
        <v>0</v>
      </c>
      <c r="K11" s="208">
        <v>0</v>
      </c>
      <c r="L11" s="206">
        <f t="shared" si="7"/>
        <v>0</v>
      </c>
      <c r="M11" s="207">
        <f>係数!E11+係数!F11</f>
        <v>0.50246436154079466</v>
      </c>
      <c r="N11" s="206">
        <f t="shared" si="8"/>
        <v>0</v>
      </c>
      <c r="O11" s="8"/>
      <c r="P11" s="10"/>
      <c r="Q11" s="207">
        <f>係数!G11</f>
        <v>2.6457608892685345E-8</v>
      </c>
      <c r="R11" s="206">
        <f t="shared" si="9"/>
        <v>0</v>
      </c>
      <c r="S11" s="206">
        <f t="shared" si="10"/>
        <v>0</v>
      </c>
      <c r="T11" s="208">
        <v>0</v>
      </c>
      <c r="U11" s="206">
        <f t="shared" si="5"/>
        <v>0</v>
      </c>
      <c r="V11" s="210"/>
      <c r="W11" s="206">
        <f t="shared" si="11"/>
        <v>0</v>
      </c>
      <c r="X11" s="206">
        <f t="shared" si="12"/>
        <v>0</v>
      </c>
      <c r="Y11" s="206">
        <f t="shared" si="13"/>
        <v>0</v>
      </c>
      <c r="Z11" s="210"/>
      <c r="AA11" s="206">
        <f>W11*(1-固定資本!N11)</f>
        <v>0</v>
      </c>
      <c r="AB11" s="206">
        <f>X11*(1-固定資本!N11)</f>
        <v>0</v>
      </c>
      <c r="AC11" s="206">
        <f t="shared" si="14"/>
        <v>0</v>
      </c>
      <c r="AD11" s="210"/>
      <c r="AE11" s="260">
        <f>(I11+K11+T11)*係数!H11/1000</f>
        <v>0</v>
      </c>
      <c r="AF11" s="210"/>
      <c r="AG11" s="260">
        <f>(I11+K11+T11)*係数!I11/1000</f>
        <v>0</v>
      </c>
    </row>
    <row r="12" spans="1:33">
      <c r="A12" s="10"/>
      <c r="B12" s="203">
        <v>62</v>
      </c>
      <c r="C12" s="211" t="s">
        <v>918</v>
      </c>
      <c r="D12" s="212"/>
      <c r="E12" s="206">
        <f>固定資本!O12*$E$122</f>
        <v>0</v>
      </c>
      <c r="F12" s="207">
        <f>係数!D12</f>
        <v>9.3269307927081435E-2</v>
      </c>
      <c r="G12" s="206">
        <f t="shared" si="6"/>
        <v>0</v>
      </c>
      <c r="H12" s="207">
        <f>固定資本!M12</f>
        <v>1.284955875564326</v>
      </c>
      <c r="I12" s="212"/>
      <c r="J12" s="206">
        <f t="shared" si="0"/>
        <v>0</v>
      </c>
      <c r="K12" s="208">
        <v>0</v>
      </c>
      <c r="L12" s="206">
        <f t="shared" si="7"/>
        <v>0</v>
      </c>
      <c r="M12" s="207">
        <f>係数!E12+係数!F12</f>
        <v>0.26275513002079015</v>
      </c>
      <c r="N12" s="206">
        <f t="shared" si="8"/>
        <v>0</v>
      </c>
      <c r="O12" s="8"/>
      <c r="P12" s="10"/>
      <c r="Q12" s="207">
        <f>係数!G12</f>
        <v>1.1431572661872955E-7</v>
      </c>
      <c r="R12" s="206">
        <f t="shared" si="9"/>
        <v>0</v>
      </c>
      <c r="S12" s="206">
        <f t="shared" si="10"/>
        <v>0</v>
      </c>
      <c r="T12" s="208">
        <v>0</v>
      </c>
      <c r="U12" s="206">
        <f t="shared" si="5"/>
        <v>0</v>
      </c>
      <c r="V12" s="210"/>
      <c r="W12" s="206">
        <f t="shared" si="11"/>
        <v>0</v>
      </c>
      <c r="X12" s="206">
        <f t="shared" si="12"/>
        <v>0</v>
      </c>
      <c r="Y12" s="206">
        <f t="shared" si="13"/>
        <v>0</v>
      </c>
      <c r="Z12" s="210"/>
      <c r="AA12" s="206">
        <f>W12*(1-固定資本!N12)</f>
        <v>0</v>
      </c>
      <c r="AB12" s="206">
        <f>X12*(1-固定資本!N12)</f>
        <v>0</v>
      </c>
      <c r="AC12" s="206">
        <f t="shared" si="14"/>
        <v>0</v>
      </c>
      <c r="AD12" s="210"/>
      <c r="AE12" s="260">
        <f>(I12+K12+T12)*係数!H12/1000</f>
        <v>0</v>
      </c>
      <c r="AF12" s="210"/>
      <c r="AG12" s="260">
        <f>(I12+K12+T12)*係数!I12/1000</f>
        <v>0</v>
      </c>
    </row>
    <row r="13" spans="1:33">
      <c r="A13" s="10"/>
      <c r="B13" s="203">
        <v>111</v>
      </c>
      <c r="C13" s="211" t="s">
        <v>919</v>
      </c>
      <c r="D13" s="212"/>
      <c r="E13" s="206">
        <f>固定資本!O13*$E$122</f>
        <v>0</v>
      </c>
      <c r="F13" s="207">
        <f>係数!D13</f>
        <v>0.24376970221768657</v>
      </c>
      <c r="G13" s="206">
        <f t="shared" si="6"/>
        <v>0</v>
      </c>
      <c r="H13" s="207">
        <f>固定資本!M13</f>
        <v>1.0384691422700865</v>
      </c>
      <c r="I13" s="212"/>
      <c r="J13" s="206">
        <f t="shared" si="0"/>
        <v>0</v>
      </c>
      <c r="K13" s="208">
        <v>0</v>
      </c>
      <c r="L13" s="206">
        <f t="shared" si="7"/>
        <v>0</v>
      </c>
      <c r="M13" s="207">
        <f>係数!E13+係数!F13</f>
        <v>0.26659049673283869</v>
      </c>
      <c r="N13" s="206">
        <f t="shared" si="8"/>
        <v>0</v>
      </c>
      <c r="O13" s="8"/>
      <c r="P13" s="10"/>
      <c r="Q13" s="207">
        <f>係数!G13</f>
        <v>7.4672290571751995E-2</v>
      </c>
      <c r="R13" s="206">
        <f t="shared" si="9"/>
        <v>0</v>
      </c>
      <c r="S13" s="206">
        <f t="shared" si="10"/>
        <v>0</v>
      </c>
      <c r="T13" s="208">
        <v>0</v>
      </c>
      <c r="U13" s="206">
        <f t="shared" si="5"/>
        <v>0</v>
      </c>
      <c r="V13" s="210"/>
      <c r="W13" s="206">
        <f t="shared" si="11"/>
        <v>0</v>
      </c>
      <c r="X13" s="206">
        <f t="shared" si="12"/>
        <v>0</v>
      </c>
      <c r="Y13" s="206">
        <f t="shared" si="13"/>
        <v>0</v>
      </c>
      <c r="Z13" s="210"/>
      <c r="AA13" s="206">
        <f>W13*(1-固定資本!N13)</f>
        <v>0</v>
      </c>
      <c r="AB13" s="206">
        <f>X13*(1-固定資本!N13)</f>
        <v>0</v>
      </c>
      <c r="AC13" s="206">
        <f t="shared" si="14"/>
        <v>0</v>
      </c>
      <c r="AD13" s="210"/>
      <c r="AE13" s="260">
        <f>(I13+K13+T13)*係数!H13/1000</f>
        <v>0</v>
      </c>
      <c r="AF13" s="210"/>
      <c r="AG13" s="260">
        <f>(I13+K13+T13)*係数!I13/1000</f>
        <v>0</v>
      </c>
    </row>
    <row r="14" spans="1:33">
      <c r="A14" s="10"/>
      <c r="B14" s="203">
        <v>112</v>
      </c>
      <c r="C14" s="211" t="s">
        <v>386</v>
      </c>
      <c r="D14" s="212"/>
      <c r="E14" s="206">
        <f>固定資本!O14*$E$122</f>
        <v>0</v>
      </c>
      <c r="F14" s="207">
        <f>係数!D14</f>
        <v>0.14331480679557262</v>
      </c>
      <c r="G14" s="206">
        <f t="shared" si="6"/>
        <v>0</v>
      </c>
      <c r="H14" s="207">
        <f>固定資本!M14</f>
        <v>1.0248520682436959</v>
      </c>
      <c r="I14" s="212"/>
      <c r="J14" s="206">
        <f t="shared" si="0"/>
        <v>0</v>
      </c>
      <c r="K14" s="208">
        <v>0</v>
      </c>
      <c r="L14" s="206">
        <f t="shared" si="7"/>
        <v>0</v>
      </c>
      <c r="M14" s="207">
        <f>係数!E14+係数!F14</f>
        <v>0.10386363459729338</v>
      </c>
      <c r="N14" s="206">
        <f t="shared" si="8"/>
        <v>0</v>
      </c>
      <c r="O14" s="8"/>
      <c r="P14" s="10"/>
      <c r="Q14" s="207">
        <f>係数!G14</f>
        <v>1.5301898699643185E-2</v>
      </c>
      <c r="R14" s="206">
        <f t="shared" si="9"/>
        <v>0</v>
      </c>
      <c r="S14" s="206">
        <f t="shared" si="10"/>
        <v>0</v>
      </c>
      <c r="T14" s="208">
        <v>0</v>
      </c>
      <c r="U14" s="206">
        <f t="shared" si="5"/>
        <v>0</v>
      </c>
      <c r="V14" s="210"/>
      <c r="W14" s="206">
        <f t="shared" si="11"/>
        <v>0</v>
      </c>
      <c r="X14" s="206">
        <f t="shared" si="12"/>
        <v>0</v>
      </c>
      <c r="Y14" s="206">
        <f t="shared" si="13"/>
        <v>0</v>
      </c>
      <c r="Z14" s="210"/>
      <c r="AA14" s="206">
        <f>W14*(1-固定資本!N14)</f>
        <v>0</v>
      </c>
      <c r="AB14" s="206">
        <f>X14*(1-固定資本!N14)</f>
        <v>0</v>
      </c>
      <c r="AC14" s="206">
        <f t="shared" si="14"/>
        <v>0</v>
      </c>
      <c r="AD14" s="210"/>
      <c r="AE14" s="260">
        <f>(I14+K14+T14)*係数!H14/1000</f>
        <v>0</v>
      </c>
      <c r="AF14" s="210"/>
      <c r="AG14" s="260">
        <f>(I14+K14+T14)*係数!I14/1000</f>
        <v>0</v>
      </c>
    </row>
    <row r="15" spans="1:33">
      <c r="A15" s="10"/>
      <c r="B15" s="203">
        <v>113</v>
      </c>
      <c r="C15" s="211" t="s">
        <v>920</v>
      </c>
      <c r="D15" s="212"/>
      <c r="E15" s="206">
        <f>固定資本!O15*$E$122</f>
        <v>0</v>
      </c>
      <c r="F15" s="207">
        <f>係数!D15</f>
        <v>0.58773650034058067</v>
      </c>
      <c r="G15" s="206">
        <f t="shared" si="6"/>
        <v>0</v>
      </c>
      <c r="H15" s="207">
        <f>固定資本!M15</f>
        <v>1.2373385827683934</v>
      </c>
      <c r="I15" s="212"/>
      <c r="J15" s="206">
        <f t="shared" si="0"/>
        <v>0</v>
      </c>
      <c r="K15" s="208">
        <v>0</v>
      </c>
      <c r="L15" s="206">
        <f t="shared" si="7"/>
        <v>0</v>
      </c>
      <c r="M15" s="207">
        <f>係数!E15+係数!F15</f>
        <v>0.21986138865899743</v>
      </c>
      <c r="N15" s="206">
        <f t="shared" si="8"/>
        <v>0</v>
      </c>
      <c r="O15" s="8"/>
      <c r="P15" s="10"/>
      <c r="Q15" s="207">
        <f>係数!G15</f>
        <v>4.3830376106646643E-4</v>
      </c>
      <c r="R15" s="206">
        <f t="shared" si="9"/>
        <v>0</v>
      </c>
      <c r="S15" s="206">
        <f t="shared" si="10"/>
        <v>0</v>
      </c>
      <c r="T15" s="208">
        <v>0</v>
      </c>
      <c r="U15" s="206">
        <f t="shared" si="5"/>
        <v>0</v>
      </c>
      <c r="V15" s="210"/>
      <c r="W15" s="206">
        <f t="shared" si="11"/>
        <v>0</v>
      </c>
      <c r="X15" s="206">
        <f t="shared" si="12"/>
        <v>0</v>
      </c>
      <c r="Y15" s="206">
        <f t="shared" si="13"/>
        <v>0</v>
      </c>
      <c r="Z15" s="210"/>
      <c r="AA15" s="206">
        <f>W15*(1-固定資本!N15)</f>
        <v>0</v>
      </c>
      <c r="AB15" s="206">
        <f>X15*(1-固定資本!N15)</f>
        <v>0</v>
      </c>
      <c r="AC15" s="206">
        <f t="shared" si="14"/>
        <v>0</v>
      </c>
      <c r="AD15" s="210"/>
      <c r="AE15" s="260">
        <f>(I15+K15+T15)*係数!H15/1000</f>
        <v>0</v>
      </c>
      <c r="AF15" s="210"/>
      <c r="AG15" s="260">
        <f>(I15+K15+T15)*係数!I15/1000</f>
        <v>0</v>
      </c>
    </row>
    <row r="16" spans="1:33">
      <c r="A16" s="10"/>
      <c r="B16" s="203">
        <v>114</v>
      </c>
      <c r="C16" s="211" t="s">
        <v>0</v>
      </c>
      <c r="D16" s="212"/>
      <c r="E16" s="206">
        <f>固定資本!O16*$E$122</f>
        <v>0</v>
      </c>
      <c r="F16" s="207">
        <f>係数!D16</f>
        <v>0</v>
      </c>
      <c r="G16" s="206">
        <f t="shared" si="6"/>
        <v>0</v>
      </c>
      <c r="H16" s="207">
        <f>固定資本!M16</f>
        <v>1.1059206957425047</v>
      </c>
      <c r="I16" s="212"/>
      <c r="J16" s="206">
        <f t="shared" si="0"/>
        <v>0</v>
      </c>
      <c r="K16" s="208">
        <v>0</v>
      </c>
      <c r="L16" s="206">
        <f t="shared" si="7"/>
        <v>0</v>
      </c>
      <c r="M16" s="207">
        <f>係数!E16+係数!F16</f>
        <v>0</v>
      </c>
      <c r="N16" s="206">
        <f t="shared" si="8"/>
        <v>0</v>
      </c>
      <c r="O16" s="8"/>
      <c r="P16" s="10"/>
      <c r="Q16" s="207">
        <f>係数!G16</f>
        <v>1.0483040277279339E-2</v>
      </c>
      <c r="R16" s="206">
        <f t="shared" si="9"/>
        <v>0</v>
      </c>
      <c r="S16" s="206">
        <f t="shared" si="10"/>
        <v>0</v>
      </c>
      <c r="T16" s="208">
        <v>0</v>
      </c>
      <c r="U16" s="206">
        <f t="shared" si="5"/>
        <v>0</v>
      </c>
      <c r="V16" s="210"/>
      <c r="W16" s="206">
        <f t="shared" si="11"/>
        <v>0</v>
      </c>
      <c r="X16" s="206">
        <f t="shared" si="12"/>
        <v>0</v>
      </c>
      <c r="Y16" s="206">
        <f t="shared" si="13"/>
        <v>0</v>
      </c>
      <c r="Z16" s="210"/>
      <c r="AA16" s="206">
        <f>W16*(1-固定資本!N16)</f>
        <v>0</v>
      </c>
      <c r="AB16" s="206">
        <f>X16*(1-固定資本!N16)</f>
        <v>0</v>
      </c>
      <c r="AC16" s="206">
        <f t="shared" si="14"/>
        <v>0</v>
      </c>
      <c r="AD16" s="210"/>
      <c r="AE16" s="260">
        <f>(I16+K16+T16)*係数!H16/1000</f>
        <v>0</v>
      </c>
      <c r="AF16" s="210"/>
      <c r="AG16" s="260">
        <f>(I16+K16+T16)*係数!I16/1000</f>
        <v>0</v>
      </c>
    </row>
    <row r="17" spans="1:33">
      <c r="A17" s="10"/>
      <c r="B17" s="203">
        <v>151</v>
      </c>
      <c r="C17" s="211" t="s">
        <v>391</v>
      </c>
      <c r="D17" s="212"/>
      <c r="E17" s="206">
        <f>固定資本!O17*$E$122</f>
        <v>0</v>
      </c>
      <c r="F17" s="207">
        <f>係数!D17</f>
        <v>8.211175908886581E-2</v>
      </c>
      <c r="G17" s="206">
        <f t="shared" si="6"/>
        <v>0</v>
      </c>
      <c r="H17" s="207">
        <f>固定資本!M17</f>
        <v>1.0330713566341254</v>
      </c>
      <c r="I17" s="212"/>
      <c r="J17" s="206">
        <f t="shared" si="0"/>
        <v>0</v>
      </c>
      <c r="K17" s="208">
        <v>0</v>
      </c>
      <c r="L17" s="206">
        <f t="shared" si="7"/>
        <v>0</v>
      </c>
      <c r="M17" s="207">
        <f>係数!E17+係数!F17</f>
        <v>0.30778583267403881</v>
      </c>
      <c r="N17" s="206">
        <f t="shared" si="8"/>
        <v>0</v>
      </c>
      <c r="O17" s="8"/>
      <c r="P17" s="10"/>
      <c r="Q17" s="207">
        <f>係数!G17</f>
        <v>3.0577641961036003E-4</v>
      </c>
      <c r="R17" s="206">
        <f t="shared" si="9"/>
        <v>0</v>
      </c>
      <c r="S17" s="206">
        <f t="shared" si="10"/>
        <v>0</v>
      </c>
      <c r="T17" s="208">
        <v>0</v>
      </c>
      <c r="U17" s="206">
        <f t="shared" si="5"/>
        <v>0</v>
      </c>
      <c r="V17" s="210"/>
      <c r="W17" s="206">
        <f t="shared" si="11"/>
        <v>0</v>
      </c>
      <c r="X17" s="206">
        <f t="shared" si="12"/>
        <v>0</v>
      </c>
      <c r="Y17" s="206">
        <f t="shared" si="13"/>
        <v>0</v>
      </c>
      <c r="Z17" s="210"/>
      <c r="AA17" s="206">
        <f>W17*(1-固定資本!N17)</f>
        <v>0</v>
      </c>
      <c r="AB17" s="206">
        <f>X17*(1-固定資本!N17)</f>
        <v>0</v>
      </c>
      <c r="AC17" s="206">
        <f t="shared" si="14"/>
        <v>0</v>
      </c>
      <c r="AD17" s="210"/>
      <c r="AE17" s="260">
        <f>(I17+K17+T17)*係数!H17/1000</f>
        <v>0</v>
      </c>
      <c r="AF17" s="210"/>
      <c r="AG17" s="260">
        <f>(I17+K17+T17)*係数!I17/1000</f>
        <v>0</v>
      </c>
    </row>
    <row r="18" spans="1:33">
      <c r="A18" s="10"/>
      <c r="B18" s="203">
        <v>152</v>
      </c>
      <c r="C18" s="211" t="s">
        <v>921</v>
      </c>
      <c r="D18" s="212"/>
      <c r="E18" s="206">
        <f>固定資本!O18*$E$122</f>
        <v>0</v>
      </c>
      <c r="F18" s="207">
        <f>係数!D18</f>
        <v>2.5436925229004204E-2</v>
      </c>
      <c r="G18" s="206">
        <f t="shared" si="6"/>
        <v>0</v>
      </c>
      <c r="H18" s="207">
        <f>固定資本!M18</f>
        <v>1.0040377602817452</v>
      </c>
      <c r="I18" s="212"/>
      <c r="J18" s="206">
        <f t="shared" si="0"/>
        <v>0</v>
      </c>
      <c r="K18" s="208">
        <v>0</v>
      </c>
      <c r="L18" s="206">
        <f t="shared" si="7"/>
        <v>0</v>
      </c>
      <c r="M18" s="207">
        <f>係数!E18+係数!F18</f>
        <v>0.19686657612166214</v>
      </c>
      <c r="N18" s="206">
        <f t="shared" si="8"/>
        <v>0</v>
      </c>
      <c r="O18" s="8"/>
      <c r="P18" s="10"/>
      <c r="Q18" s="207">
        <f>係数!G18</f>
        <v>1.5218347102826523E-2</v>
      </c>
      <c r="R18" s="206">
        <f t="shared" si="9"/>
        <v>0</v>
      </c>
      <c r="S18" s="206">
        <f t="shared" si="10"/>
        <v>0</v>
      </c>
      <c r="T18" s="208">
        <v>0</v>
      </c>
      <c r="U18" s="206">
        <f t="shared" si="5"/>
        <v>0</v>
      </c>
      <c r="V18" s="210"/>
      <c r="W18" s="206">
        <f t="shared" si="11"/>
        <v>0</v>
      </c>
      <c r="X18" s="206">
        <f t="shared" si="12"/>
        <v>0</v>
      </c>
      <c r="Y18" s="206">
        <f t="shared" si="13"/>
        <v>0</v>
      </c>
      <c r="Z18" s="210"/>
      <c r="AA18" s="206">
        <f>W18*(1-固定資本!N18)</f>
        <v>0</v>
      </c>
      <c r="AB18" s="206">
        <f>X18*(1-固定資本!N18)</f>
        <v>0</v>
      </c>
      <c r="AC18" s="206">
        <f t="shared" si="14"/>
        <v>0</v>
      </c>
      <c r="AD18" s="210"/>
      <c r="AE18" s="260">
        <f>(I18+K18+T18)*係数!H18/1000</f>
        <v>0</v>
      </c>
      <c r="AF18" s="210"/>
      <c r="AG18" s="260">
        <f>(I18+K18+T18)*係数!I18/1000</f>
        <v>0</v>
      </c>
    </row>
    <row r="19" spans="1:33">
      <c r="A19" s="10"/>
      <c r="B19" s="203">
        <v>161</v>
      </c>
      <c r="C19" s="211" t="s">
        <v>922</v>
      </c>
      <c r="D19" s="212"/>
      <c r="E19" s="206">
        <f>固定資本!O19*$E$122</f>
        <v>0</v>
      </c>
      <c r="F19" s="207">
        <f>係数!D19</f>
        <v>0.16140560519226821</v>
      </c>
      <c r="G19" s="206">
        <f t="shared" si="6"/>
        <v>0</v>
      </c>
      <c r="H19" s="207">
        <f>固定資本!M19</f>
        <v>1.3462885271538492</v>
      </c>
      <c r="I19" s="212"/>
      <c r="J19" s="206">
        <f t="shared" si="0"/>
        <v>0</v>
      </c>
      <c r="K19" s="208">
        <v>0</v>
      </c>
      <c r="L19" s="206">
        <f t="shared" si="7"/>
        <v>0</v>
      </c>
      <c r="M19" s="207">
        <f>係数!E19+係数!F19</f>
        <v>0.21261298256246675</v>
      </c>
      <c r="N19" s="206">
        <f t="shared" si="8"/>
        <v>0</v>
      </c>
      <c r="O19" s="8"/>
      <c r="P19" s="10"/>
      <c r="Q19" s="207">
        <f>係数!G19</f>
        <v>1.9018542445787658E-4</v>
      </c>
      <c r="R19" s="206">
        <f t="shared" si="9"/>
        <v>0</v>
      </c>
      <c r="S19" s="206">
        <f t="shared" si="10"/>
        <v>0</v>
      </c>
      <c r="T19" s="208">
        <v>0</v>
      </c>
      <c r="U19" s="206">
        <f t="shared" si="5"/>
        <v>0</v>
      </c>
      <c r="V19" s="210"/>
      <c r="W19" s="206">
        <f t="shared" si="11"/>
        <v>0</v>
      </c>
      <c r="X19" s="206">
        <f t="shared" si="12"/>
        <v>0</v>
      </c>
      <c r="Y19" s="206">
        <f t="shared" si="13"/>
        <v>0</v>
      </c>
      <c r="Z19" s="210"/>
      <c r="AA19" s="206">
        <f>W19*(1-固定資本!N19)</f>
        <v>0</v>
      </c>
      <c r="AB19" s="206">
        <f>X19*(1-固定資本!N19)</f>
        <v>0</v>
      </c>
      <c r="AC19" s="206">
        <f t="shared" si="14"/>
        <v>0</v>
      </c>
      <c r="AD19" s="210"/>
      <c r="AE19" s="260">
        <f>(I19+K19+T19)*係数!H19/1000</f>
        <v>0</v>
      </c>
      <c r="AF19" s="210"/>
      <c r="AG19" s="260">
        <f>(I19+K19+T19)*係数!I19/1000</f>
        <v>0</v>
      </c>
    </row>
    <row r="20" spans="1:33">
      <c r="A20" s="10"/>
      <c r="B20" s="203">
        <v>162</v>
      </c>
      <c r="C20" s="211" t="s">
        <v>404</v>
      </c>
      <c r="D20" s="212"/>
      <c r="E20" s="206">
        <f>固定資本!O20*$E$122</f>
        <v>0</v>
      </c>
      <c r="F20" s="207">
        <f>係数!D20</f>
        <v>9.6040345434736163E-2</v>
      </c>
      <c r="G20" s="206">
        <f t="shared" si="6"/>
        <v>0</v>
      </c>
      <c r="H20" s="207">
        <f>固定資本!M20</f>
        <v>1.0907026309543317</v>
      </c>
      <c r="I20" s="212"/>
      <c r="J20" s="206">
        <f t="shared" si="0"/>
        <v>0</v>
      </c>
      <c r="K20" s="208">
        <v>0</v>
      </c>
      <c r="L20" s="206">
        <f t="shared" si="7"/>
        <v>0</v>
      </c>
      <c r="M20" s="207">
        <f>係数!E20+係数!F20</f>
        <v>0.13268141505326358</v>
      </c>
      <c r="N20" s="206">
        <f t="shared" si="8"/>
        <v>0</v>
      </c>
      <c r="O20" s="8"/>
      <c r="P20" s="10"/>
      <c r="Q20" s="207">
        <f>係数!G20</f>
        <v>6.1469988046377482E-4</v>
      </c>
      <c r="R20" s="206">
        <f t="shared" si="9"/>
        <v>0</v>
      </c>
      <c r="S20" s="206">
        <f t="shared" si="10"/>
        <v>0</v>
      </c>
      <c r="T20" s="208">
        <v>0</v>
      </c>
      <c r="U20" s="206">
        <f t="shared" si="5"/>
        <v>0</v>
      </c>
      <c r="V20" s="210"/>
      <c r="W20" s="206">
        <f t="shared" si="11"/>
        <v>0</v>
      </c>
      <c r="X20" s="206">
        <f t="shared" si="12"/>
        <v>0</v>
      </c>
      <c r="Y20" s="206">
        <f t="shared" si="13"/>
        <v>0</v>
      </c>
      <c r="Z20" s="210"/>
      <c r="AA20" s="206">
        <f>W20*(1-固定資本!N20)</f>
        <v>0</v>
      </c>
      <c r="AB20" s="206">
        <f>X20*(1-固定資本!N20)</f>
        <v>0</v>
      </c>
      <c r="AC20" s="206">
        <f t="shared" si="14"/>
        <v>0</v>
      </c>
      <c r="AD20" s="210"/>
      <c r="AE20" s="260">
        <f>(I20+K20+T20)*係数!H20/1000</f>
        <v>0</v>
      </c>
      <c r="AF20" s="210"/>
      <c r="AG20" s="260">
        <f>(I20+K20+T20)*係数!I20/1000</f>
        <v>0</v>
      </c>
    </row>
    <row r="21" spans="1:33">
      <c r="A21" s="10"/>
      <c r="B21" s="203">
        <v>163</v>
      </c>
      <c r="C21" s="211" t="s">
        <v>405</v>
      </c>
      <c r="D21" s="212"/>
      <c r="E21" s="206">
        <f>固定資本!O21*$E$122</f>
        <v>0</v>
      </c>
      <c r="F21" s="207">
        <f>係数!D21</f>
        <v>0.32649033516319137</v>
      </c>
      <c r="G21" s="206">
        <f t="shared" si="6"/>
        <v>0</v>
      </c>
      <c r="H21" s="207">
        <f>固定資本!M21</f>
        <v>1.0218903876367493</v>
      </c>
      <c r="I21" s="212"/>
      <c r="J21" s="206">
        <f t="shared" si="0"/>
        <v>0</v>
      </c>
      <c r="K21" s="208">
        <v>0</v>
      </c>
      <c r="L21" s="206">
        <f t="shared" si="7"/>
        <v>0</v>
      </c>
      <c r="M21" s="207">
        <f>係数!E21+係数!F21</f>
        <v>0.16306787017662275</v>
      </c>
      <c r="N21" s="206">
        <f t="shared" si="8"/>
        <v>0</v>
      </c>
      <c r="O21" s="8"/>
      <c r="P21" s="10"/>
      <c r="Q21" s="207">
        <f>係数!G21</f>
        <v>1.3141217386525105E-4</v>
      </c>
      <c r="R21" s="206">
        <f t="shared" si="9"/>
        <v>0</v>
      </c>
      <c r="S21" s="206">
        <f t="shared" si="10"/>
        <v>0</v>
      </c>
      <c r="T21" s="208">
        <v>0</v>
      </c>
      <c r="U21" s="206">
        <f t="shared" si="5"/>
        <v>0</v>
      </c>
      <c r="V21" s="210"/>
      <c r="W21" s="206">
        <f t="shared" si="11"/>
        <v>0</v>
      </c>
      <c r="X21" s="206">
        <f t="shared" si="12"/>
        <v>0</v>
      </c>
      <c r="Y21" s="206">
        <f t="shared" si="13"/>
        <v>0</v>
      </c>
      <c r="Z21" s="210"/>
      <c r="AA21" s="206">
        <f>W21*(1-固定資本!N21)</f>
        <v>0</v>
      </c>
      <c r="AB21" s="206">
        <f>X21*(1-固定資本!N21)</f>
        <v>0</v>
      </c>
      <c r="AC21" s="206">
        <f t="shared" si="14"/>
        <v>0</v>
      </c>
      <c r="AD21" s="210"/>
      <c r="AE21" s="260">
        <f>(I21+K21+T21)*係数!H21/1000</f>
        <v>0</v>
      </c>
      <c r="AF21" s="210"/>
      <c r="AG21" s="260">
        <f>(I21+K21+T21)*係数!I21/1000</f>
        <v>0</v>
      </c>
    </row>
    <row r="22" spans="1:33">
      <c r="A22" s="10"/>
      <c r="B22" s="203">
        <v>164</v>
      </c>
      <c r="C22" s="211" t="s">
        <v>410</v>
      </c>
      <c r="D22" s="212"/>
      <c r="E22" s="206">
        <f>固定資本!O22*$E$122</f>
        <v>0</v>
      </c>
      <c r="F22" s="207">
        <f>係数!D22</f>
        <v>0.45423019493655536</v>
      </c>
      <c r="G22" s="206">
        <f t="shared" si="6"/>
        <v>0</v>
      </c>
      <c r="H22" s="207">
        <f>固定資本!M22</f>
        <v>1.0121250222228615</v>
      </c>
      <c r="I22" s="212"/>
      <c r="J22" s="206">
        <f t="shared" si="0"/>
        <v>0</v>
      </c>
      <c r="K22" s="208">
        <v>0</v>
      </c>
      <c r="L22" s="206">
        <f t="shared" si="7"/>
        <v>0</v>
      </c>
      <c r="M22" s="207">
        <f>係数!E22+係数!F22</f>
        <v>0.25047246516126453</v>
      </c>
      <c r="N22" s="206">
        <f t="shared" si="8"/>
        <v>0</v>
      </c>
      <c r="O22" s="8"/>
      <c r="P22" s="10"/>
      <c r="Q22" s="207">
        <f>係数!G22</f>
        <v>1.0192984155699288E-3</v>
      </c>
      <c r="R22" s="206">
        <f t="shared" si="9"/>
        <v>0</v>
      </c>
      <c r="S22" s="206">
        <f t="shared" si="10"/>
        <v>0</v>
      </c>
      <c r="T22" s="208">
        <v>0</v>
      </c>
      <c r="U22" s="206">
        <f t="shared" si="5"/>
        <v>0</v>
      </c>
      <c r="V22" s="210"/>
      <c r="W22" s="206">
        <f t="shared" si="11"/>
        <v>0</v>
      </c>
      <c r="X22" s="206">
        <f t="shared" si="12"/>
        <v>0</v>
      </c>
      <c r="Y22" s="206">
        <f t="shared" si="13"/>
        <v>0</v>
      </c>
      <c r="Z22" s="210"/>
      <c r="AA22" s="206">
        <f>W22*(1-固定資本!N22)</f>
        <v>0</v>
      </c>
      <c r="AB22" s="206">
        <f>X22*(1-固定資本!N22)</f>
        <v>0</v>
      </c>
      <c r="AC22" s="206">
        <f t="shared" si="14"/>
        <v>0</v>
      </c>
      <c r="AD22" s="210"/>
      <c r="AE22" s="260">
        <f>(I22+K22+T22)*係数!H22/1000</f>
        <v>0</v>
      </c>
      <c r="AF22" s="210"/>
      <c r="AG22" s="260">
        <f>(I22+K22+T22)*係数!I22/1000</f>
        <v>0</v>
      </c>
    </row>
    <row r="23" spans="1:33">
      <c r="A23" s="10"/>
      <c r="B23" s="203">
        <v>191</v>
      </c>
      <c r="C23" s="211" t="s">
        <v>416</v>
      </c>
      <c r="D23" s="212"/>
      <c r="E23" s="206">
        <f>固定資本!O23*$E$122</f>
        <v>0</v>
      </c>
      <c r="F23" s="207">
        <f>係数!D23</f>
        <v>0.68725111794739835</v>
      </c>
      <c r="G23" s="206">
        <f t="shared" si="6"/>
        <v>0</v>
      </c>
      <c r="H23" s="207">
        <f>固定資本!M23</f>
        <v>0.99150367149246599</v>
      </c>
      <c r="I23" s="212"/>
      <c r="J23" s="206">
        <f t="shared" si="0"/>
        <v>0</v>
      </c>
      <c r="K23" s="208">
        <v>0</v>
      </c>
      <c r="L23" s="206">
        <f t="shared" si="7"/>
        <v>0</v>
      </c>
      <c r="M23" s="207">
        <f>係数!E23+係数!F23</f>
        <v>0.4361493618803795</v>
      </c>
      <c r="N23" s="206">
        <f t="shared" si="8"/>
        <v>0</v>
      </c>
      <c r="O23" s="8"/>
      <c r="P23" s="10"/>
      <c r="Q23" s="207">
        <f>係数!G23</f>
        <v>8.3976980956073787E-5</v>
      </c>
      <c r="R23" s="206">
        <f t="shared" si="9"/>
        <v>0</v>
      </c>
      <c r="S23" s="206">
        <f t="shared" si="10"/>
        <v>0</v>
      </c>
      <c r="T23" s="208">
        <v>0</v>
      </c>
      <c r="U23" s="206">
        <f t="shared" si="5"/>
        <v>0</v>
      </c>
      <c r="V23" s="210"/>
      <c r="W23" s="206">
        <f t="shared" si="11"/>
        <v>0</v>
      </c>
      <c r="X23" s="206">
        <f t="shared" si="12"/>
        <v>0</v>
      </c>
      <c r="Y23" s="206">
        <f t="shared" si="13"/>
        <v>0</v>
      </c>
      <c r="Z23" s="210"/>
      <c r="AA23" s="206">
        <f>W23*(1-固定資本!N23)</f>
        <v>0</v>
      </c>
      <c r="AB23" s="206">
        <f>X23*(1-固定資本!N23)</f>
        <v>0</v>
      </c>
      <c r="AC23" s="206">
        <f t="shared" si="14"/>
        <v>0</v>
      </c>
      <c r="AD23" s="210"/>
      <c r="AE23" s="260">
        <f>(I23+K23+T23)*係数!H23/1000</f>
        <v>0</v>
      </c>
      <c r="AF23" s="210"/>
      <c r="AG23" s="260">
        <f>(I23+K23+T23)*係数!I23/1000</f>
        <v>0</v>
      </c>
    </row>
    <row r="24" spans="1:33">
      <c r="A24" s="10"/>
      <c r="B24" s="203">
        <v>201</v>
      </c>
      <c r="C24" s="211" t="s">
        <v>418</v>
      </c>
      <c r="D24" s="212"/>
      <c r="E24" s="206">
        <f>固定資本!O24*$E$122</f>
        <v>0</v>
      </c>
      <c r="F24" s="207">
        <f>係数!D24</f>
        <v>0.10970004342273032</v>
      </c>
      <c r="G24" s="206">
        <f t="shared" si="6"/>
        <v>0</v>
      </c>
      <c r="H24" s="207">
        <f>固定資本!M24</f>
        <v>1.2257189051853561</v>
      </c>
      <c r="I24" s="212"/>
      <c r="J24" s="206">
        <f t="shared" si="0"/>
        <v>0</v>
      </c>
      <c r="K24" s="208">
        <v>0</v>
      </c>
      <c r="L24" s="206">
        <f t="shared" si="7"/>
        <v>0</v>
      </c>
      <c r="M24" s="207">
        <f>係数!E24+係数!F24</f>
        <v>0.21288585255126363</v>
      </c>
      <c r="N24" s="206">
        <f t="shared" si="8"/>
        <v>0</v>
      </c>
      <c r="O24" s="8"/>
      <c r="P24" s="10"/>
      <c r="Q24" s="207">
        <f>係数!G24</f>
        <v>8.8949420435827132E-6</v>
      </c>
      <c r="R24" s="206">
        <f t="shared" si="9"/>
        <v>0</v>
      </c>
      <c r="S24" s="206">
        <f t="shared" si="10"/>
        <v>0</v>
      </c>
      <c r="T24" s="208">
        <v>0</v>
      </c>
      <c r="U24" s="206">
        <f t="shared" si="5"/>
        <v>0</v>
      </c>
      <c r="V24" s="210"/>
      <c r="W24" s="206">
        <f t="shared" si="11"/>
        <v>0</v>
      </c>
      <c r="X24" s="206">
        <f t="shared" si="12"/>
        <v>0</v>
      </c>
      <c r="Y24" s="206">
        <f t="shared" si="13"/>
        <v>0</v>
      </c>
      <c r="Z24" s="210"/>
      <c r="AA24" s="206">
        <f>W24*(1-固定資本!N24)</f>
        <v>0</v>
      </c>
      <c r="AB24" s="206">
        <f>X24*(1-固定資本!N24)</f>
        <v>0</v>
      </c>
      <c r="AC24" s="206">
        <f t="shared" si="14"/>
        <v>0</v>
      </c>
      <c r="AD24" s="210"/>
      <c r="AE24" s="260">
        <f>(I24+K24+T24)*係数!H24/1000</f>
        <v>0</v>
      </c>
      <c r="AF24" s="210"/>
      <c r="AG24" s="260">
        <f>(I24+K24+T24)*係数!I24/1000</f>
        <v>0</v>
      </c>
    </row>
    <row r="25" spans="1:33">
      <c r="A25" s="10"/>
      <c r="B25" s="203">
        <v>202</v>
      </c>
      <c r="C25" s="211" t="s">
        <v>420</v>
      </c>
      <c r="D25" s="212"/>
      <c r="E25" s="206">
        <f>固定資本!O25*$E$122</f>
        <v>0</v>
      </c>
      <c r="F25" s="207">
        <f>係数!D25</f>
        <v>6.5096022571089707E-2</v>
      </c>
      <c r="G25" s="206">
        <f t="shared" si="6"/>
        <v>0</v>
      </c>
      <c r="H25" s="207">
        <f>固定資本!M25</f>
        <v>1.1428234885768203</v>
      </c>
      <c r="I25" s="212"/>
      <c r="J25" s="206">
        <f t="shared" si="0"/>
        <v>0</v>
      </c>
      <c r="K25" s="208">
        <v>0</v>
      </c>
      <c r="L25" s="206">
        <f t="shared" si="7"/>
        <v>0</v>
      </c>
      <c r="M25" s="207">
        <f>係数!E25+係数!F25</f>
        <v>0.22806471755916519</v>
      </c>
      <c r="N25" s="206">
        <f t="shared" si="8"/>
        <v>0</v>
      </c>
      <c r="O25" s="8"/>
      <c r="P25" s="10"/>
      <c r="Q25" s="207">
        <f>係数!G25</f>
        <v>2.9254455103113891E-5</v>
      </c>
      <c r="R25" s="206">
        <f t="shared" si="9"/>
        <v>0</v>
      </c>
      <c r="S25" s="206">
        <f t="shared" si="10"/>
        <v>0</v>
      </c>
      <c r="T25" s="208">
        <v>0</v>
      </c>
      <c r="U25" s="206">
        <f t="shared" si="5"/>
        <v>0</v>
      </c>
      <c r="V25" s="210"/>
      <c r="W25" s="206">
        <f t="shared" si="11"/>
        <v>0</v>
      </c>
      <c r="X25" s="206">
        <f t="shared" si="12"/>
        <v>0</v>
      </c>
      <c r="Y25" s="206">
        <f t="shared" si="13"/>
        <v>0</v>
      </c>
      <c r="Z25" s="210"/>
      <c r="AA25" s="206">
        <f>W25*(1-固定資本!N25)</f>
        <v>0</v>
      </c>
      <c r="AB25" s="206">
        <f>X25*(1-固定資本!N25)</f>
        <v>0</v>
      </c>
      <c r="AC25" s="206">
        <f t="shared" si="14"/>
        <v>0</v>
      </c>
      <c r="AD25" s="210"/>
      <c r="AE25" s="260">
        <f>(I25+K25+T25)*係数!H25/1000</f>
        <v>0</v>
      </c>
      <c r="AF25" s="210"/>
      <c r="AG25" s="260">
        <f>(I25+K25+T25)*係数!I25/1000</f>
        <v>0</v>
      </c>
    </row>
    <row r="26" spans="1:33">
      <c r="A26" s="10"/>
      <c r="B26" s="203">
        <v>203</v>
      </c>
      <c r="C26" s="211" t="s">
        <v>923</v>
      </c>
      <c r="D26" s="212"/>
      <c r="E26" s="206">
        <f>固定資本!O26*$E$122</f>
        <v>0</v>
      </c>
      <c r="F26" s="207">
        <f>係数!D26</f>
        <v>0</v>
      </c>
      <c r="G26" s="206">
        <f t="shared" si="6"/>
        <v>0</v>
      </c>
      <c r="H26" s="207">
        <f>固定資本!M26</f>
        <v>1.4289057904437679</v>
      </c>
      <c r="I26" s="212"/>
      <c r="J26" s="206">
        <f t="shared" si="0"/>
        <v>0</v>
      </c>
      <c r="K26" s="208">
        <v>0</v>
      </c>
      <c r="L26" s="206">
        <f t="shared" si="7"/>
        <v>0</v>
      </c>
      <c r="M26" s="207">
        <f>係数!E26+係数!F26</f>
        <v>0</v>
      </c>
      <c r="N26" s="206">
        <f t="shared" si="8"/>
        <v>0</v>
      </c>
      <c r="O26" s="8"/>
      <c r="P26" s="10"/>
      <c r="Q26" s="207">
        <f>係数!G26</f>
        <v>0</v>
      </c>
      <c r="R26" s="206">
        <f t="shared" si="9"/>
        <v>0</v>
      </c>
      <c r="S26" s="206">
        <f t="shared" si="10"/>
        <v>0</v>
      </c>
      <c r="T26" s="208">
        <v>0</v>
      </c>
      <c r="U26" s="206">
        <f t="shared" si="5"/>
        <v>0</v>
      </c>
      <c r="V26" s="210"/>
      <c r="W26" s="206">
        <f t="shared" si="11"/>
        <v>0</v>
      </c>
      <c r="X26" s="206">
        <f t="shared" si="12"/>
        <v>0</v>
      </c>
      <c r="Y26" s="206">
        <f t="shared" si="13"/>
        <v>0</v>
      </c>
      <c r="Z26" s="210"/>
      <c r="AA26" s="206">
        <f>W26*(1-固定資本!N26)</f>
        <v>0</v>
      </c>
      <c r="AB26" s="206">
        <f>X26*(1-固定資本!N26)</f>
        <v>0</v>
      </c>
      <c r="AC26" s="206">
        <f t="shared" si="14"/>
        <v>0</v>
      </c>
      <c r="AD26" s="210"/>
      <c r="AE26" s="260">
        <f>(I26+K26+T26)*係数!H26/1000</f>
        <v>0</v>
      </c>
      <c r="AF26" s="210"/>
      <c r="AG26" s="260">
        <f>(I26+K26+T26)*係数!I26/1000</f>
        <v>0</v>
      </c>
    </row>
    <row r="27" spans="1:33">
      <c r="A27" s="10"/>
      <c r="B27" s="203">
        <v>204</v>
      </c>
      <c r="C27" s="211" t="s">
        <v>924</v>
      </c>
      <c r="D27" s="212"/>
      <c r="E27" s="206">
        <f>固定資本!O27*$E$122</f>
        <v>0</v>
      </c>
      <c r="F27" s="207">
        <f>係数!D27</f>
        <v>0.12863705065660602</v>
      </c>
      <c r="G27" s="206">
        <f t="shared" si="6"/>
        <v>0</v>
      </c>
      <c r="H27" s="207">
        <f>固定資本!M27</f>
        <v>1.248888669486423</v>
      </c>
      <c r="I27" s="212"/>
      <c r="J27" s="206">
        <f t="shared" si="0"/>
        <v>0</v>
      </c>
      <c r="K27" s="208">
        <v>0</v>
      </c>
      <c r="L27" s="206">
        <f t="shared" si="7"/>
        <v>0</v>
      </c>
      <c r="M27" s="207">
        <f>係数!E27+係数!F27</f>
        <v>0.28807605217512278</v>
      </c>
      <c r="N27" s="206">
        <f t="shared" si="8"/>
        <v>0</v>
      </c>
      <c r="O27" s="8"/>
      <c r="P27" s="10"/>
      <c r="Q27" s="207">
        <f>係数!G27</f>
        <v>3.2468023385010298E-7</v>
      </c>
      <c r="R27" s="206">
        <f t="shared" si="9"/>
        <v>0</v>
      </c>
      <c r="S27" s="206">
        <f t="shared" si="10"/>
        <v>0</v>
      </c>
      <c r="T27" s="208">
        <v>0</v>
      </c>
      <c r="U27" s="206">
        <f t="shared" si="5"/>
        <v>0</v>
      </c>
      <c r="V27" s="210"/>
      <c r="W27" s="206">
        <f t="shared" si="11"/>
        <v>0</v>
      </c>
      <c r="X27" s="206">
        <f t="shared" si="12"/>
        <v>0</v>
      </c>
      <c r="Y27" s="206">
        <f t="shared" si="13"/>
        <v>0</v>
      </c>
      <c r="Z27" s="210"/>
      <c r="AA27" s="206">
        <f>W27*(1-固定資本!N27)</f>
        <v>0</v>
      </c>
      <c r="AB27" s="206">
        <f>X27*(1-固定資本!N27)</f>
        <v>0</v>
      </c>
      <c r="AC27" s="206">
        <f t="shared" si="14"/>
        <v>0</v>
      </c>
      <c r="AD27" s="210"/>
      <c r="AE27" s="260">
        <f>(I27+K27+T27)*係数!H27/1000</f>
        <v>0</v>
      </c>
      <c r="AF27" s="210"/>
      <c r="AG27" s="260">
        <f>(I27+K27+T27)*係数!I27/1000</f>
        <v>0</v>
      </c>
    </row>
    <row r="28" spans="1:33">
      <c r="A28" s="10"/>
      <c r="B28" s="203">
        <v>205</v>
      </c>
      <c r="C28" s="211" t="s">
        <v>428</v>
      </c>
      <c r="D28" s="212"/>
      <c r="E28" s="206">
        <f>固定資本!O28*$E$122</f>
        <v>0</v>
      </c>
      <c r="F28" s="207">
        <f>係数!D28</f>
        <v>3.1566355080770991E-3</v>
      </c>
      <c r="G28" s="206">
        <f t="shared" si="6"/>
        <v>0</v>
      </c>
      <c r="H28" s="207">
        <f>固定資本!M28</f>
        <v>1.1980512622733401</v>
      </c>
      <c r="I28" s="212"/>
      <c r="J28" s="206">
        <f t="shared" si="0"/>
        <v>0</v>
      </c>
      <c r="K28" s="208">
        <v>0</v>
      </c>
      <c r="L28" s="206">
        <f t="shared" si="7"/>
        <v>0</v>
      </c>
      <c r="M28" s="207">
        <f>係数!E28+係数!F28</f>
        <v>-0.59018179187618858</v>
      </c>
      <c r="N28" s="206">
        <f t="shared" si="8"/>
        <v>0</v>
      </c>
      <c r="O28" s="8"/>
      <c r="P28" s="10"/>
      <c r="Q28" s="207">
        <f>係数!G28</f>
        <v>0</v>
      </c>
      <c r="R28" s="206">
        <f t="shared" si="9"/>
        <v>0</v>
      </c>
      <c r="S28" s="206">
        <f t="shared" si="10"/>
        <v>0</v>
      </c>
      <c r="T28" s="208">
        <v>0</v>
      </c>
      <c r="U28" s="206">
        <f t="shared" si="5"/>
        <v>0</v>
      </c>
      <c r="V28" s="210"/>
      <c r="W28" s="206">
        <f t="shared" si="11"/>
        <v>0</v>
      </c>
      <c r="X28" s="206">
        <f t="shared" si="12"/>
        <v>0</v>
      </c>
      <c r="Y28" s="206">
        <f t="shared" si="13"/>
        <v>0</v>
      </c>
      <c r="Z28" s="210"/>
      <c r="AA28" s="206">
        <f>W28*(1-固定資本!N28)</f>
        <v>0</v>
      </c>
      <c r="AB28" s="206">
        <f>X28*(1-固定資本!N28)</f>
        <v>0</v>
      </c>
      <c r="AC28" s="206">
        <f t="shared" si="14"/>
        <v>0</v>
      </c>
      <c r="AD28" s="210"/>
      <c r="AE28" s="260">
        <f>(I28+K28+T28)*係数!H28/1000</f>
        <v>0</v>
      </c>
      <c r="AF28" s="210"/>
      <c r="AG28" s="260">
        <f>(I28+K28+T28)*係数!I28/1000</f>
        <v>0</v>
      </c>
    </row>
    <row r="29" spans="1:33">
      <c r="A29" s="10"/>
      <c r="B29" s="203">
        <v>206</v>
      </c>
      <c r="C29" s="211" t="s">
        <v>430</v>
      </c>
      <c r="D29" s="212"/>
      <c r="E29" s="206">
        <f>固定資本!O29*$E$122</f>
        <v>0</v>
      </c>
      <c r="F29" s="207">
        <f>係数!D29</f>
        <v>1.8644261786173733E-3</v>
      </c>
      <c r="G29" s="206">
        <f t="shared" si="6"/>
        <v>0</v>
      </c>
      <c r="H29" s="207">
        <f>固定資本!M29</f>
        <v>1.1207479329286967</v>
      </c>
      <c r="I29" s="212"/>
      <c r="J29" s="206">
        <f t="shared" si="0"/>
        <v>0</v>
      </c>
      <c r="K29" s="208">
        <v>0</v>
      </c>
      <c r="L29" s="206">
        <f t="shared" si="7"/>
        <v>0</v>
      </c>
      <c r="M29" s="207">
        <f>係数!E29+係数!F29</f>
        <v>-0.12491220705411277</v>
      </c>
      <c r="N29" s="206">
        <f t="shared" si="8"/>
        <v>0</v>
      </c>
      <c r="O29" s="8"/>
      <c r="P29" s="10"/>
      <c r="Q29" s="207">
        <f>係数!G29</f>
        <v>0</v>
      </c>
      <c r="R29" s="206">
        <f t="shared" si="9"/>
        <v>0</v>
      </c>
      <c r="S29" s="206">
        <f t="shared" si="10"/>
        <v>0</v>
      </c>
      <c r="T29" s="208">
        <v>0</v>
      </c>
      <c r="U29" s="206">
        <f t="shared" si="5"/>
        <v>0</v>
      </c>
      <c r="V29" s="210"/>
      <c r="W29" s="206">
        <f t="shared" si="11"/>
        <v>0</v>
      </c>
      <c r="X29" s="206">
        <f t="shared" si="12"/>
        <v>0</v>
      </c>
      <c r="Y29" s="206">
        <f t="shared" si="13"/>
        <v>0</v>
      </c>
      <c r="Z29" s="210"/>
      <c r="AA29" s="206">
        <f>W29*(1-固定資本!N29)</f>
        <v>0</v>
      </c>
      <c r="AB29" s="206">
        <f>X29*(1-固定資本!N29)</f>
        <v>0</v>
      </c>
      <c r="AC29" s="206">
        <f t="shared" si="14"/>
        <v>0</v>
      </c>
      <c r="AD29" s="210"/>
      <c r="AE29" s="260">
        <f>(I29+K29+T29)*係数!H29/1000</f>
        <v>0</v>
      </c>
      <c r="AF29" s="210"/>
      <c r="AG29" s="260">
        <f>(I29+K29+T29)*係数!I29/1000</f>
        <v>0</v>
      </c>
    </row>
    <row r="30" spans="1:33">
      <c r="A30" s="10"/>
      <c r="B30" s="203">
        <v>207</v>
      </c>
      <c r="C30" s="211" t="s">
        <v>432</v>
      </c>
      <c r="D30" s="212"/>
      <c r="E30" s="206">
        <f>固定資本!O30*$E$122</f>
        <v>0</v>
      </c>
      <c r="F30" s="207">
        <f>係数!D30</f>
        <v>0.31436598160403306</v>
      </c>
      <c r="G30" s="206">
        <f t="shared" si="6"/>
        <v>0</v>
      </c>
      <c r="H30" s="207">
        <f>固定資本!M30</f>
        <v>1.1033006034924715</v>
      </c>
      <c r="I30" s="212"/>
      <c r="J30" s="206">
        <f t="shared" si="0"/>
        <v>0</v>
      </c>
      <c r="K30" s="208">
        <v>0</v>
      </c>
      <c r="L30" s="206">
        <f t="shared" si="7"/>
        <v>0</v>
      </c>
      <c r="M30" s="207">
        <f>係数!E30+係数!F30</f>
        <v>0.14028885017285692</v>
      </c>
      <c r="N30" s="206">
        <f t="shared" si="8"/>
        <v>0</v>
      </c>
      <c r="O30" s="8"/>
      <c r="P30" s="10"/>
      <c r="Q30" s="207">
        <f>係数!G30</f>
        <v>2.41670682139638E-3</v>
      </c>
      <c r="R30" s="206">
        <f t="shared" si="9"/>
        <v>0</v>
      </c>
      <c r="S30" s="206">
        <f t="shared" si="10"/>
        <v>0</v>
      </c>
      <c r="T30" s="208">
        <v>0</v>
      </c>
      <c r="U30" s="206">
        <f t="shared" si="5"/>
        <v>0</v>
      </c>
      <c r="V30" s="210"/>
      <c r="W30" s="206">
        <f t="shared" si="11"/>
        <v>0</v>
      </c>
      <c r="X30" s="206">
        <f t="shared" si="12"/>
        <v>0</v>
      </c>
      <c r="Y30" s="206">
        <f t="shared" si="13"/>
        <v>0</v>
      </c>
      <c r="Z30" s="210"/>
      <c r="AA30" s="206">
        <f>W30*(1-固定資本!N30)</f>
        <v>0</v>
      </c>
      <c r="AB30" s="206">
        <f>X30*(1-固定資本!N30)</f>
        <v>0</v>
      </c>
      <c r="AC30" s="206">
        <f t="shared" si="14"/>
        <v>0</v>
      </c>
      <c r="AD30" s="210"/>
      <c r="AE30" s="260">
        <f>(I30+K30+T30)*係数!H30/1000</f>
        <v>0</v>
      </c>
      <c r="AF30" s="210"/>
      <c r="AG30" s="260">
        <f>(I30+K30+T30)*係数!I30/1000</f>
        <v>0</v>
      </c>
    </row>
    <row r="31" spans="1:33">
      <c r="A31" s="10"/>
      <c r="B31" s="203">
        <v>208</v>
      </c>
      <c r="C31" s="211" t="s">
        <v>925</v>
      </c>
      <c r="D31" s="212"/>
      <c r="E31" s="206">
        <f>固定資本!O31*$E$122</f>
        <v>0</v>
      </c>
      <c r="F31" s="207">
        <f>係数!D31</f>
        <v>0.34526026220872985</v>
      </c>
      <c r="G31" s="206">
        <f t="shared" si="6"/>
        <v>0</v>
      </c>
      <c r="H31" s="207">
        <f>固定資本!M31</f>
        <v>1.0970426602504773</v>
      </c>
      <c r="I31" s="212"/>
      <c r="J31" s="206">
        <f t="shared" si="0"/>
        <v>0</v>
      </c>
      <c r="K31" s="208">
        <v>0</v>
      </c>
      <c r="L31" s="206">
        <f t="shared" si="7"/>
        <v>0</v>
      </c>
      <c r="M31" s="207">
        <f>係数!E31+係数!F31</f>
        <v>0.25605878705791141</v>
      </c>
      <c r="N31" s="206">
        <f t="shared" si="8"/>
        <v>0</v>
      </c>
      <c r="O31" s="8"/>
      <c r="P31" s="10"/>
      <c r="Q31" s="207">
        <f>係数!G31</f>
        <v>7.5322245716933165E-3</v>
      </c>
      <c r="R31" s="206">
        <f t="shared" si="9"/>
        <v>0</v>
      </c>
      <c r="S31" s="206">
        <f t="shared" si="10"/>
        <v>0</v>
      </c>
      <c r="T31" s="208">
        <v>0</v>
      </c>
      <c r="U31" s="206">
        <f t="shared" si="5"/>
        <v>0</v>
      </c>
      <c r="V31" s="210"/>
      <c r="W31" s="206">
        <f t="shared" si="11"/>
        <v>0</v>
      </c>
      <c r="X31" s="206">
        <f t="shared" si="12"/>
        <v>0</v>
      </c>
      <c r="Y31" s="206">
        <f t="shared" si="13"/>
        <v>0</v>
      </c>
      <c r="Z31" s="210"/>
      <c r="AA31" s="206">
        <f>W31*(1-固定資本!N31)</f>
        <v>0</v>
      </c>
      <c r="AB31" s="206">
        <f>X31*(1-固定資本!N31)</f>
        <v>0</v>
      </c>
      <c r="AC31" s="206">
        <f t="shared" si="14"/>
        <v>0</v>
      </c>
      <c r="AD31" s="210"/>
      <c r="AE31" s="260">
        <f>(I31+K31+T31)*係数!H31/1000</f>
        <v>0</v>
      </c>
      <c r="AF31" s="210"/>
      <c r="AG31" s="260">
        <f>(I31+K31+T31)*係数!I31/1000</f>
        <v>0</v>
      </c>
    </row>
    <row r="32" spans="1:33">
      <c r="A32" s="10"/>
      <c r="B32" s="203">
        <v>211</v>
      </c>
      <c r="C32" s="211" t="s">
        <v>438</v>
      </c>
      <c r="D32" s="212"/>
      <c r="E32" s="206">
        <f>固定資本!O32*$E$122</f>
        <v>0</v>
      </c>
      <c r="F32" s="207">
        <f>係数!D32</f>
        <v>8.4547225471920395E-4</v>
      </c>
      <c r="G32" s="206">
        <f t="shared" si="6"/>
        <v>0</v>
      </c>
      <c r="H32" s="207">
        <f>固定資本!M32</f>
        <v>1.305196302425625</v>
      </c>
      <c r="I32" s="212"/>
      <c r="J32" s="206">
        <f t="shared" si="0"/>
        <v>0</v>
      </c>
      <c r="K32" s="208">
        <v>0</v>
      </c>
      <c r="L32" s="206">
        <f t="shared" si="7"/>
        <v>0</v>
      </c>
      <c r="M32" s="207">
        <f>係数!E32+係数!F32</f>
        <v>7.885370705642436E-2</v>
      </c>
      <c r="N32" s="206">
        <f t="shared" si="8"/>
        <v>0</v>
      </c>
      <c r="O32" s="8"/>
      <c r="P32" s="10"/>
      <c r="Q32" s="207">
        <f>係数!G32</f>
        <v>9.853978570311785E-3</v>
      </c>
      <c r="R32" s="206">
        <f t="shared" si="9"/>
        <v>0</v>
      </c>
      <c r="S32" s="206">
        <f t="shared" si="10"/>
        <v>0</v>
      </c>
      <c r="T32" s="208">
        <v>0</v>
      </c>
      <c r="U32" s="206">
        <f t="shared" si="5"/>
        <v>0</v>
      </c>
      <c r="V32" s="210"/>
      <c r="W32" s="206">
        <f t="shared" si="11"/>
        <v>0</v>
      </c>
      <c r="X32" s="206">
        <f t="shared" si="12"/>
        <v>0</v>
      </c>
      <c r="Y32" s="206">
        <f t="shared" si="13"/>
        <v>0</v>
      </c>
      <c r="Z32" s="210"/>
      <c r="AA32" s="206">
        <f>W32*(1-固定資本!N32)</f>
        <v>0</v>
      </c>
      <c r="AB32" s="206">
        <f>X32*(1-固定資本!N32)</f>
        <v>0</v>
      </c>
      <c r="AC32" s="206">
        <f t="shared" si="14"/>
        <v>0</v>
      </c>
      <c r="AD32" s="210"/>
      <c r="AE32" s="260">
        <f>(I32+K32+T32)*係数!H32/1000</f>
        <v>0</v>
      </c>
      <c r="AF32" s="210"/>
      <c r="AG32" s="260">
        <f>(I32+K32+T32)*係数!I32/1000</f>
        <v>0</v>
      </c>
    </row>
    <row r="33" spans="1:33">
      <c r="A33" s="10"/>
      <c r="B33" s="203">
        <v>212</v>
      </c>
      <c r="C33" s="211" t="s">
        <v>440</v>
      </c>
      <c r="D33" s="212"/>
      <c r="E33" s="206">
        <f>固定資本!O33*$E$122</f>
        <v>0</v>
      </c>
      <c r="F33" s="207">
        <f>係数!D33</f>
        <v>0.51754455698628288</v>
      </c>
      <c r="G33" s="206">
        <f t="shared" si="6"/>
        <v>0</v>
      </c>
      <c r="H33" s="207">
        <f>固定資本!M33</f>
        <v>1.0690352508533294</v>
      </c>
      <c r="I33" s="212"/>
      <c r="J33" s="206">
        <f t="shared" si="0"/>
        <v>0</v>
      </c>
      <c r="K33" s="208">
        <v>0</v>
      </c>
      <c r="L33" s="206">
        <f t="shared" si="7"/>
        <v>0</v>
      </c>
      <c r="M33" s="207">
        <f>係数!E33+係数!F33</f>
        <v>0.16985967130458277</v>
      </c>
      <c r="N33" s="206">
        <f t="shared" si="8"/>
        <v>0</v>
      </c>
      <c r="O33" s="8"/>
      <c r="P33" s="10"/>
      <c r="Q33" s="207">
        <f>係数!G33</f>
        <v>2.3888451325377816E-7</v>
      </c>
      <c r="R33" s="206">
        <f t="shared" si="9"/>
        <v>0</v>
      </c>
      <c r="S33" s="206">
        <f t="shared" si="10"/>
        <v>0</v>
      </c>
      <c r="T33" s="208">
        <v>0</v>
      </c>
      <c r="U33" s="206">
        <f t="shared" si="5"/>
        <v>0</v>
      </c>
      <c r="V33" s="210"/>
      <c r="W33" s="206">
        <f t="shared" si="11"/>
        <v>0</v>
      </c>
      <c r="X33" s="206">
        <f t="shared" si="12"/>
        <v>0</v>
      </c>
      <c r="Y33" s="206">
        <f t="shared" si="13"/>
        <v>0</v>
      </c>
      <c r="Z33" s="210"/>
      <c r="AA33" s="206">
        <f>W33*(1-固定資本!N33)</f>
        <v>0</v>
      </c>
      <c r="AB33" s="206">
        <f>X33*(1-固定資本!N33)</f>
        <v>0</v>
      </c>
      <c r="AC33" s="206">
        <f t="shared" si="14"/>
        <v>0</v>
      </c>
      <c r="AD33" s="210"/>
      <c r="AE33" s="260">
        <f>(I33+K33+T33)*係数!H33/1000</f>
        <v>0</v>
      </c>
      <c r="AF33" s="210"/>
      <c r="AG33" s="260">
        <f>(I33+K33+T33)*係数!I33/1000</f>
        <v>0</v>
      </c>
    </row>
    <row r="34" spans="1:33">
      <c r="A34" s="10"/>
      <c r="B34" s="203">
        <v>221</v>
      </c>
      <c r="C34" s="211" t="s">
        <v>442</v>
      </c>
      <c r="D34" s="212"/>
      <c r="E34" s="206">
        <f>固定資本!O34*$E$122</f>
        <v>0</v>
      </c>
      <c r="F34" s="207">
        <f>係数!D34</f>
        <v>0.16308260532611019</v>
      </c>
      <c r="G34" s="206">
        <f t="shared" si="6"/>
        <v>0</v>
      </c>
      <c r="H34" s="207">
        <f>固定資本!M34</f>
        <v>1.03666240027391</v>
      </c>
      <c r="I34" s="212"/>
      <c r="J34" s="206">
        <f t="shared" si="0"/>
        <v>0</v>
      </c>
      <c r="K34" s="208">
        <v>0</v>
      </c>
      <c r="L34" s="206">
        <f t="shared" si="7"/>
        <v>0</v>
      </c>
      <c r="M34" s="207">
        <f>係数!E34+係数!F34</f>
        <v>0.18397443559769217</v>
      </c>
      <c r="N34" s="206">
        <f t="shared" si="8"/>
        <v>0</v>
      </c>
      <c r="O34" s="8"/>
      <c r="P34" s="10"/>
      <c r="Q34" s="207">
        <f>係数!G34</f>
        <v>1.448462928921389E-3</v>
      </c>
      <c r="R34" s="206">
        <f t="shared" si="9"/>
        <v>0</v>
      </c>
      <c r="S34" s="206">
        <f t="shared" si="10"/>
        <v>0</v>
      </c>
      <c r="T34" s="208">
        <v>0</v>
      </c>
      <c r="U34" s="206">
        <f t="shared" si="5"/>
        <v>0</v>
      </c>
      <c r="V34" s="210"/>
      <c r="W34" s="206">
        <f t="shared" si="11"/>
        <v>0</v>
      </c>
      <c r="X34" s="206">
        <f t="shared" si="12"/>
        <v>0</v>
      </c>
      <c r="Y34" s="206">
        <f t="shared" si="13"/>
        <v>0</v>
      </c>
      <c r="Z34" s="210"/>
      <c r="AA34" s="206">
        <f>W34*(1-固定資本!N34)</f>
        <v>0</v>
      </c>
      <c r="AB34" s="206">
        <f>X34*(1-固定資本!N34)</f>
        <v>0</v>
      </c>
      <c r="AC34" s="206">
        <f t="shared" si="14"/>
        <v>0</v>
      </c>
      <c r="AD34" s="210"/>
      <c r="AE34" s="260">
        <f>(I34+K34+T34)*係数!H34/1000</f>
        <v>0</v>
      </c>
      <c r="AF34" s="210"/>
      <c r="AG34" s="260">
        <f>(I34+K34+T34)*係数!I34/1000</f>
        <v>0</v>
      </c>
    </row>
    <row r="35" spans="1:33">
      <c r="A35" s="10"/>
      <c r="B35" s="203">
        <v>222</v>
      </c>
      <c r="C35" s="211" t="s">
        <v>443</v>
      </c>
      <c r="D35" s="212"/>
      <c r="E35" s="206">
        <f>固定資本!O35*$E$122</f>
        <v>0</v>
      </c>
      <c r="F35" s="207">
        <f>係数!D35</f>
        <v>7.4724677404378159E-2</v>
      </c>
      <c r="G35" s="206">
        <f t="shared" si="6"/>
        <v>0</v>
      </c>
      <c r="H35" s="207">
        <f>固定資本!M35</f>
        <v>1.0596460314209959</v>
      </c>
      <c r="I35" s="212"/>
      <c r="J35" s="206">
        <f t="shared" si="0"/>
        <v>0</v>
      </c>
      <c r="K35" s="208">
        <v>0</v>
      </c>
      <c r="L35" s="206">
        <f t="shared" si="7"/>
        <v>0</v>
      </c>
      <c r="M35" s="207">
        <f>係数!E35+係数!F35</f>
        <v>0.26901789522521957</v>
      </c>
      <c r="N35" s="206">
        <f t="shared" si="8"/>
        <v>0</v>
      </c>
      <c r="O35" s="8"/>
      <c r="P35" s="10"/>
      <c r="Q35" s="207">
        <f>係数!G35</f>
        <v>1.3268326457167646E-3</v>
      </c>
      <c r="R35" s="206">
        <f t="shared" si="9"/>
        <v>0</v>
      </c>
      <c r="S35" s="206">
        <f t="shared" si="10"/>
        <v>0</v>
      </c>
      <c r="T35" s="208">
        <v>0</v>
      </c>
      <c r="U35" s="206">
        <f t="shared" si="5"/>
        <v>0</v>
      </c>
      <c r="V35" s="210"/>
      <c r="W35" s="206">
        <f t="shared" si="11"/>
        <v>0</v>
      </c>
      <c r="X35" s="206">
        <f t="shared" si="12"/>
        <v>0</v>
      </c>
      <c r="Y35" s="206">
        <f t="shared" si="13"/>
        <v>0</v>
      </c>
      <c r="Z35" s="210"/>
      <c r="AA35" s="206">
        <f>W35*(1-固定資本!N35)</f>
        <v>0</v>
      </c>
      <c r="AB35" s="206">
        <f>X35*(1-固定資本!N35)</f>
        <v>0</v>
      </c>
      <c r="AC35" s="206">
        <f t="shared" si="14"/>
        <v>0</v>
      </c>
      <c r="AD35" s="210"/>
      <c r="AE35" s="260">
        <f>(I35+K35+T35)*係数!H35/1000</f>
        <v>0</v>
      </c>
      <c r="AF35" s="210"/>
      <c r="AG35" s="260">
        <f>(I35+K35+T35)*係数!I35/1000</f>
        <v>0</v>
      </c>
    </row>
    <row r="36" spans="1:33">
      <c r="A36" s="10"/>
      <c r="B36" s="203">
        <v>231</v>
      </c>
      <c r="C36" s="211" t="s">
        <v>926</v>
      </c>
      <c r="D36" s="212"/>
      <c r="E36" s="206">
        <f>固定資本!O36*$E$122</f>
        <v>0</v>
      </c>
      <c r="F36" s="207">
        <f>係数!D36</f>
        <v>1.6612122890413583E-2</v>
      </c>
      <c r="G36" s="206">
        <f t="shared" si="6"/>
        <v>0</v>
      </c>
      <c r="H36" s="207">
        <f>固定資本!M36</f>
        <v>1.1949521069570328</v>
      </c>
      <c r="I36" s="212"/>
      <c r="J36" s="206">
        <f t="shared" si="0"/>
        <v>0</v>
      </c>
      <c r="K36" s="208">
        <v>0</v>
      </c>
      <c r="L36" s="206">
        <f t="shared" si="7"/>
        <v>0</v>
      </c>
      <c r="M36" s="207">
        <f>係数!E36+係数!F36</f>
        <v>0.29400750994355529</v>
      </c>
      <c r="N36" s="206">
        <f t="shared" si="8"/>
        <v>0</v>
      </c>
      <c r="O36" s="8"/>
      <c r="P36" s="10"/>
      <c r="Q36" s="207">
        <f>係数!G36</f>
        <v>4.1147323541734851E-3</v>
      </c>
      <c r="R36" s="206">
        <f t="shared" si="9"/>
        <v>0</v>
      </c>
      <c r="S36" s="206">
        <f t="shared" si="10"/>
        <v>0</v>
      </c>
      <c r="T36" s="208">
        <v>0</v>
      </c>
      <c r="U36" s="206">
        <f t="shared" si="5"/>
        <v>0</v>
      </c>
      <c r="V36" s="210"/>
      <c r="W36" s="206">
        <f t="shared" si="11"/>
        <v>0</v>
      </c>
      <c r="X36" s="206">
        <f t="shared" si="12"/>
        <v>0</v>
      </c>
      <c r="Y36" s="206">
        <f t="shared" si="13"/>
        <v>0</v>
      </c>
      <c r="Z36" s="210"/>
      <c r="AA36" s="206">
        <f>W36*(1-固定資本!N36)</f>
        <v>0</v>
      </c>
      <c r="AB36" s="206">
        <f>X36*(1-固定資本!N36)</f>
        <v>0</v>
      </c>
      <c r="AC36" s="206">
        <f t="shared" si="14"/>
        <v>0</v>
      </c>
      <c r="AD36" s="210"/>
      <c r="AE36" s="260">
        <f>(I36+K36+T36)*係数!H36/1000</f>
        <v>0</v>
      </c>
      <c r="AF36" s="210"/>
      <c r="AG36" s="260">
        <f>(I36+K36+T36)*係数!I36/1000</f>
        <v>0</v>
      </c>
    </row>
    <row r="37" spans="1:33">
      <c r="A37" s="10"/>
      <c r="B37" s="203">
        <v>251</v>
      </c>
      <c r="C37" s="211" t="s">
        <v>448</v>
      </c>
      <c r="D37" s="212"/>
      <c r="E37" s="206">
        <f>固定資本!O37*$E$122</f>
        <v>0</v>
      </c>
      <c r="F37" s="207">
        <f>係数!D37</f>
        <v>0.16925104689773485</v>
      </c>
      <c r="G37" s="206">
        <f t="shared" si="6"/>
        <v>0</v>
      </c>
      <c r="H37" s="207">
        <f>固定資本!M37</f>
        <v>1.0245250309012146</v>
      </c>
      <c r="I37" s="212"/>
      <c r="J37" s="206">
        <f t="shared" si="0"/>
        <v>0</v>
      </c>
      <c r="K37" s="208">
        <v>0</v>
      </c>
      <c r="L37" s="206">
        <f t="shared" si="7"/>
        <v>0</v>
      </c>
      <c r="M37" s="207">
        <f>係数!E37+係数!F37</f>
        <v>0.3554435389647444</v>
      </c>
      <c r="N37" s="206">
        <f t="shared" si="8"/>
        <v>0</v>
      </c>
      <c r="O37" s="8"/>
      <c r="P37" s="10"/>
      <c r="Q37" s="207">
        <f>係数!G37</f>
        <v>2.0095879780720768E-5</v>
      </c>
      <c r="R37" s="206">
        <f t="shared" si="9"/>
        <v>0</v>
      </c>
      <c r="S37" s="206">
        <f t="shared" si="10"/>
        <v>0</v>
      </c>
      <c r="T37" s="208">
        <v>0</v>
      </c>
      <c r="U37" s="206">
        <f t="shared" si="5"/>
        <v>0</v>
      </c>
      <c r="V37" s="210"/>
      <c r="W37" s="206">
        <f t="shared" si="11"/>
        <v>0</v>
      </c>
      <c r="X37" s="206">
        <f t="shared" si="12"/>
        <v>0</v>
      </c>
      <c r="Y37" s="206">
        <f t="shared" si="13"/>
        <v>0</v>
      </c>
      <c r="Z37" s="210"/>
      <c r="AA37" s="206">
        <f>W37*(1-固定資本!N37)</f>
        <v>0</v>
      </c>
      <c r="AB37" s="206">
        <f>X37*(1-固定資本!N37)</f>
        <v>0</v>
      </c>
      <c r="AC37" s="206">
        <f t="shared" si="14"/>
        <v>0</v>
      </c>
      <c r="AD37" s="210"/>
      <c r="AE37" s="260">
        <f>(I37+K37+T37)*係数!H37/1000</f>
        <v>0</v>
      </c>
      <c r="AF37" s="210"/>
      <c r="AG37" s="260">
        <f>(I37+K37+T37)*係数!I37/1000</f>
        <v>0</v>
      </c>
    </row>
    <row r="38" spans="1:33">
      <c r="A38" s="10"/>
      <c r="B38" s="203">
        <v>252</v>
      </c>
      <c r="C38" s="211" t="s">
        <v>450</v>
      </c>
      <c r="D38" s="212"/>
      <c r="E38" s="206">
        <f>固定資本!O38*$E$122</f>
        <v>0</v>
      </c>
      <c r="F38" s="207">
        <f>係数!D38</f>
        <v>0.63832529944152139</v>
      </c>
      <c r="G38" s="206">
        <f t="shared" si="6"/>
        <v>0</v>
      </c>
      <c r="H38" s="207">
        <f>固定資本!M38</f>
        <v>1.0507812722235861</v>
      </c>
      <c r="I38" s="212"/>
      <c r="J38" s="206">
        <f t="shared" si="0"/>
        <v>0</v>
      </c>
      <c r="K38" s="208">
        <v>0</v>
      </c>
      <c r="L38" s="206">
        <f t="shared" si="7"/>
        <v>0</v>
      </c>
      <c r="M38" s="207">
        <f>係数!E38+係数!F38</f>
        <v>0.19844286750677512</v>
      </c>
      <c r="N38" s="206">
        <f t="shared" si="8"/>
        <v>0</v>
      </c>
      <c r="O38" s="8"/>
      <c r="P38" s="10"/>
      <c r="Q38" s="207">
        <f>係数!G38</f>
        <v>3.2998354075509559E-6</v>
      </c>
      <c r="R38" s="206">
        <f t="shared" si="9"/>
        <v>0</v>
      </c>
      <c r="S38" s="206">
        <f t="shared" si="10"/>
        <v>0</v>
      </c>
      <c r="T38" s="208">
        <v>0</v>
      </c>
      <c r="U38" s="206">
        <f t="shared" si="5"/>
        <v>0</v>
      </c>
      <c r="V38" s="210"/>
      <c r="W38" s="206">
        <f t="shared" si="11"/>
        <v>0</v>
      </c>
      <c r="X38" s="206">
        <f t="shared" si="12"/>
        <v>0</v>
      </c>
      <c r="Y38" s="206">
        <f t="shared" si="13"/>
        <v>0</v>
      </c>
      <c r="Z38" s="210"/>
      <c r="AA38" s="206">
        <f>W38*(1-固定資本!N38)</f>
        <v>0</v>
      </c>
      <c r="AB38" s="206">
        <f>X38*(1-固定資本!N38)</f>
        <v>0</v>
      </c>
      <c r="AC38" s="206">
        <f t="shared" si="14"/>
        <v>0</v>
      </c>
      <c r="AD38" s="210"/>
      <c r="AE38" s="260">
        <f>(I38+K38+T38)*係数!H38/1000</f>
        <v>0</v>
      </c>
      <c r="AF38" s="210"/>
      <c r="AG38" s="260">
        <f>(I38+K38+T38)*係数!I38/1000</f>
        <v>0</v>
      </c>
    </row>
    <row r="39" spans="1:33">
      <c r="A39" s="10"/>
      <c r="B39" s="203">
        <v>253</v>
      </c>
      <c r="C39" s="211" t="s">
        <v>452</v>
      </c>
      <c r="D39" s="212"/>
      <c r="E39" s="206">
        <f>固定資本!O39*$E$122</f>
        <v>0</v>
      </c>
      <c r="F39" s="207">
        <f>係数!D39</f>
        <v>1.1172083326030369E-2</v>
      </c>
      <c r="G39" s="206">
        <f t="shared" si="6"/>
        <v>0</v>
      </c>
      <c r="H39" s="207">
        <f>固定資本!M39</f>
        <v>1.0716809179594708</v>
      </c>
      <c r="I39" s="212"/>
      <c r="J39" s="206">
        <f t="shared" si="0"/>
        <v>0</v>
      </c>
      <c r="K39" s="208">
        <v>0</v>
      </c>
      <c r="L39" s="206">
        <f t="shared" si="7"/>
        <v>0</v>
      </c>
      <c r="M39" s="207">
        <f>係数!E39+係数!F39</f>
        <v>0.35336293927250317</v>
      </c>
      <c r="N39" s="206">
        <f t="shared" si="8"/>
        <v>0</v>
      </c>
      <c r="O39" s="8"/>
      <c r="P39" s="10"/>
      <c r="Q39" s="207">
        <f>係数!G39</f>
        <v>3.7204642484388308E-5</v>
      </c>
      <c r="R39" s="206">
        <f t="shared" si="9"/>
        <v>0</v>
      </c>
      <c r="S39" s="206">
        <f t="shared" si="10"/>
        <v>0</v>
      </c>
      <c r="T39" s="208">
        <v>0</v>
      </c>
      <c r="U39" s="206">
        <f t="shared" si="5"/>
        <v>0</v>
      </c>
      <c r="V39" s="210"/>
      <c r="W39" s="206">
        <f t="shared" si="11"/>
        <v>0</v>
      </c>
      <c r="X39" s="206">
        <f t="shared" si="12"/>
        <v>0</v>
      </c>
      <c r="Y39" s="206">
        <f t="shared" si="13"/>
        <v>0</v>
      </c>
      <c r="Z39" s="210"/>
      <c r="AA39" s="206">
        <f>W39*(1-固定資本!N39)</f>
        <v>0</v>
      </c>
      <c r="AB39" s="206">
        <f>X39*(1-固定資本!N39)</f>
        <v>0</v>
      </c>
      <c r="AC39" s="206">
        <f t="shared" si="14"/>
        <v>0</v>
      </c>
      <c r="AD39" s="210"/>
      <c r="AE39" s="260">
        <f>(I39+K39+T39)*係数!H39/1000</f>
        <v>0</v>
      </c>
      <c r="AF39" s="210"/>
      <c r="AG39" s="260">
        <f>(I39+K39+T39)*係数!I39/1000</f>
        <v>0</v>
      </c>
    </row>
    <row r="40" spans="1:33">
      <c r="A40" s="10"/>
      <c r="B40" s="203">
        <v>259</v>
      </c>
      <c r="C40" s="211" t="s">
        <v>453</v>
      </c>
      <c r="D40" s="212"/>
      <c r="E40" s="206">
        <f>固定資本!O40*$E$122</f>
        <v>0</v>
      </c>
      <c r="F40" s="207">
        <f>係数!D40</f>
        <v>8.8664450101962111E-2</v>
      </c>
      <c r="G40" s="206">
        <f t="shared" si="6"/>
        <v>0</v>
      </c>
      <c r="H40" s="207">
        <f>固定資本!M40</f>
        <v>1.0265501896652487</v>
      </c>
      <c r="I40" s="212"/>
      <c r="J40" s="206">
        <f t="shared" si="0"/>
        <v>0</v>
      </c>
      <c r="K40" s="208">
        <v>0</v>
      </c>
      <c r="L40" s="206">
        <f t="shared" si="7"/>
        <v>0</v>
      </c>
      <c r="M40" s="207">
        <f>係数!E40+係数!F40</f>
        <v>0.27081742402667708</v>
      </c>
      <c r="N40" s="206">
        <f t="shared" si="8"/>
        <v>0</v>
      </c>
      <c r="O40" s="8"/>
      <c r="P40" s="10"/>
      <c r="Q40" s="207">
        <f>係数!G40</f>
        <v>5.5704609903316107E-4</v>
      </c>
      <c r="R40" s="206">
        <f t="shared" si="9"/>
        <v>0</v>
      </c>
      <c r="S40" s="206">
        <f t="shared" si="10"/>
        <v>0</v>
      </c>
      <c r="T40" s="208">
        <v>0</v>
      </c>
      <c r="U40" s="206">
        <f t="shared" si="5"/>
        <v>0</v>
      </c>
      <c r="V40" s="210"/>
      <c r="W40" s="206">
        <f t="shared" si="11"/>
        <v>0</v>
      </c>
      <c r="X40" s="206">
        <f t="shared" si="12"/>
        <v>0</v>
      </c>
      <c r="Y40" s="206">
        <f t="shared" si="13"/>
        <v>0</v>
      </c>
      <c r="Z40" s="210"/>
      <c r="AA40" s="206">
        <f>W40*(1-固定資本!N40)</f>
        <v>0</v>
      </c>
      <c r="AB40" s="206">
        <f>X40*(1-固定資本!N40)</f>
        <v>0</v>
      </c>
      <c r="AC40" s="206">
        <f t="shared" si="14"/>
        <v>0</v>
      </c>
      <c r="AD40" s="210"/>
      <c r="AE40" s="260">
        <f>(I40+K40+T40)*係数!H40/1000</f>
        <v>0</v>
      </c>
      <c r="AF40" s="210"/>
      <c r="AG40" s="260">
        <f>(I40+K40+T40)*係数!I40/1000</f>
        <v>0</v>
      </c>
    </row>
    <row r="41" spans="1:33">
      <c r="A41" s="10"/>
      <c r="B41" s="203">
        <v>261</v>
      </c>
      <c r="C41" s="211" t="s">
        <v>458</v>
      </c>
      <c r="D41" s="212"/>
      <c r="E41" s="206">
        <f>固定資本!O41*$E$122</f>
        <v>0</v>
      </c>
      <c r="F41" s="207">
        <f>係数!D41</f>
        <v>1.1394126340078969E-2</v>
      </c>
      <c r="G41" s="206">
        <f t="shared" si="6"/>
        <v>0</v>
      </c>
      <c r="H41" s="207">
        <f>固定資本!M41</f>
        <v>1.2671988298239529</v>
      </c>
      <c r="I41" s="212"/>
      <c r="J41" s="206">
        <f t="shared" si="0"/>
        <v>0</v>
      </c>
      <c r="K41" s="208">
        <v>0</v>
      </c>
      <c r="L41" s="206">
        <f t="shared" si="7"/>
        <v>0</v>
      </c>
      <c r="M41" s="207">
        <f>係数!E41+係数!F41</f>
        <v>0.1472386465653345</v>
      </c>
      <c r="N41" s="206">
        <f t="shared" si="8"/>
        <v>0</v>
      </c>
      <c r="O41" s="8"/>
      <c r="P41" s="10"/>
      <c r="Q41" s="207">
        <f>係数!G41</f>
        <v>0</v>
      </c>
      <c r="R41" s="206">
        <f t="shared" si="9"/>
        <v>0</v>
      </c>
      <c r="S41" s="206">
        <f t="shared" si="10"/>
        <v>0</v>
      </c>
      <c r="T41" s="208">
        <v>0</v>
      </c>
      <c r="U41" s="206">
        <f t="shared" si="5"/>
        <v>0</v>
      </c>
      <c r="V41" s="210"/>
      <c r="W41" s="206">
        <f t="shared" si="11"/>
        <v>0</v>
      </c>
      <c r="X41" s="206">
        <f t="shared" si="12"/>
        <v>0</v>
      </c>
      <c r="Y41" s="206">
        <f t="shared" si="13"/>
        <v>0</v>
      </c>
      <c r="Z41" s="210"/>
      <c r="AA41" s="206">
        <f>W41*(1-固定資本!N41)</f>
        <v>0</v>
      </c>
      <c r="AB41" s="206">
        <f>X41*(1-固定資本!N41)</f>
        <v>0</v>
      </c>
      <c r="AC41" s="206">
        <f t="shared" si="14"/>
        <v>0</v>
      </c>
      <c r="AD41" s="210"/>
      <c r="AE41" s="260">
        <f>(I41+K41+T41)*係数!H41/1000</f>
        <v>0</v>
      </c>
      <c r="AF41" s="210"/>
      <c r="AG41" s="260">
        <f>(I41+K41+T41)*係数!I41/1000</f>
        <v>0</v>
      </c>
    </row>
    <row r="42" spans="1:33">
      <c r="A42" s="10"/>
      <c r="B42" s="203">
        <v>262</v>
      </c>
      <c r="C42" s="211" t="s">
        <v>462</v>
      </c>
      <c r="D42" s="212"/>
      <c r="E42" s="206">
        <f>固定資本!O42*$E$122</f>
        <v>0</v>
      </c>
      <c r="F42" s="207">
        <f>係数!D42</f>
        <v>0.14388532690370803</v>
      </c>
      <c r="G42" s="206">
        <f t="shared" si="6"/>
        <v>0</v>
      </c>
      <c r="H42" s="207">
        <f>固定資本!M42</f>
        <v>1.2771615538253149</v>
      </c>
      <c r="I42" s="212"/>
      <c r="J42" s="206">
        <f t="shared" si="0"/>
        <v>0</v>
      </c>
      <c r="K42" s="208">
        <v>0</v>
      </c>
      <c r="L42" s="206">
        <f t="shared" si="7"/>
        <v>0</v>
      </c>
      <c r="M42" s="207">
        <f>係数!E42+係数!F42</f>
        <v>0.28730732581565077</v>
      </c>
      <c r="N42" s="206">
        <f t="shared" si="8"/>
        <v>0</v>
      </c>
      <c r="O42" s="8"/>
      <c r="P42" s="10"/>
      <c r="Q42" s="207">
        <f>係数!G42</f>
        <v>0</v>
      </c>
      <c r="R42" s="206">
        <f t="shared" si="9"/>
        <v>0</v>
      </c>
      <c r="S42" s="206">
        <f t="shared" si="10"/>
        <v>0</v>
      </c>
      <c r="T42" s="208">
        <v>0</v>
      </c>
      <c r="U42" s="206">
        <f t="shared" si="5"/>
        <v>0</v>
      </c>
      <c r="V42" s="210"/>
      <c r="W42" s="206">
        <f t="shared" si="11"/>
        <v>0</v>
      </c>
      <c r="X42" s="206">
        <f t="shared" si="12"/>
        <v>0</v>
      </c>
      <c r="Y42" s="206">
        <f t="shared" si="13"/>
        <v>0</v>
      </c>
      <c r="Z42" s="210"/>
      <c r="AA42" s="206">
        <f>W42*(1-固定資本!N42)</f>
        <v>0</v>
      </c>
      <c r="AB42" s="206">
        <f>X42*(1-固定資本!N42)</f>
        <v>0</v>
      </c>
      <c r="AC42" s="206">
        <f t="shared" si="14"/>
        <v>0</v>
      </c>
      <c r="AD42" s="210"/>
      <c r="AE42" s="260">
        <f>(I42+K42+T42)*係数!H42/1000</f>
        <v>0</v>
      </c>
      <c r="AF42" s="210"/>
      <c r="AG42" s="260">
        <f>(I42+K42+T42)*係数!I42/1000</f>
        <v>0</v>
      </c>
    </row>
    <row r="43" spans="1:33">
      <c r="A43" s="10"/>
      <c r="B43" s="203">
        <v>263</v>
      </c>
      <c r="C43" s="211" t="s">
        <v>927</v>
      </c>
      <c r="D43" s="212"/>
      <c r="E43" s="206">
        <f>固定資本!O43*$E$122</f>
        <v>0</v>
      </c>
      <c r="F43" s="207">
        <f>係数!D43</f>
        <v>0.15377664494366383</v>
      </c>
      <c r="G43" s="206">
        <f t="shared" si="6"/>
        <v>0</v>
      </c>
      <c r="H43" s="207">
        <f>固定資本!M43</f>
        <v>0.99393998102548731</v>
      </c>
      <c r="I43" s="212"/>
      <c r="J43" s="206">
        <f t="shared" si="0"/>
        <v>0</v>
      </c>
      <c r="K43" s="208">
        <v>0</v>
      </c>
      <c r="L43" s="206">
        <f t="shared" si="7"/>
        <v>0</v>
      </c>
      <c r="M43" s="207">
        <f>係数!E43+係数!F43</f>
        <v>0.34148186164064309</v>
      </c>
      <c r="N43" s="206">
        <f t="shared" si="8"/>
        <v>0</v>
      </c>
      <c r="O43" s="8"/>
      <c r="P43" s="10"/>
      <c r="Q43" s="207">
        <f>係数!G43</f>
        <v>1.2103324869838684E-7</v>
      </c>
      <c r="R43" s="206">
        <f t="shared" si="9"/>
        <v>0</v>
      </c>
      <c r="S43" s="206">
        <f t="shared" si="10"/>
        <v>0</v>
      </c>
      <c r="T43" s="208">
        <v>0</v>
      </c>
      <c r="U43" s="206">
        <f t="shared" si="5"/>
        <v>0</v>
      </c>
      <c r="V43" s="210"/>
      <c r="W43" s="206">
        <f t="shared" si="11"/>
        <v>0</v>
      </c>
      <c r="X43" s="206">
        <f t="shared" si="12"/>
        <v>0</v>
      </c>
      <c r="Y43" s="206">
        <f t="shared" si="13"/>
        <v>0</v>
      </c>
      <c r="Z43" s="210"/>
      <c r="AA43" s="206">
        <f>W43*(1-固定資本!N43)</f>
        <v>0</v>
      </c>
      <c r="AB43" s="206">
        <f>X43*(1-固定資本!N43)</f>
        <v>0</v>
      </c>
      <c r="AC43" s="206">
        <f t="shared" si="14"/>
        <v>0</v>
      </c>
      <c r="AD43" s="210"/>
      <c r="AE43" s="260">
        <f>(I43+K43+T43)*係数!H43/1000</f>
        <v>0</v>
      </c>
      <c r="AF43" s="210"/>
      <c r="AG43" s="260">
        <f>(I43+K43+T43)*係数!I43/1000</f>
        <v>0</v>
      </c>
    </row>
    <row r="44" spans="1:33">
      <c r="A44" s="10"/>
      <c r="B44" s="203">
        <v>269</v>
      </c>
      <c r="C44" s="211" t="s">
        <v>467</v>
      </c>
      <c r="D44" s="212"/>
      <c r="E44" s="206">
        <f>固定資本!O44*$E$122</f>
        <v>0</v>
      </c>
      <c r="F44" s="207">
        <f>係数!D44</f>
        <v>0.32903132567775595</v>
      </c>
      <c r="G44" s="206">
        <f t="shared" si="6"/>
        <v>0</v>
      </c>
      <c r="H44" s="207">
        <f>固定資本!M44</f>
        <v>1.2982125376738518</v>
      </c>
      <c r="I44" s="212"/>
      <c r="J44" s="206">
        <f t="shared" si="0"/>
        <v>0</v>
      </c>
      <c r="K44" s="208">
        <v>0</v>
      </c>
      <c r="L44" s="206">
        <f t="shared" si="7"/>
        <v>0</v>
      </c>
      <c r="M44" s="207">
        <f>係数!E44+係数!F44</f>
        <v>8.0320995312974847E-2</v>
      </c>
      <c r="N44" s="206">
        <f t="shared" si="8"/>
        <v>0</v>
      </c>
      <c r="O44" s="8"/>
      <c r="P44" s="10"/>
      <c r="Q44" s="207">
        <f>係数!G44</f>
        <v>0</v>
      </c>
      <c r="R44" s="206">
        <f t="shared" si="9"/>
        <v>0</v>
      </c>
      <c r="S44" s="206">
        <f t="shared" si="10"/>
        <v>0</v>
      </c>
      <c r="T44" s="208">
        <v>0</v>
      </c>
      <c r="U44" s="206">
        <f t="shared" si="5"/>
        <v>0</v>
      </c>
      <c r="V44" s="210"/>
      <c r="W44" s="206">
        <f t="shared" si="11"/>
        <v>0</v>
      </c>
      <c r="X44" s="206">
        <f t="shared" si="12"/>
        <v>0</v>
      </c>
      <c r="Y44" s="206">
        <f t="shared" si="13"/>
        <v>0</v>
      </c>
      <c r="Z44" s="210"/>
      <c r="AA44" s="206">
        <f>W44*(1-固定資本!N44)</f>
        <v>0</v>
      </c>
      <c r="AB44" s="206">
        <f>X44*(1-固定資本!N44)</f>
        <v>0</v>
      </c>
      <c r="AC44" s="206">
        <f t="shared" si="14"/>
        <v>0</v>
      </c>
      <c r="AD44" s="210"/>
      <c r="AE44" s="260">
        <f>(I44+K44+T44)*係数!H44/1000</f>
        <v>0</v>
      </c>
      <c r="AF44" s="210"/>
      <c r="AG44" s="260">
        <f>(I44+K44+T44)*係数!I44/1000</f>
        <v>0</v>
      </c>
    </row>
    <row r="45" spans="1:33">
      <c r="A45" s="10"/>
      <c r="B45" s="203">
        <v>271</v>
      </c>
      <c r="C45" s="211" t="s">
        <v>469</v>
      </c>
      <c r="D45" s="212"/>
      <c r="E45" s="206">
        <f>固定資本!O45*$E$122</f>
        <v>0</v>
      </c>
      <c r="F45" s="207">
        <f>係数!D45</f>
        <v>5.8722561353444225E-2</v>
      </c>
      <c r="G45" s="206">
        <f t="shared" si="6"/>
        <v>0</v>
      </c>
      <c r="H45" s="207">
        <f>固定資本!M45</f>
        <v>1.3615000276314322</v>
      </c>
      <c r="I45" s="212"/>
      <c r="J45" s="206">
        <f t="shared" si="0"/>
        <v>0</v>
      </c>
      <c r="K45" s="208">
        <v>0</v>
      </c>
      <c r="L45" s="206">
        <f t="shared" si="7"/>
        <v>0</v>
      </c>
      <c r="M45" s="207">
        <f>係数!E45+係数!F45</f>
        <v>0.17980278985501844</v>
      </c>
      <c r="N45" s="206">
        <f t="shared" si="8"/>
        <v>0</v>
      </c>
      <c r="O45" s="8"/>
      <c r="P45" s="10"/>
      <c r="Q45" s="207">
        <f>係数!G45</f>
        <v>6.9194101346855305E-4</v>
      </c>
      <c r="R45" s="206">
        <f t="shared" si="9"/>
        <v>0</v>
      </c>
      <c r="S45" s="206">
        <f t="shared" si="10"/>
        <v>0</v>
      </c>
      <c r="T45" s="208">
        <v>0</v>
      </c>
      <c r="U45" s="206">
        <f t="shared" si="5"/>
        <v>0</v>
      </c>
      <c r="V45" s="210"/>
      <c r="W45" s="206">
        <f t="shared" si="11"/>
        <v>0</v>
      </c>
      <c r="X45" s="206">
        <f t="shared" si="12"/>
        <v>0</v>
      </c>
      <c r="Y45" s="206">
        <f t="shared" si="13"/>
        <v>0</v>
      </c>
      <c r="Z45" s="210"/>
      <c r="AA45" s="206">
        <f>W45*(1-固定資本!N45)</f>
        <v>0</v>
      </c>
      <c r="AB45" s="206">
        <f>X45*(1-固定資本!N45)</f>
        <v>0</v>
      </c>
      <c r="AC45" s="206">
        <f t="shared" si="14"/>
        <v>0</v>
      </c>
      <c r="AD45" s="210"/>
      <c r="AE45" s="260">
        <f>(I45+K45+T45)*係数!H45/1000</f>
        <v>0</v>
      </c>
      <c r="AF45" s="210"/>
      <c r="AG45" s="260">
        <f>(I45+K45+T45)*係数!I45/1000</f>
        <v>0</v>
      </c>
    </row>
    <row r="46" spans="1:33">
      <c r="A46" s="10"/>
      <c r="B46" s="203">
        <v>272</v>
      </c>
      <c r="C46" s="211" t="s">
        <v>472</v>
      </c>
      <c r="D46" s="212"/>
      <c r="E46" s="206">
        <f>固定資本!O46*$E$122</f>
        <v>0</v>
      </c>
      <c r="F46" s="207">
        <f>係数!D46</f>
        <v>0.17623658172257284</v>
      </c>
      <c r="G46" s="206">
        <f t="shared" si="6"/>
        <v>0</v>
      </c>
      <c r="H46" s="207">
        <f>固定資本!M46</f>
        <v>1.2528274623483167</v>
      </c>
      <c r="I46" s="212"/>
      <c r="J46" s="206">
        <f t="shared" si="0"/>
        <v>0</v>
      </c>
      <c r="K46" s="208">
        <v>0</v>
      </c>
      <c r="L46" s="206">
        <f t="shared" si="7"/>
        <v>0</v>
      </c>
      <c r="M46" s="207">
        <f>係数!E46+係数!F46</f>
        <v>0.15315058949436755</v>
      </c>
      <c r="N46" s="206">
        <f t="shared" si="8"/>
        <v>0</v>
      </c>
      <c r="O46" s="8"/>
      <c r="P46" s="10"/>
      <c r="Q46" s="207">
        <f>係数!G46</f>
        <v>1.8906937298253706E-5</v>
      </c>
      <c r="R46" s="206">
        <f t="shared" si="9"/>
        <v>0</v>
      </c>
      <c r="S46" s="206">
        <f t="shared" si="10"/>
        <v>0</v>
      </c>
      <c r="T46" s="208">
        <v>0</v>
      </c>
      <c r="U46" s="206">
        <f t="shared" si="5"/>
        <v>0</v>
      </c>
      <c r="V46" s="210"/>
      <c r="W46" s="206">
        <f t="shared" si="11"/>
        <v>0</v>
      </c>
      <c r="X46" s="206">
        <f t="shared" si="12"/>
        <v>0</v>
      </c>
      <c r="Y46" s="206">
        <f t="shared" si="13"/>
        <v>0</v>
      </c>
      <c r="Z46" s="210"/>
      <c r="AA46" s="206">
        <f>W46*(1-固定資本!N46)</f>
        <v>0</v>
      </c>
      <c r="AB46" s="206">
        <f>X46*(1-固定資本!N46)</f>
        <v>0</v>
      </c>
      <c r="AC46" s="206">
        <f t="shared" si="14"/>
        <v>0</v>
      </c>
      <c r="AD46" s="210"/>
      <c r="AE46" s="260">
        <f>(I46+K46+T46)*係数!H46/1000</f>
        <v>0</v>
      </c>
      <c r="AF46" s="210"/>
      <c r="AG46" s="260">
        <f>(I46+K46+T46)*係数!I46/1000</f>
        <v>0</v>
      </c>
    </row>
    <row r="47" spans="1:33">
      <c r="A47" s="10"/>
      <c r="B47" s="203">
        <v>281</v>
      </c>
      <c r="C47" s="211" t="s">
        <v>928</v>
      </c>
      <c r="D47" s="212"/>
      <c r="E47" s="206">
        <f>固定資本!O47*$E$122</f>
        <v>0</v>
      </c>
      <c r="F47" s="207">
        <f>係数!D47</f>
        <v>0.36907220701654841</v>
      </c>
      <c r="G47" s="206">
        <f t="shared" si="6"/>
        <v>0</v>
      </c>
      <c r="H47" s="207">
        <f>固定資本!M47</f>
        <v>1.1005579836404047</v>
      </c>
      <c r="I47" s="212"/>
      <c r="J47" s="206">
        <f t="shared" si="0"/>
        <v>0</v>
      </c>
      <c r="K47" s="208">
        <v>0</v>
      </c>
      <c r="L47" s="206">
        <f t="shared" si="7"/>
        <v>0</v>
      </c>
      <c r="M47" s="207">
        <f>係数!E47+係数!F47</f>
        <v>0.31861499714173641</v>
      </c>
      <c r="N47" s="206">
        <f t="shared" si="8"/>
        <v>0</v>
      </c>
      <c r="O47" s="8"/>
      <c r="P47" s="10"/>
      <c r="Q47" s="207">
        <f>係数!G47</f>
        <v>9.1846793774921431E-5</v>
      </c>
      <c r="R47" s="206">
        <f t="shared" si="9"/>
        <v>0</v>
      </c>
      <c r="S47" s="206">
        <f t="shared" si="10"/>
        <v>0</v>
      </c>
      <c r="T47" s="208">
        <v>0</v>
      </c>
      <c r="U47" s="206">
        <f t="shared" si="5"/>
        <v>0</v>
      </c>
      <c r="V47" s="210"/>
      <c r="W47" s="206">
        <f t="shared" si="11"/>
        <v>0</v>
      </c>
      <c r="X47" s="206">
        <f t="shared" si="12"/>
        <v>0</v>
      </c>
      <c r="Y47" s="206">
        <f t="shared" si="13"/>
        <v>0</v>
      </c>
      <c r="Z47" s="210"/>
      <c r="AA47" s="206">
        <f>W47*(1-固定資本!N47)</f>
        <v>0</v>
      </c>
      <c r="AB47" s="206">
        <f>X47*(1-固定資本!N47)</f>
        <v>0</v>
      </c>
      <c r="AC47" s="206">
        <f t="shared" si="14"/>
        <v>0</v>
      </c>
      <c r="AD47" s="210"/>
      <c r="AE47" s="260">
        <f>(I47+K47+T47)*係数!H47/1000</f>
        <v>0</v>
      </c>
      <c r="AF47" s="210"/>
      <c r="AG47" s="260">
        <f>(I47+K47+T47)*係数!I47/1000</f>
        <v>0</v>
      </c>
    </row>
    <row r="48" spans="1:33">
      <c r="A48" s="10"/>
      <c r="B48" s="203">
        <v>289</v>
      </c>
      <c r="C48" s="211" t="s">
        <v>482</v>
      </c>
      <c r="D48" s="212"/>
      <c r="E48" s="206">
        <f>固定資本!O48*$E$122</f>
        <v>0</v>
      </c>
      <c r="F48" s="207">
        <f>係数!D48</f>
        <v>0.2752501472301041</v>
      </c>
      <c r="G48" s="206">
        <f t="shared" si="6"/>
        <v>0</v>
      </c>
      <c r="H48" s="207">
        <f>固定資本!M48</f>
        <v>1.0559632692240182</v>
      </c>
      <c r="I48" s="212"/>
      <c r="J48" s="206">
        <f t="shared" si="0"/>
        <v>0</v>
      </c>
      <c r="K48" s="208">
        <v>0</v>
      </c>
      <c r="L48" s="206">
        <f t="shared" si="7"/>
        <v>0</v>
      </c>
      <c r="M48" s="207">
        <f>係数!E48+係数!F48</f>
        <v>0.36736782579900479</v>
      </c>
      <c r="N48" s="206">
        <f t="shared" si="8"/>
        <v>0</v>
      </c>
      <c r="O48" s="8"/>
      <c r="P48" s="10"/>
      <c r="Q48" s="207">
        <f>係数!G48</f>
        <v>8.3125976974719306E-4</v>
      </c>
      <c r="R48" s="206">
        <f t="shared" si="9"/>
        <v>0</v>
      </c>
      <c r="S48" s="206">
        <f t="shared" si="10"/>
        <v>0</v>
      </c>
      <c r="T48" s="208">
        <v>0</v>
      </c>
      <c r="U48" s="206">
        <f t="shared" si="5"/>
        <v>0</v>
      </c>
      <c r="V48" s="210"/>
      <c r="W48" s="206">
        <f t="shared" si="11"/>
        <v>0</v>
      </c>
      <c r="X48" s="206">
        <f t="shared" si="12"/>
        <v>0</v>
      </c>
      <c r="Y48" s="206">
        <f t="shared" si="13"/>
        <v>0</v>
      </c>
      <c r="Z48" s="210"/>
      <c r="AA48" s="206">
        <f>W48*(1-固定資本!N48)</f>
        <v>0</v>
      </c>
      <c r="AB48" s="206">
        <f>X48*(1-固定資本!N48)</f>
        <v>0</v>
      </c>
      <c r="AC48" s="206">
        <f t="shared" si="14"/>
        <v>0</v>
      </c>
      <c r="AD48" s="210"/>
      <c r="AE48" s="260">
        <f>(I48+K48+T48)*係数!H48/1000</f>
        <v>0</v>
      </c>
      <c r="AF48" s="210"/>
      <c r="AG48" s="260">
        <f>(I48+K48+T48)*係数!I48/1000</f>
        <v>0</v>
      </c>
    </row>
    <row r="49" spans="1:33">
      <c r="A49" s="10"/>
      <c r="B49" s="203">
        <v>291</v>
      </c>
      <c r="C49" s="211" t="s">
        <v>929</v>
      </c>
      <c r="D49" s="212"/>
      <c r="E49" s="206">
        <f>固定資本!O49*$E$122</f>
        <v>0</v>
      </c>
      <c r="F49" s="207">
        <f>係数!D49</f>
        <v>0.10217795106434358</v>
      </c>
      <c r="G49" s="206">
        <f t="shared" si="6"/>
        <v>0</v>
      </c>
      <c r="H49" s="207">
        <f>固定資本!M49</f>
        <v>1.0044786368614667</v>
      </c>
      <c r="I49" s="212"/>
      <c r="J49" s="206">
        <f t="shared" si="0"/>
        <v>0</v>
      </c>
      <c r="K49" s="208">
        <v>0</v>
      </c>
      <c r="L49" s="206">
        <f t="shared" si="7"/>
        <v>0</v>
      </c>
      <c r="M49" s="207">
        <f>係数!E49+係数!F49</f>
        <v>0.32956632640019823</v>
      </c>
      <c r="N49" s="206">
        <f t="shared" si="8"/>
        <v>0</v>
      </c>
      <c r="O49" s="8"/>
      <c r="P49" s="10"/>
      <c r="Q49" s="207">
        <f>係数!G49</f>
        <v>5.0354840137272535E-5</v>
      </c>
      <c r="R49" s="206">
        <f t="shared" si="9"/>
        <v>0</v>
      </c>
      <c r="S49" s="206">
        <f t="shared" si="10"/>
        <v>0</v>
      </c>
      <c r="T49" s="208">
        <v>0</v>
      </c>
      <c r="U49" s="206">
        <f t="shared" si="5"/>
        <v>0</v>
      </c>
      <c r="V49" s="210"/>
      <c r="W49" s="206">
        <f t="shared" si="11"/>
        <v>0</v>
      </c>
      <c r="X49" s="206">
        <f t="shared" si="12"/>
        <v>0</v>
      </c>
      <c r="Y49" s="206">
        <f t="shared" si="13"/>
        <v>0</v>
      </c>
      <c r="Z49" s="210"/>
      <c r="AA49" s="206">
        <f>W49*(1-固定資本!N49)</f>
        <v>0</v>
      </c>
      <c r="AB49" s="206">
        <f>X49*(1-固定資本!N49)</f>
        <v>0</v>
      </c>
      <c r="AC49" s="206">
        <f t="shared" si="14"/>
        <v>0</v>
      </c>
      <c r="AD49" s="210"/>
      <c r="AE49" s="260">
        <f>(I49+K49+T49)*係数!H49/1000</f>
        <v>0</v>
      </c>
      <c r="AF49" s="210"/>
      <c r="AG49" s="260">
        <f>(I49+K49+T49)*係数!I49/1000</f>
        <v>0</v>
      </c>
    </row>
    <row r="50" spans="1:33">
      <c r="A50" s="10"/>
      <c r="B50" s="203">
        <v>301</v>
      </c>
      <c r="C50" s="211" t="s">
        <v>930</v>
      </c>
      <c r="D50" s="212"/>
      <c r="E50" s="206">
        <f>固定資本!O50*$E$122</f>
        <v>0</v>
      </c>
      <c r="F50" s="207">
        <f>係数!D50</f>
        <v>0.17133345672933864</v>
      </c>
      <c r="G50" s="206">
        <f t="shared" si="6"/>
        <v>0</v>
      </c>
      <c r="H50" s="207">
        <f>固定資本!M50</f>
        <v>0.9943853258415033</v>
      </c>
      <c r="I50" s="212"/>
      <c r="J50" s="206">
        <f t="shared" si="0"/>
        <v>0</v>
      </c>
      <c r="K50" s="208">
        <v>0</v>
      </c>
      <c r="L50" s="206">
        <f t="shared" si="7"/>
        <v>0</v>
      </c>
      <c r="M50" s="207">
        <f>係数!E50+係数!F50</f>
        <v>0.3496034425083796</v>
      </c>
      <c r="N50" s="206">
        <f t="shared" si="8"/>
        <v>0</v>
      </c>
      <c r="O50" s="8"/>
      <c r="P50" s="10"/>
      <c r="Q50" s="207">
        <f>係数!G50</f>
        <v>1.425269623279991E-5</v>
      </c>
      <c r="R50" s="206">
        <f t="shared" si="9"/>
        <v>0</v>
      </c>
      <c r="S50" s="206">
        <f t="shared" si="10"/>
        <v>0</v>
      </c>
      <c r="T50" s="208">
        <v>0</v>
      </c>
      <c r="U50" s="206">
        <f t="shared" si="5"/>
        <v>0</v>
      </c>
      <c r="V50" s="210"/>
      <c r="W50" s="206">
        <f t="shared" si="11"/>
        <v>0</v>
      </c>
      <c r="X50" s="206">
        <f t="shared" si="12"/>
        <v>0</v>
      </c>
      <c r="Y50" s="206">
        <f t="shared" si="13"/>
        <v>0</v>
      </c>
      <c r="Z50" s="210"/>
      <c r="AA50" s="206">
        <f>W50*(1-固定資本!N50)</f>
        <v>0</v>
      </c>
      <c r="AB50" s="206">
        <f>X50*(1-固定資本!N50)</f>
        <v>0</v>
      </c>
      <c r="AC50" s="206">
        <f t="shared" si="14"/>
        <v>0</v>
      </c>
      <c r="AD50" s="210"/>
      <c r="AE50" s="260">
        <f>(I50+K50+T50)*係数!H50/1000</f>
        <v>0</v>
      </c>
      <c r="AF50" s="210"/>
      <c r="AG50" s="260">
        <f>(I50+K50+T50)*係数!I50/1000</f>
        <v>0</v>
      </c>
    </row>
    <row r="51" spans="1:33">
      <c r="A51" s="10"/>
      <c r="B51" s="203">
        <v>311</v>
      </c>
      <c r="C51" s="211" t="s">
        <v>931</v>
      </c>
      <c r="D51" s="212"/>
      <c r="E51" s="206">
        <f>固定資本!O51*$E$122</f>
        <v>0</v>
      </c>
      <c r="F51" s="207">
        <f>係数!D51</f>
        <v>0.1073871147744514</v>
      </c>
      <c r="G51" s="206">
        <f t="shared" si="6"/>
        <v>0</v>
      </c>
      <c r="H51" s="207">
        <f>固定資本!M51</f>
        <v>1.0569447285333951</v>
      </c>
      <c r="I51" s="212"/>
      <c r="J51" s="206">
        <f t="shared" si="0"/>
        <v>0</v>
      </c>
      <c r="K51" s="208">
        <v>0</v>
      </c>
      <c r="L51" s="206">
        <f t="shared" si="7"/>
        <v>0</v>
      </c>
      <c r="M51" s="207">
        <f>係数!E51+係数!F51</f>
        <v>0.3129764412358767</v>
      </c>
      <c r="N51" s="206">
        <f t="shared" si="8"/>
        <v>0</v>
      </c>
      <c r="O51" s="8"/>
      <c r="P51" s="10"/>
      <c r="Q51" s="207">
        <f>係数!G51</f>
        <v>3.1029436568835549E-4</v>
      </c>
      <c r="R51" s="206">
        <f t="shared" si="9"/>
        <v>0</v>
      </c>
      <c r="S51" s="206">
        <f t="shared" si="10"/>
        <v>0</v>
      </c>
      <c r="T51" s="208">
        <v>0</v>
      </c>
      <c r="U51" s="206">
        <f t="shared" si="5"/>
        <v>0</v>
      </c>
      <c r="V51" s="210"/>
      <c r="W51" s="206">
        <f t="shared" si="11"/>
        <v>0</v>
      </c>
      <c r="X51" s="206">
        <f t="shared" si="12"/>
        <v>0</v>
      </c>
      <c r="Y51" s="206">
        <f t="shared" si="13"/>
        <v>0</v>
      </c>
      <c r="Z51" s="210"/>
      <c r="AA51" s="206">
        <f>W51*(1-固定資本!N51)</f>
        <v>0</v>
      </c>
      <c r="AB51" s="206">
        <f>X51*(1-固定資本!N51)</f>
        <v>0</v>
      </c>
      <c r="AC51" s="206">
        <f t="shared" si="14"/>
        <v>0</v>
      </c>
      <c r="AD51" s="210"/>
      <c r="AE51" s="260">
        <f>(I51+K51+T51)*係数!H51/1000</f>
        <v>0</v>
      </c>
      <c r="AF51" s="210"/>
      <c r="AG51" s="260">
        <f>(I51+K51+T51)*係数!I51/1000</f>
        <v>0</v>
      </c>
    </row>
    <row r="52" spans="1:33">
      <c r="A52" s="10"/>
      <c r="B52" s="203">
        <v>321</v>
      </c>
      <c r="C52" s="211" t="s">
        <v>932</v>
      </c>
      <c r="D52" s="212"/>
      <c r="E52" s="206">
        <f>固定資本!O52*$E$122</f>
        <v>0</v>
      </c>
      <c r="F52" s="207">
        <f>係数!D52</f>
        <v>6.8415577836083874E-2</v>
      </c>
      <c r="G52" s="206">
        <f t="shared" si="6"/>
        <v>0</v>
      </c>
      <c r="H52" s="207">
        <f>固定資本!M52</f>
        <v>1.0841150467906144</v>
      </c>
      <c r="I52" s="212"/>
      <c r="J52" s="206">
        <f t="shared" si="0"/>
        <v>0</v>
      </c>
      <c r="K52" s="208">
        <v>0</v>
      </c>
      <c r="L52" s="206">
        <f t="shared" si="7"/>
        <v>0</v>
      </c>
      <c r="M52" s="207">
        <f>係数!E52+係数!F52</f>
        <v>0.28594109779447857</v>
      </c>
      <c r="N52" s="206">
        <f t="shared" si="8"/>
        <v>0</v>
      </c>
      <c r="O52" s="8"/>
      <c r="P52" s="10"/>
      <c r="Q52" s="207">
        <f>係数!G52</f>
        <v>6.1329208818302854E-6</v>
      </c>
      <c r="R52" s="206">
        <f t="shared" si="9"/>
        <v>0</v>
      </c>
      <c r="S52" s="206">
        <f t="shared" si="10"/>
        <v>0</v>
      </c>
      <c r="T52" s="208">
        <v>0</v>
      </c>
      <c r="U52" s="206">
        <f t="shared" si="5"/>
        <v>0</v>
      </c>
      <c r="V52" s="210"/>
      <c r="W52" s="206">
        <f t="shared" si="11"/>
        <v>0</v>
      </c>
      <c r="X52" s="206">
        <f t="shared" si="12"/>
        <v>0</v>
      </c>
      <c r="Y52" s="206">
        <f t="shared" si="13"/>
        <v>0</v>
      </c>
      <c r="Z52" s="210"/>
      <c r="AA52" s="206">
        <f>W52*(1-固定資本!N52)</f>
        <v>0</v>
      </c>
      <c r="AB52" s="206">
        <f>X52*(1-固定資本!N52)</f>
        <v>0</v>
      </c>
      <c r="AC52" s="206">
        <f t="shared" si="14"/>
        <v>0</v>
      </c>
      <c r="AD52" s="210"/>
      <c r="AE52" s="260">
        <f>(I52+K52+T52)*係数!H52/1000</f>
        <v>0</v>
      </c>
      <c r="AF52" s="210"/>
      <c r="AG52" s="260">
        <f>(I52+K52+T52)*係数!I52/1000</f>
        <v>0</v>
      </c>
    </row>
    <row r="53" spans="1:33">
      <c r="A53" s="10"/>
      <c r="B53" s="203">
        <v>329</v>
      </c>
      <c r="C53" s="211" t="s">
        <v>933</v>
      </c>
      <c r="D53" s="212"/>
      <c r="E53" s="206">
        <f>固定資本!O53*$E$122</f>
        <v>0</v>
      </c>
      <c r="F53" s="207">
        <f>係数!D53</f>
        <v>0.10028693750821338</v>
      </c>
      <c r="G53" s="206">
        <f t="shared" si="6"/>
        <v>0</v>
      </c>
      <c r="H53" s="207">
        <f>固定資本!M53</f>
        <v>1.022695983755098</v>
      </c>
      <c r="I53" s="212"/>
      <c r="J53" s="206">
        <f t="shared" si="0"/>
        <v>0</v>
      </c>
      <c r="K53" s="208">
        <v>0</v>
      </c>
      <c r="L53" s="206">
        <f t="shared" si="7"/>
        <v>0</v>
      </c>
      <c r="M53" s="207">
        <f>係数!E53+係数!F53</f>
        <v>0.34209184079924698</v>
      </c>
      <c r="N53" s="206">
        <f t="shared" si="8"/>
        <v>0</v>
      </c>
      <c r="O53" s="8"/>
      <c r="P53" s="10"/>
      <c r="Q53" s="207">
        <f>係数!G53</f>
        <v>9.3240384978288921E-5</v>
      </c>
      <c r="R53" s="206">
        <f t="shared" si="9"/>
        <v>0</v>
      </c>
      <c r="S53" s="206">
        <f t="shared" si="10"/>
        <v>0</v>
      </c>
      <c r="T53" s="208">
        <v>0</v>
      </c>
      <c r="U53" s="206">
        <f t="shared" si="5"/>
        <v>0</v>
      </c>
      <c r="V53" s="210"/>
      <c r="W53" s="206">
        <f t="shared" si="11"/>
        <v>0</v>
      </c>
      <c r="X53" s="206">
        <f t="shared" si="12"/>
        <v>0</v>
      </c>
      <c r="Y53" s="206">
        <f t="shared" si="13"/>
        <v>0</v>
      </c>
      <c r="Z53" s="210"/>
      <c r="AA53" s="206">
        <f>W53*(1-固定資本!N53)</f>
        <v>0</v>
      </c>
      <c r="AB53" s="206">
        <f>X53*(1-固定資本!N53)</f>
        <v>0</v>
      </c>
      <c r="AC53" s="206">
        <f t="shared" si="14"/>
        <v>0</v>
      </c>
      <c r="AD53" s="210"/>
      <c r="AE53" s="260">
        <f>(I53+K53+T53)*係数!H53/1000</f>
        <v>0</v>
      </c>
      <c r="AF53" s="210"/>
      <c r="AG53" s="260">
        <f>(I53+K53+T53)*係数!I53/1000</f>
        <v>0</v>
      </c>
    </row>
    <row r="54" spans="1:33">
      <c r="A54" s="10"/>
      <c r="B54" s="203">
        <v>331</v>
      </c>
      <c r="C54" s="211" t="s">
        <v>934</v>
      </c>
      <c r="D54" s="212"/>
      <c r="E54" s="206">
        <f>固定資本!O54*$E$122</f>
        <v>0</v>
      </c>
      <c r="F54" s="207">
        <f>係数!D54</f>
        <v>0.16720094433266475</v>
      </c>
      <c r="G54" s="206">
        <f t="shared" si="6"/>
        <v>0</v>
      </c>
      <c r="H54" s="207">
        <f>固定資本!M54</f>
        <v>1.0450543784094435</v>
      </c>
      <c r="I54" s="212"/>
      <c r="J54" s="206">
        <f t="shared" si="0"/>
        <v>0</v>
      </c>
      <c r="K54" s="208">
        <v>0</v>
      </c>
      <c r="L54" s="206">
        <f t="shared" si="7"/>
        <v>0</v>
      </c>
      <c r="M54" s="207">
        <f>係数!E54+係数!F54</f>
        <v>0.20571037395336556</v>
      </c>
      <c r="N54" s="206">
        <f t="shared" si="8"/>
        <v>0</v>
      </c>
      <c r="O54" s="8"/>
      <c r="P54" s="10"/>
      <c r="Q54" s="207">
        <f>係数!G54</f>
        <v>2.6142769239425614E-5</v>
      </c>
      <c r="R54" s="206">
        <f t="shared" si="9"/>
        <v>0</v>
      </c>
      <c r="S54" s="206">
        <f t="shared" si="10"/>
        <v>0</v>
      </c>
      <c r="T54" s="208">
        <v>0</v>
      </c>
      <c r="U54" s="206">
        <f t="shared" si="5"/>
        <v>0</v>
      </c>
      <c r="V54" s="210"/>
      <c r="W54" s="206">
        <f t="shared" si="11"/>
        <v>0</v>
      </c>
      <c r="X54" s="206">
        <f t="shared" si="12"/>
        <v>0</v>
      </c>
      <c r="Y54" s="206">
        <f t="shared" si="13"/>
        <v>0</v>
      </c>
      <c r="Z54" s="210"/>
      <c r="AA54" s="206">
        <f>W54*(1-固定資本!N54)</f>
        <v>0</v>
      </c>
      <c r="AB54" s="206">
        <f>X54*(1-固定資本!N54)</f>
        <v>0</v>
      </c>
      <c r="AC54" s="206">
        <f t="shared" si="14"/>
        <v>0</v>
      </c>
      <c r="AD54" s="210"/>
      <c r="AE54" s="260">
        <f>(I54+K54+T54)*係数!H54/1000</f>
        <v>0</v>
      </c>
      <c r="AF54" s="210"/>
      <c r="AG54" s="260">
        <f>(I54+K54+T54)*係数!I54/1000</f>
        <v>0</v>
      </c>
    </row>
    <row r="55" spans="1:33">
      <c r="A55" s="10"/>
      <c r="B55" s="203">
        <v>332</v>
      </c>
      <c r="C55" s="211" t="s">
        <v>935</v>
      </c>
      <c r="D55" s="212"/>
      <c r="E55" s="206">
        <f>固定資本!O55*$E$122</f>
        <v>0</v>
      </c>
      <c r="F55" s="207">
        <f>係数!D55</f>
        <v>4.9759036583394312E-2</v>
      </c>
      <c r="G55" s="206">
        <f t="shared" si="6"/>
        <v>0</v>
      </c>
      <c r="H55" s="207">
        <f>固定資本!M55</f>
        <v>1.0430777796424384</v>
      </c>
      <c r="I55" s="212"/>
      <c r="J55" s="206">
        <f t="shared" si="0"/>
        <v>0</v>
      </c>
      <c r="K55" s="208">
        <v>0</v>
      </c>
      <c r="L55" s="206">
        <f t="shared" si="7"/>
        <v>0</v>
      </c>
      <c r="M55" s="207">
        <f>係数!E55+係数!F55</f>
        <v>0.14844909789406882</v>
      </c>
      <c r="N55" s="206">
        <f t="shared" si="8"/>
        <v>0</v>
      </c>
      <c r="O55" s="8"/>
      <c r="P55" s="10"/>
      <c r="Q55" s="207">
        <f>係数!G55</f>
        <v>8.4336019547592376E-3</v>
      </c>
      <c r="R55" s="206">
        <f t="shared" si="9"/>
        <v>0</v>
      </c>
      <c r="S55" s="206">
        <f t="shared" si="10"/>
        <v>0</v>
      </c>
      <c r="T55" s="208">
        <v>0</v>
      </c>
      <c r="U55" s="206">
        <f t="shared" si="5"/>
        <v>0</v>
      </c>
      <c r="V55" s="210"/>
      <c r="W55" s="206">
        <f t="shared" si="11"/>
        <v>0</v>
      </c>
      <c r="X55" s="206">
        <f t="shared" si="12"/>
        <v>0</v>
      </c>
      <c r="Y55" s="206">
        <f t="shared" si="13"/>
        <v>0</v>
      </c>
      <c r="Z55" s="210"/>
      <c r="AA55" s="206">
        <f>W55*(1-固定資本!N55)</f>
        <v>0</v>
      </c>
      <c r="AB55" s="206">
        <f>X55*(1-固定資本!N55)</f>
        <v>0</v>
      </c>
      <c r="AC55" s="206">
        <f t="shared" si="14"/>
        <v>0</v>
      </c>
      <c r="AD55" s="210"/>
      <c r="AE55" s="260">
        <f>(I55+K55+T55)*係数!H55/1000</f>
        <v>0</v>
      </c>
      <c r="AF55" s="210"/>
      <c r="AG55" s="260">
        <f>(I55+K55+T55)*係数!I55/1000</f>
        <v>0</v>
      </c>
    </row>
    <row r="56" spans="1:33">
      <c r="A56" s="10"/>
      <c r="B56" s="203">
        <v>333</v>
      </c>
      <c r="C56" s="211" t="s">
        <v>936</v>
      </c>
      <c r="D56" s="212"/>
      <c r="E56" s="206">
        <f>固定資本!O56*$E$122</f>
        <v>0</v>
      </c>
      <c r="F56" s="207">
        <f>係数!D56</f>
        <v>4.4860746263797213E-2</v>
      </c>
      <c r="G56" s="206">
        <f t="shared" si="6"/>
        <v>0</v>
      </c>
      <c r="H56" s="207">
        <f>固定資本!M56</f>
        <v>0.98376165917374647</v>
      </c>
      <c r="I56" s="212"/>
      <c r="J56" s="206">
        <f t="shared" si="0"/>
        <v>0</v>
      </c>
      <c r="K56" s="208">
        <v>0</v>
      </c>
      <c r="L56" s="206">
        <f t="shared" si="7"/>
        <v>0</v>
      </c>
      <c r="M56" s="207">
        <f>係数!E56+係数!F56</f>
        <v>0.22667139122780358</v>
      </c>
      <c r="N56" s="206">
        <f t="shared" si="8"/>
        <v>0</v>
      </c>
      <c r="O56" s="8"/>
      <c r="P56" s="10"/>
      <c r="Q56" s="207">
        <f>係数!G56</f>
        <v>3.5732503413194637E-7</v>
      </c>
      <c r="R56" s="206">
        <f t="shared" si="9"/>
        <v>0</v>
      </c>
      <c r="S56" s="206">
        <f t="shared" si="10"/>
        <v>0</v>
      </c>
      <c r="T56" s="208">
        <v>0</v>
      </c>
      <c r="U56" s="206">
        <f t="shared" si="5"/>
        <v>0</v>
      </c>
      <c r="V56" s="210"/>
      <c r="W56" s="206">
        <f t="shared" si="11"/>
        <v>0</v>
      </c>
      <c r="X56" s="206">
        <f t="shared" si="12"/>
        <v>0</v>
      </c>
      <c r="Y56" s="206">
        <f t="shared" si="13"/>
        <v>0</v>
      </c>
      <c r="Z56" s="210"/>
      <c r="AA56" s="206">
        <f>W56*(1-固定資本!N56)</f>
        <v>0</v>
      </c>
      <c r="AB56" s="206">
        <f>X56*(1-固定資本!N56)</f>
        <v>0</v>
      </c>
      <c r="AC56" s="206">
        <f t="shared" si="14"/>
        <v>0</v>
      </c>
      <c r="AD56" s="210"/>
      <c r="AE56" s="260">
        <f>(I56+K56+T56)*係数!H56/1000</f>
        <v>0</v>
      </c>
      <c r="AF56" s="210"/>
      <c r="AG56" s="260">
        <f>(I56+K56+T56)*係数!I56/1000</f>
        <v>0</v>
      </c>
    </row>
    <row r="57" spans="1:33">
      <c r="A57" s="10"/>
      <c r="B57" s="203">
        <v>339</v>
      </c>
      <c r="C57" s="211" t="s">
        <v>937</v>
      </c>
      <c r="D57" s="212"/>
      <c r="E57" s="206">
        <f>固定資本!O57*$E$122</f>
        <v>0</v>
      </c>
      <c r="F57" s="207">
        <f>係数!D57</f>
        <v>3.3075128253959085E-2</v>
      </c>
      <c r="G57" s="206">
        <f t="shared" si="6"/>
        <v>0</v>
      </c>
      <c r="H57" s="207">
        <f>固定資本!M57</f>
        <v>1.0757700158773329</v>
      </c>
      <c r="I57" s="212"/>
      <c r="J57" s="206">
        <f t="shared" si="0"/>
        <v>0</v>
      </c>
      <c r="K57" s="208">
        <v>0</v>
      </c>
      <c r="L57" s="206">
        <f t="shared" si="7"/>
        <v>0</v>
      </c>
      <c r="M57" s="207">
        <f>係数!E57+係数!F57</f>
        <v>0.25222783775811736</v>
      </c>
      <c r="N57" s="206">
        <f t="shared" si="8"/>
        <v>0</v>
      </c>
      <c r="O57" s="8"/>
      <c r="P57" s="10"/>
      <c r="Q57" s="207">
        <f>係数!G57</f>
        <v>2.1162410154694149E-3</v>
      </c>
      <c r="R57" s="206">
        <f t="shared" si="9"/>
        <v>0</v>
      </c>
      <c r="S57" s="206">
        <f t="shared" si="10"/>
        <v>0</v>
      </c>
      <c r="T57" s="208">
        <v>0</v>
      </c>
      <c r="U57" s="206">
        <f t="shared" si="5"/>
        <v>0</v>
      </c>
      <c r="V57" s="210"/>
      <c r="W57" s="206">
        <f t="shared" si="11"/>
        <v>0</v>
      </c>
      <c r="X57" s="206">
        <f t="shared" si="12"/>
        <v>0</v>
      </c>
      <c r="Y57" s="206">
        <f t="shared" si="13"/>
        <v>0</v>
      </c>
      <c r="Z57" s="210"/>
      <c r="AA57" s="206">
        <f>W57*(1-固定資本!N57)</f>
        <v>0</v>
      </c>
      <c r="AB57" s="206">
        <f>X57*(1-固定資本!N57)</f>
        <v>0</v>
      </c>
      <c r="AC57" s="206">
        <f t="shared" si="14"/>
        <v>0</v>
      </c>
      <c r="AD57" s="210"/>
      <c r="AE57" s="260">
        <f>(I57+K57+T57)*係数!H57/1000</f>
        <v>0</v>
      </c>
      <c r="AF57" s="210"/>
      <c r="AG57" s="260">
        <f>(I57+K57+T57)*係数!I57/1000</f>
        <v>0</v>
      </c>
    </row>
    <row r="58" spans="1:33">
      <c r="A58" s="10"/>
      <c r="B58" s="203">
        <v>341</v>
      </c>
      <c r="C58" s="211" t="s">
        <v>938</v>
      </c>
      <c r="D58" s="212"/>
      <c r="E58" s="206">
        <f>固定資本!O58*$E$122</f>
        <v>0</v>
      </c>
      <c r="F58" s="207">
        <f>係数!D58</f>
        <v>0.19659922320620027</v>
      </c>
      <c r="G58" s="206">
        <f t="shared" si="6"/>
        <v>0</v>
      </c>
      <c r="H58" s="207">
        <f>固定資本!M58</f>
        <v>1.0404765754375349</v>
      </c>
      <c r="I58" s="212"/>
      <c r="J58" s="206">
        <f t="shared" si="0"/>
        <v>0</v>
      </c>
      <c r="K58" s="208">
        <v>0</v>
      </c>
      <c r="L58" s="206">
        <f t="shared" si="7"/>
        <v>0</v>
      </c>
      <c r="M58" s="207">
        <f>係数!E58+係数!F58</f>
        <v>0.25170735982678366</v>
      </c>
      <c r="N58" s="206">
        <f t="shared" si="8"/>
        <v>0</v>
      </c>
      <c r="O58" s="8"/>
      <c r="P58" s="10"/>
      <c r="Q58" s="207">
        <f>係数!G58</f>
        <v>7.7048176897090547E-3</v>
      </c>
      <c r="R58" s="206">
        <f t="shared" si="9"/>
        <v>0</v>
      </c>
      <c r="S58" s="206">
        <f t="shared" si="10"/>
        <v>0</v>
      </c>
      <c r="T58" s="208">
        <v>0</v>
      </c>
      <c r="U58" s="206">
        <f t="shared" si="5"/>
        <v>0</v>
      </c>
      <c r="V58" s="210"/>
      <c r="W58" s="206">
        <f t="shared" si="11"/>
        <v>0</v>
      </c>
      <c r="X58" s="206">
        <f t="shared" si="12"/>
        <v>0</v>
      </c>
      <c r="Y58" s="206">
        <f t="shared" si="13"/>
        <v>0</v>
      </c>
      <c r="Z58" s="210"/>
      <c r="AA58" s="206">
        <f>W58*(1-固定資本!N58)</f>
        <v>0</v>
      </c>
      <c r="AB58" s="206">
        <f>X58*(1-固定資本!N58)</f>
        <v>0</v>
      </c>
      <c r="AC58" s="206">
        <f t="shared" si="14"/>
        <v>0</v>
      </c>
      <c r="AD58" s="210"/>
      <c r="AE58" s="260">
        <f>(I58+K58+T58)*係数!H58/1000</f>
        <v>0</v>
      </c>
      <c r="AF58" s="210"/>
      <c r="AG58" s="260">
        <f>(I58+K58+T58)*係数!I58/1000</f>
        <v>0</v>
      </c>
    </row>
    <row r="59" spans="1:33">
      <c r="A59" s="10"/>
      <c r="B59" s="203">
        <v>342</v>
      </c>
      <c r="C59" s="211" t="s">
        <v>939</v>
      </c>
      <c r="D59" s="212"/>
      <c r="E59" s="206">
        <f>固定資本!O59*$E$122</f>
        <v>0</v>
      </c>
      <c r="F59" s="207">
        <f>係数!D59</f>
        <v>5.753724141101868E-2</v>
      </c>
      <c r="G59" s="206">
        <f t="shared" si="6"/>
        <v>0</v>
      </c>
      <c r="H59" s="207">
        <f>固定資本!M59</f>
        <v>1.149158370270948</v>
      </c>
      <c r="I59" s="212"/>
      <c r="J59" s="206">
        <f t="shared" si="0"/>
        <v>0</v>
      </c>
      <c r="K59" s="208">
        <v>0</v>
      </c>
      <c r="L59" s="206">
        <f t="shared" si="7"/>
        <v>0</v>
      </c>
      <c r="M59" s="207">
        <f>係数!E59+係数!F59</f>
        <v>-3.2194664930721886E-2</v>
      </c>
      <c r="N59" s="206">
        <f t="shared" si="8"/>
        <v>0</v>
      </c>
      <c r="O59" s="8"/>
      <c r="P59" s="10"/>
      <c r="Q59" s="207">
        <f>係数!G59</f>
        <v>3.1880295003878303E-3</v>
      </c>
      <c r="R59" s="206">
        <f t="shared" si="9"/>
        <v>0</v>
      </c>
      <c r="S59" s="206">
        <f t="shared" si="10"/>
        <v>0</v>
      </c>
      <c r="T59" s="208">
        <v>0</v>
      </c>
      <c r="U59" s="206">
        <f t="shared" si="5"/>
        <v>0</v>
      </c>
      <c r="V59" s="210"/>
      <c r="W59" s="206">
        <f t="shared" si="11"/>
        <v>0</v>
      </c>
      <c r="X59" s="206">
        <f t="shared" si="12"/>
        <v>0</v>
      </c>
      <c r="Y59" s="206">
        <f t="shared" si="13"/>
        <v>0</v>
      </c>
      <c r="Z59" s="210"/>
      <c r="AA59" s="206">
        <f>W59*(1-固定資本!N59)</f>
        <v>0</v>
      </c>
      <c r="AB59" s="206">
        <f>X59*(1-固定資本!N59)</f>
        <v>0</v>
      </c>
      <c r="AC59" s="206">
        <f t="shared" si="14"/>
        <v>0</v>
      </c>
      <c r="AD59" s="210"/>
      <c r="AE59" s="260">
        <f>(I59+K59+T59)*係数!H59/1000</f>
        <v>0</v>
      </c>
      <c r="AF59" s="210"/>
      <c r="AG59" s="260">
        <f>(I59+K59+T59)*係数!I59/1000</f>
        <v>0</v>
      </c>
    </row>
    <row r="60" spans="1:33">
      <c r="A60" s="10"/>
      <c r="B60" s="203">
        <v>352</v>
      </c>
      <c r="C60" s="211" t="s">
        <v>940</v>
      </c>
      <c r="D60" s="212"/>
      <c r="E60" s="206">
        <f>固定資本!O60*$E$122</f>
        <v>0</v>
      </c>
      <c r="F60" s="207">
        <f>係数!D60</f>
        <v>8.4713396024199583E-2</v>
      </c>
      <c r="G60" s="206">
        <f t="shared" si="6"/>
        <v>0</v>
      </c>
      <c r="H60" s="207">
        <f>固定資本!M60</f>
        <v>1.0671060272188095</v>
      </c>
      <c r="I60" s="212"/>
      <c r="J60" s="206">
        <f t="shared" si="0"/>
        <v>0</v>
      </c>
      <c r="K60" s="208">
        <v>0</v>
      </c>
      <c r="L60" s="206">
        <f t="shared" si="7"/>
        <v>0</v>
      </c>
      <c r="M60" s="207">
        <f>係数!E60+係数!F60</f>
        <v>9.8143538985623488E-2</v>
      </c>
      <c r="N60" s="206">
        <f t="shared" si="8"/>
        <v>0</v>
      </c>
      <c r="O60" s="8"/>
      <c r="P60" s="10"/>
      <c r="Q60" s="207">
        <f>係数!G60</f>
        <v>2.3234672672695061E-2</v>
      </c>
      <c r="R60" s="206">
        <f t="shared" si="9"/>
        <v>0</v>
      </c>
      <c r="S60" s="206">
        <f t="shared" si="10"/>
        <v>0</v>
      </c>
      <c r="T60" s="208">
        <v>0</v>
      </c>
      <c r="U60" s="206">
        <f t="shared" si="5"/>
        <v>0</v>
      </c>
      <c r="V60" s="210"/>
      <c r="W60" s="206">
        <f t="shared" si="11"/>
        <v>0</v>
      </c>
      <c r="X60" s="206">
        <f t="shared" si="12"/>
        <v>0</v>
      </c>
      <c r="Y60" s="206">
        <f t="shared" si="13"/>
        <v>0</v>
      </c>
      <c r="Z60" s="210"/>
      <c r="AA60" s="206">
        <f>W60*(1-固定資本!N60)</f>
        <v>0</v>
      </c>
      <c r="AB60" s="206">
        <f>X60*(1-固定資本!N60)</f>
        <v>0</v>
      </c>
      <c r="AC60" s="206">
        <f t="shared" si="14"/>
        <v>0</v>
      </c>
      <c r="AD60" s="210"/>
      <c r="AE60" s="260">
        <f>(I60+K60+T60)*係数!H60/1000</f>
        <v>0</v>
      </c>
      <c r="AF60" s="210"/>
      <c r="AG60" s="260">
        <f>(I60+K60+T60)*係数!I60/1000</f>
        <v>0</v>
      </c>
    </row>
    <row r="61" spans="1:33">
      <c r="A61" s="10"/>
      <c r="B61" s="203">
        <v>353</v>
      </c>
      <c r="C61" s="211" t="s">
        <v>941</v>
      </c>
      <c r="D61" s="212"/>
      <c r="E61" s="206">
        <f>固定資本!O61*$E$122</f>
        <v>0</v>
      </c>
      <c r="F61" s="207">
        <f>係数!D61</f>
        <v>0.49266457013084164</v>
      </c>
      <c r="G61" s="206">
        <f t="shared" si="6"/>
        <v>0</v>
      </c>
      <c r="H61" s="207">
        <f>固定資本!M61</f>
        <v>1.0825981193842327</v>
      </c>
      <c r="I61" s="212"/>
      <c r="J61" s="206">
        <f t="shared" si="0"/>
        <v>0</v>
      </c>
      <c r="K61" s="208">
        <v>0</v>
      </c>
      <c r="L61" s="206">
        <f t="shared" si="7"/>
        <v>0</v>
      </c>
      <c r="M61" s="207">
        <f>係数!E61+係数!F61</f>
        <v>0.15554880051508718</v>
      </c>
      <c r="N61" s="206">
        <f t="shared" si="8"/>
        <v>0</v>
      </c>
      <c r="O61" s="8"/>
      <c r="P61" s="10"/>
      <c r="Q61" s="207">
        <f>係数!G61</f>
        <v>2.9577721121789332E-5</v>
      </c>
      <c r="R61" s="206">
        <f t="shared" si="9"/>
        <v>0</v>
      </c>
      <c r="S61" s="206">
        <f t="shared" si="10"/>
        <v>0</v>
      </c>
      <c r="T61" s="208">
        <v>0</v>
      </c>
      <c r="U61" s="206">
        <f t="shared" si="5"/>
        <v>0</v>
      </c>
      <c r="V61" s="210"/>
      <c r="W61" s="206">
        <f t="shared" si="11"/>
        <v>0</v>
      </c>
      <c r="X61" s="206">
        <f t="shared" si="12"/>
        <v>0</v>
      </c>
      <c r="Y61" s="206">
        <f t="shared" si="13"/>
        <v>0</v>
      </c>
      <c r="Z61" s="210"/>
      <c r="AA61" s="206">
        <f>W61*(1-固定資本!N61)</f>
        <v>0</v>
      </c>
      <c r="AB61" s="206">
        <f>X61*(1-固定資本!N61)</f>
        <v>0</v>
      </c>
      <c r="AC61" s="206">
        <f t="shared" si="14"/>
        <v>0</v>
      </c>
      <c r="AD61" s="210"/>
      <c r="AE61" s="260">
        <f>(I61+K61+T61)*係数!H61/1000</f>
        <v>0</v>
      </c>
      <c r="AF61" s="210"/>
      <c r="AG61" s="260">
        <f>(I61+K61+T61)*係数!I61/1000</f>
        <v>0</v>
      </c>
    </row>
    <row r="62" spans="1:33">
      <c r="A62" s="10"/>
      <c r="B62" s="203">
        <v>354</v>
      </c>
      <c r="C62" s="211" t="s">
        <v>942</v>
      </c>
      <c r="D62" s="212"/>
      <c r="E62" s="206">
        <f>固定資本!O62*$E$122</f>
        <v>0</v>
      </c>
      <c r="F62" s="207">
        <f>係数!D62</f>
        <v>0.12738533244349837</v>
      </c>
      <c r="G62" s="206">
        <f t="shared" si="6"/>
        <v>0</v>
      </c>
      <c r="H62" s="207">
        <f>固定資本!M62</f>
        <v>0.8954214392013069</v>
      </c>
      <c r="I62" s="212"/>
      <c r="J62" s="206">
        <f t="shared" si="0"/>
        <v>0</v>
      </c>
      <c r="K62" s="208">
        <v>0</v>
      </c>
      <c r="L62" s="206">
        <f t="shared" si="7"/>
        <v>0</v>
      </c>
      <c r="M62" s="207">
        <f>係数!E62+係数!F62</f>
        <v>0.30848113681507011</v>
      </c>
      <c r="N62" s="206">
        <f t="shared" si="8"/>
        <v>0</v>
      </c>
      <c r="O62" s="8"/>
      <c r="P62" s="10"/>
      <c r="Q62" s="207">
        <f>係数!G62</f>
        <v>1.2162474419519036E-4</v>
      </c>
      <c r="R62" s="206">
        <f t="shared" si="9"/>
        <v>0</v>
      </c>
      <c r="S62" s="206">
        <f t="shared" si="10"/>
        <v>0</v>
      </c>
      <c r="T62" s="208">
        <v>0</v>
      </c>
      <c r="U62" s="206">
        <f t="shared" si="5"/>
        <v>0</v>
      </c>
      <c r="V62" s="210"/>
      <c r="W62" s="206">
        <f t="shared" si="11"/>
        <v>0</v>
      </c>
      <c r="X62" s="206">
        <f t="shared" si="12"/>
        <v>0</v>
      </c>
      <c r="Y62" s="206">
        <f t="shared" si="13"/>
        <v>0</v>
      </c>
      <c r="Z62" s="210"/>
      <c r="AA62" s="206">
        <f>W62*(1-固定資本!N62)</f>
        <v>0</v>
      </c>
      <c r="AB62" s="206">
        <f>X62*(1-固定資本!N62)</f>
        <v>0</v>
      </c>
      <c r="AC62" s="206">
        <f t="shared" si="14"/>
        <v>0</v>
      </c>
      <c r="AD62" s="210"/>
      <c r="AE62" s="260">
        <f>(I62+K62+T62)*係数!H62/1000</f>
        <v>0</v>
      </c>
      <c r="AF62" s="210"/>
      <c r="AG62" s="260">
        <f>(I62+K62+T62)*係数!I62/1000</f>
        <v>0</v>
      </c>
    </row>
    <row r="63" spans="1:33">
      <c r="A63" s="10"/>
      <c r="B63" s="203">
        <v>359</v>
      </c>
      <c r="C63" s="211" t="s">
        <v>943</v>
      </c>
      <c r="D63" s="212"/>
      <c r="E63" s="206">
        <f>固定資本!O63*$E$122</f>
        <v>0</v>
      </c>
      <c r="F63" s="207">
        <f>係数!D63</f>
        <v>3.3389686179288836E-2</v>
      </c>
      <c r="G63" s="206">
        <f t="shared" si="6"/>
        <v>0</v>
      </c>
      <c r="H63" s="207">
        <f>固定資本!M63</f>
        <v>1.0664751156272985</v>
      </c>
      <c r="I63" s="212"/>
      <c r="J63" s="206">
        <f t="shared" si="0"/>
        <v>0</v>
      </c>
      <c r="K63" s="208">
        <v>0</v>
      </c>
      <c r="L63" s="206">
        <f t="shared" si="7"/>
        <v>0</v>
      </c>
      <c r="M63" s="207">
        <f>係数!E63+係数!F63</f>
        <v>0.11618316290615616</v>
      </c>
      <c r="N63" s="206">
        <f t="shared" si="8"/>
        <v>0</v>
      </c>
      <c r="O63" s="8"/>
      <c r="P63" s="10"/>
      <c r="Q63" s="207">
        <f>係数!G63</f>
        <v>7.4452683696949135E-4</v>
      </c>
      <c r="R63" s="206">
        <f t="shared" si="9"/>
        <v>0</v>
      </c>
      <c r="S63" s="206">
        <f t="shared" si="10"/>
        <v>0</v>
      </c>
      <c r="T63" s="208">
        <v>0</v>
      </c>
      <c r="U63" s="206">
        <f t="shared" si="5"/>
        <v>0</v>
      </c>
      <c r="V63" s="210"/>
      <c r="W63" s="206">
        <f t="shared" si="11"/>
        <v>0</v>
      </c>
      <c r="X63" s="206">
        <f t="shared" si="12"/>
        <v>0</v>
      </c>
      <c r="Y63" s="206">
        <f t="shared" si="13"/>
        <v>0</v>
      </c>
      <c r="Z63" s="210"/>
      <c r="AA63" s="206">
        <f>W63*(1-固定資本!N63)</f>
        <v>0</v>
      </c>
      <c r="AB63" s="206">
        <f>X63*(1-固定資本!N63)</f>
        <v>0</v>
      </c>
      <c r="AC63" s="206">
        <f t="shared" si="14"/>
        <v>0</v>
      </c>
      <c r="AD63" s="210"/>
      <c r="AE63" s="260">
        <f>(I63+K63+T63)*係数!H63/1000</f>
        <v>0</v>
      </c>
      <c r="AF63" s="210"/>
      <c r="AG63" s="260">
        <f>(I63+K63+T63)*係数!I63/1000</f>
        <v>0</v>
      </c>
    </row>
    <row r="64" spans="1:33">
      <c r="A64" s="10"/>
      <c r="B64" s="203">
        <v>391</v>
      </c>
      <c r="C64" s="211" t="s">
        <v>944</v>
      </c>
      <c r="D64" s="212"/>
      <c r="E64" s="206">
        <f>固定資本!O64*$E$122</f>
        <v>0</v>
      </c>
      <c r="F64" s="207">
        <f>係数!D64</f>
        <v>0.17406579017237778</v>
      </c>
      <c r="G64" s="206">
        <f t="shared" si="6"/>
        <v>0</v>
      </c>
      <c r="H64" s="207">
        <f>固定資本!M64</f>
        <v>1.0494284055166176</v>
      </c>
      <c r="I64" s="212"/>
      <c r="J64" s="206">
        <f t="shared" si="0"/>
        <v>0</v>
      </c>
      <c r="K64" s="208">
        <v>0</v>
      </c>
      <c r="L64" s="206">
        <f t="shared" si="7"/>
        <v>0</v>
      </c>
      <c r="M64" s="207">
        <f>係数!E64+係数!F64</f>
        <v>0.24791496088872039</v>
      </c>
      <c r="N64" s="206">
        <f t="shared" si="8"/>
        <v>0</v>
      </c>
      <c r="O64" s="8"/>
      <c r="P64" s="10"/>
      <c r="Q64" s="207">
        <f>係数!G64</f>
        <v>7.0450092949265863E-3</v>
      </c>
      <c r="R64" s="206">
        <f t="shared" si="9"/>
        <v>0</v>
      </c>
      <c r="S64" s="206">
        <f t="shared" si="10"/>
        <v>0</v>
      </c>
      <c r="T64" s="208">
        <v>0</v>
      </c>
      <c r="U64" s="206">
        <f t="shared" si="5"/>
        <v>0</v>
      </c>
      <c r="V64" s="210"/>
      <c r="W64" s="206">
        <f t="shared" si="11"/>
        <v>0</v>
      </c>
      <c r="X64" s="206">
        <f t="shared" si="12"/>
        <v>0</v>
      </c>
      <c r="Y64" s="206">
        <f t="shared" si="13"/>
        <v>0</v>
      </c>
      <c r="Z64" s="210"/>
      <c r="AA64" s="206">
        <f>W64*(1-固定資本!N64)</f>
        <v>0</v>
      </c>
      <c r="AB64" s="206">
        <f>X64*(1-固定資本!N64)</f>
        <v>0</v>
      </c>
      <c r="AC64" s="206">
        <f t="shared" si="14"/>
        <v>0</v>
      </c>
      <c r="AD64" s="210"/>
      <c r="AE64" s="260">
        <f>(I64+K64+T64)*係数!H64/1000</f>
        <v>0</v>
      </c>
      <c r="AF64" s="210"/>
      <c r="AG64" s="260">
        <f>(I64+K64+T64)*係数!I64/1000</f>
        <v>0</v>
      </c>
    </row>
    <row r="65" spans="1:33">
      <c r="A65" s="10"/>
      <c r="B65" s="203">
        <v>392</v>
      </c>
      <c r="C65" s="211" t="s">
        <v>945</v>
      </c>
      <c r="D65" s="212"/>
      <c r="E65" s="206">
        <f>固定資本!O65*$E$122</f>
        <v>0</v>
      </c>
      <c r="F65" s="207">
        <f>係数!D65</f>
        <v>0.69048186160132108</v>
      </c>
      <c r="G65" s="206">
        <f t="shared" si="6"/>
        <v>0</v>
      </c>
      <c r="H65" s="207">
        <f>固定資本!M65</f>
        <v>1.389257860442348</v>
      </c>
      <c r="I65" s="212"/>
      <c r="J65" s="206">
        <f t="shared" si="0"/>
        <v>0</v>
      </c>
      <c r="K65" s="208">
        <v>0</v>
      </c>
      <c r="L65" s="206">
        <f t="shared" si="7"/>
        <v>0</v>
      </c>
      <c r="M65" s="207">
        <f>係数!E65+係数!F65</f>
        <v>0.11746615042281794</v>
      </c>
      <c r="N65" s="206">
        <f t="shared" si="8"/>
        <v>0</v>
      </c>
      <c r="O65" s="8"/>
      <c r="P65" s="10"/>
      <c r="Q65" s="207">
        <f>係数!G65</f>
        <v>2.3385468020818633E-4</v>
      </c>
      <c r="R65" s="206">
        <f t="shared" si="9"/>
        <v>0</v>
      </c>
      <c r="S65" s="206">
        <f t="shared" si="10"/>
        <v>0</v>
      </c>
      <c r="T65" s="208">
        <v>0</v>
      </c>
      <c r="U65" s="206">
        <f t="shared" si="5"/>
        <v>0</v>
      </c>
      <c r="V65" s="210"/>
      <c r="W65" s="206">
        <f t="shared" si="11"/>
        <v>0</v>
      </c>
      <c r="X65" s="206">
        <f t="shared" si="12"/>
        <v>0</v>
      </c>
      <c r="Y65" s="206">
        <f t="shared" si="13"/>
        <v>0</v>
      </c>
      <c r="Z65" s="210"/>
      <c r="AA65" s="206">
        <f>W65*(1-固定資本!N65)</f>
        <v>0</v>
      </c>
      <c r="AB65" s="206">
        <f>X65*(1-固定資本!N65)</f>
        <v>0</v>
      </c>
      <c r="AC65" s="206">
        <f t="shared" si="14"/>
        <v>0</v>
      </c>
      <c r="AD65" s="210"/>
      <c r="AE65" s="260">
        <f>(I65+K65+T65)*係数!H65/1000</f>
        <v>0</v>
      </c>
      <c r="AF65" s="210"/>
      <c r="AG65" s="260">
        <f>(I65+K65+T65)*係数!I65/1000</f>
        <v>0</v>
      </c>
    </row>
    <row r="66" spans="1:33">
      <c r="A66" s="10"/>
      <c r="B66" s="203">
        <v>411</v>
      </c>
      <c r="C66" s="211" t="s">
        <v>946</v>
      </c>
      <c r="D66" s="212"/>
      <c r="E66" s="206">
        <f>固定資本!O66*$E$122</f>
        <v>0</v>
      </c>
      <c r="F66" s="207">
        <f>係数!D66</f>
        <v>1</v>
      </c>
      <c r="G66" s="206">
        <f t="shared" si="6"/>
        <v>0</v>
      </c>
      <c r="H66" s="207">
        <f>固定資本!M66</f>
        <v>1.0987014675839075</v>
      </c>
      <c r="I66" s="212"/>
      <c r="J66" s="206">
        <f t="shared" si="0"/>
        <v>0</v>
      </c>
      <c r="K66" s="208">
        <v>0</v>
      </c>
      <c r="L66" s="206">
        <f t="shared" si="7"/>
        <v>0</v>
      </c>
      <c r="M66" s="207">
        <f>係数!E66+係数!F66</f>
        <v>0.40994634698005827</v>
      </c>
      <c r="N66" s="206">
        <f t="shared" si="8"/>
        <v>0</v>
      </c>
      <c r="O66" s="8"/>
      <c r="P66" s="10"/>
      <c r="Q66" s="207">
        <f>係数!G66</f>
        <v>0</v>
      </c>
      <c r="R66" s="206">
        <f t="shared" si="9"/>
        <v>0</v>
      </c>
      <c r="S66" s="206">
        <f t="shared" si="10"/>
        <v>0</v>
      </c>
      <c r="T66" s="208">
        <v>0</v>
      </c>
      <c r="U66" s="206">
        <f t="shared" si="5"/>
        <v>0</v>
      </c>
      <c r="V66" s="210"/>
      <c r="W66" s="206">
        <f t="shared" si="11"/>
        <v>0</v>
      </c>
      <c r="X66" s="206">
        <f t="shared" si="12"/>
        <v>0</v>
      </c>
      <c r="Y66" s="206">
        <f t="shared" si="13"/>
        <v>0</v>
      </c>
      <c r="Z66" s="210"/>
      <c r="AA66" s="206">
        <f>W66*(1-固定資本!N66)</f>
        <v>0</v>
      </c>
      <c r="AB66" s="206">
        <f>X66*(1-固定資本!N66)</f>
        <v>0</v>
      </c>
      <c r="AC66" s="206">
        <f t="shared" si="14"/>
        <v>0</v>
      </c>
      <c r="AD66" s="210"/>
      <c r="AE66" s="260">
        <f>(I66+K66+T66)*係数!H66/1000</f>
        <v>0</v>
      </c>
      <c r="AF66" s="210"/>
      <c r="AG66" s="260">
        <f>(I66+K66+T66)*係数!I66/1000</f>
        <v>0</v>
      </c>
    </row>
    <row r="67" spans="1:33">
      <c r="A67" s="10"/>
      <c r="B67" s="203">
        <v>412</v>
      </c>
      <c r="C67" s="211" t="s">
        <v>947</v>
      </c>
      <c r="D67" s="212"/>
      <c r="E67" s="206">
        <f>固定資本!O67*$E$122</f>
        <v>0</v>
      </c>
      <c r="F67" s="207">
        <f>係数!D67</f>
        <v>1</v>
      </c>
      <c r="G67" s="206">
        <f t="shared" si="6"/>
        <v>0</v>
      </c>
      <c r="H67" s="207">
        <f>固定資本!M67</f>
        <v>1.0592679888778262</v>
      </c>
      <c r="I67" s="212"/>
      <c r="J67" s="206">
        <f t="shared" si="0"/>
        <v>0</v>
      </c>
      <c r="K67" s="208">
        <v>0</v>
      </c>
      <c r="L67" s="206">
        <f t="shared" si="7"/>
        <v>0</v>
      </c>
      <c r="M67" s="207">
        <f>係数!E67+係数!F67</f>
        <v>0.42649849373292392</v>
      </c>
      <c r="N67" s="206">
        <f t="shared" si="8"/>
        <v>0</v>
      </c>
      <c r="O67" s="8"/>
      <c r="P67" s="10"/>
      <c r="Q67" s="207">
        <f>係数!G67</f>
        <v>0</v>
      </c>
      <c r="R67" s="206">
        <f t="shared" si="9"/>
        <v>0</v>
      </c>
      <c r="S67" s="206">
        <f t="shared" si="10"/>
        <v>0</v>
      </c>
      <c r="T67" s="208">
        <v>0</v>
      </c>
      <c r="U67" s="206">
        <f t="shared" si="5"/>
        <v>0</v>
      </c>
      <c r="V67" s="210"/>
      <c r="W67" s="206">
        <f t="shared" si="11"/>
        <v>0</v>
      </c>
      <c r="X67" s="206">
        <f t="shared" si="12"/>
        <v>0</v>
      </c>
      <c r="Y67" s="206">
        <f t="shared" si="13"/>
        <v>0</v>
      </c>
      <c r="Z67" s="210"/>
      <c r="AA67" s="206">
        <f>W67*(1-固定資本!N67)</f>
        <v>0</v>
      </c>
      <c r="AB67" s="206">
        <f>X67*(1-固定資本!N67)</f>
        <v>0</v>
      </c>
      <c r="AC67" s="206">
        <f t="shared" si="14"/>
        <v>0</v>
      </c>
      <c r="AD67" s="210"/>
      <c r="AE67" s="260">
        <f>(I67+K67+T67)*係数!H67/1000</f>
        <v>0</v>
      </c>
      <c r="AF67" s="210"/>
      <c r="AG67" s="260">
        <f>(I67+K67+T67)*係数!I67/1000</f>
        <v>0</v>
      </c>
    </row>
    <row r="68" spans="1:33">
      <c r="A68" s="10"/>
      <c r="B68" s="203">
        <v>413</v>
      </c>
      <c r="C68" s="211" t="s">
        <v>948</v>
      </c>
      <c r="D68" s="212"/>
      <c r="E68" s="206">
        <f>固定資本!O68*$E$122</f>
        <v>0</v>
      </c>
      <c r="F68" s="207">
        <f>係数!D68</f>
        <v>1</v>
      </c>
      <c r="G68" s="206">
        <f t="shared" si="6"/>
        <v>0</v>
      </c>
      <c r="H68" s="207">
        <f>固定資本!M68</f>
        <v>1.0581830538386425</v>
      </c>
      <c r="I68" s="212"/>
      <c r="J68" s="206">
        <f t="shared" si="0"/>
        <v>0</v>
      </c>
      <c r="K68" s="208">
        <v>0</v>
      </c>
      <c r="L68" s="206">
        <f t="shared" si="7"/>
        <v>0</v>
      </c>
      <c r="M68" s="207">
        <f>係数!E68+係数!F68</f>
        <v>0.3872494914165765</v>
      </c>
      <c r="N68" s="206">
        <f t="shared" si="8"/>
        <v>0</v>
      </c>
      <c r="O68" s="8"/>
      <c r="P68" s="10"/>
      <c r="Q68" s="207">
        <f>係数!G68</f>
        <v>0</v>
      </c>
      <c r="R68" s="206">
        <f t="shared" si="9"/>
        <v>0</v>
      </c>
      <c r="S68" s="206">
        <f t="shared" si="10"/>
        <v>0</v>
      </c>
      <c r="T68" s="208">
        <v>0</v>
      </c>
      <c r="U68" s="206">
        <f t="shared" si="5"/>
        <v>0</v>
      </c>
      <c r="V68" s="210"/>
      <c r="W68" s="206">
        <f t="shared" si="11"/>
        <v>0</v>
      </c>
      <c r="X68" s="206">
        <f t="shared" si="12"/>
        <v>0</v>
      </c>
      <c r="Y68" s="206">
        <f t="shared" si="13"/>
        <v>0</v>
      </c>
      <c r="Z68" s="210"/>
      <c r="AA68" s="206">
        <f>W68*(1-固定資本!N68)</f>
        <v>0</v>
      </c>
      <c r="AB68" s="206">
        <f>X68*(1-固定資本!N68)</f>
        <v>0</v>
      </c>
      <c r="AC68" s="206">
        <f t="shared" si="14"/>
        <v>0</v>
      </c>
      <c r="AD68" s="210"/>
      <c r="AE68" s="260">
        <f>(I68+K68+T68)*係数!H68/1000</f>
        <v>0</v>
      </c>
      <c r="AF68" s="210"/>
      <c r="AG68" s="260">
        <f>(I68+K68+T68)*係数!I68/1000</f>
        <v>0</v>
      </c>
    </row>
    <row r="69" spans="1:33">
      <c r="A69" s="10"/>
      <c r="B69" s="203">
        <v>419</v>
      </c>
      <c r="C69" s="211" t="s">
        <v>949</v>
      </c>
      <c r="D69" s="213">
        <f>入力!F19</f>
        <v>0</v>
      </c>
      <c r="E69" s="206">
        <f>固定資本!O69*$E$122</f>
        <v>0</v>
      </c>
      <c r="F69" s="207">
        <f>係数!D69</f>
        <v>1</v>
      </c>
      <c r="G69" s="206">
        <f t="shared" si="6"/>
        <v>0</v>
      </c>
      <c r="H69" s="207">
        <f>固定資本!M69</f>
        <v>1.0671364394016944</v>
      </c>
      <c r="I69" s="213">
        <f>D69/H69</f>
        <v>0</v>
      </c>
      <c r="J69" s="206">
        <f t="shared" si="0"/>
        <v>0</v>
      </c>
      <c r="K69" s="208">
        <v>0</v>
      </c>
      <c r="L69" s="206">
        <f t="shared" si="7"/>
        <v>0</v>
      </c>
      <c r="M69" s="207">
        <f>係数!E69+係数!F69</f>
        <v>0.34580005533881109</v>
      </c>
      <c r="N69" s="206">
        <f t="shared" si="8"/>
        <v>0</v>
      </c>
      <c r="O69" s="8"/>
      <c r="P69" s="10"/>
      <c r="Q69" s="207">
        <f>係数!G69</f>
        <v>0</v>
      </c>
      <c r="R69" s="206">
        <f t="shared" si="9"/>
        <v>0</v>
      </c>
      <c r="S69" s="206">
        <f t="shared" si="10"/>
        <v>0</v>
      </c>
      <c r="T69" s="208">
        <v>0</v>
      </c>
      <c r="U69" s="206">
        <f t="shared" si="5"/>
        <v>0</v>
      </c>
      <c r="V69" s="118">
        <f>D69</f>
        <v>0</v>
      </c>
      <c r="W69" s="206">
        <f t="shared" si="11"/>
        <v>0</v>
      </c>
      <c r="X69" s="206">
        <f t="shared" si="12"/>
        <v>0</v>
      </c>
      <c r="Y69" s="206">
        <f t="shared" si="13"/>
        <v>0</v>
      </c>
      <c r="Z69" s="110">
        <f>E121</f>
        <v>0</v>
      </c>
      <c r="AA69" s="206">
        <f>W69*(1-固定資本!N69)</f>
        <v>0</v>
      </c>
      <c r="AB69" s="206">
        <f>X69*(1-固定資本!N69)</f>
        <v>0</v>
      </c>
      <c r="AC69" s="206">
        <f t="shared" si="14"/>
        <v>0</v>
      </c>
      <c r="AD69" s="214">
        <f>I69*係数!H69/1000</f>
        <v>0</v>
      </c>
      <c r="AE69" s="260">
        <f>(I69+K69+T69)*係数!H69/1000</f>
        <v>0</v>
      </c>
      <c r="AF69" s="214">
        <f>I69*係数!I69/1000</f>
        <v>0</v>
      </c>
      <c r="AG69" s="260">
        <f>(I69+K69+T69)*係数!I69/1000</f>
        <v>0</v>
      </c>
    </row>
    <row r="70" spans="1:33">
      <c r="A70" s="10"/>
      <c r="B70" s="203">
        <v>461</v>
      </c>
      <c r="C70" s="211" t="s">
        <v>950</v>
      </c>
      <c r="D70" s="212"/>
      <c r="E70" s="206">
        <f>固定資本!O70*$E$122</f>
        <v>0</v>
      </c>
      <c r="F70" s="207">
        <f>係数!D70</f>
        <v>0.52760112747217169</v>
      </c>
      <c r="G70" s="206">
        <f t="shared" si="6"/>
        <v>0</v>
      </c>
      <c r="H70" s="207">
        <f>固定資本!M70</f>
        <v>1.0017231910022002</v>
      </c>
      <c r="I70" s="212"/>
      <c r="J70" s="206">
        <f t="shared" ref="J70:J111" si="15">G70/H70</f>
        <v>0</v>
      </c>
      <c r="K70" s="208">
        <v>0</v>
      </c>
      <c r="L70" s="206">
        <f t="shared" si="7"/>
        <v>0</v>
      </c>
      <c r="M70" s="207">
        <f>係数!E70+係数!F70</f>
        <v>0.14638922122709025</v>
      </c>
      <c r="N70" s="206">
        <f t="shared" si="8"/>
        <v>0</v>
      </c>
      <c r="O70" s="8"/>
      <c r="P70" s="10"/>
      <c r="Q70" s="207">
        <f>係数!G70</f>
        <v>1.8598925240154728E-2</v>
      </c>
      <c r="R70" s="206">
        <f t="shared" si="9"/>
        <v>0</v>
      </c>
      <c r="S70" s="206">
        <f t="shared" si="10"/>
        <v>0</v>
      </c>
      <c r="T70" s="208">
        <v>0</v>
      </c>
      <c r="U70" s="206">
        <f t="shared" ref="U70:U111" si="16">T70*H70</f>
        <v>0</v>
      </c>
      <c r="V70" s="210"/>
      <c r="W70" s="206">
        <f t="shared" si="11"/>
        <v>0</v>
      </c>
      <c r="X70" s="206">
        <f t="shared" si="12"/>
        <v>0</v>
      </c>
      <c r="Y70" s="206">
        <f t="shared" si="13"/>
        <v>0</v>
      </c>
      <c r="Z70" s="210"/>
      <c r="AA70" s="206">
        <f>W70*(1-固定資本!N70)</f>
        <v>0</v>
      </c>
      <c r="AB70" s="206">
        <f>X70*(1-固定資本!N70)</f>
        <v>0</v>
      </c>
      <c r="AC70" s="206">
        <f t="shared" si="14"/>
        <v>0</v>
      </c>
      <c r="AD70" s="210"/>
      <c r="AE70" s="260">
        <f>(I70+K70+T70)*係数!H70/1000</f>
        <v>0</v>
      </c>
      <c r="AF70" s="210"/>
      <c r="AG70" s="260">
        <f>(I70+K70+T70)*係数!I70/1000</f>
        <v>0</v>
      </c>
    </row>
    <row r="71" spans="1:33">
      <c r="A71" s="10"/>
      <c r="B71" s="203">
        <v>462</v>
      </c>
      <c r="C71" s="211" t="s">
        <v>951</v>
      </c>
      <c r="D71" s="212"/>
      <c r="E71" s="206">
        <f>固定資本!O71*$E$122</f>
        <v>0</v>
      </c>
      <c r="F71" s="207">
        <f>係数!D71</f>
        <v>0.99985159971576065</v>
      </c>
      <c r="G71" s="206">
        <f t="shared" ref="G71:G111" si="17">E71*F71</f>
        <v>0</v>
      </c>
      <c r="H71" s="207">
        <f>固定資本!M71</f>
        <v>1.1980896706137643</v>
      </c>
      <c r="I71" s="212"/>
      <c r="J71" s="206">
        <f t="shared" si="15"/>
        <v>0</v>
      </c>
      <c r="K71" s="208">
        <v>0</v>
      </c>
      <c r="L71" s="206">
        <f t="shared" ref="L71:L111" si="18">K71*H71</f>
        <v>0</v>
      </c>
      <c r="M71" s="207">
        <f>係数!E71+係数!F71</f>
        <v>6.4142530582805168E-2</v>
      </c>
      <c r="N71" s="206">
        <f t="shared" ref="N71:N111" si="19">K71*M71</f>
        <v>0</v>
      </c>
      <c r="O71" s="8"/>
      <c r="P71" s="10"/>
      <c r="Q71" s="207">
        <f>係数!G71</f>
        <v>4.8338305416411242E-3</v>
      </c>
      <c r="R71" s="206">
        <f t="shared" ref="R71:R111" si="20">Q71*$P$116</f>
        <v>0</v>
      </c>
      <c r="S71" s="206">
        <f t="shared" ref="S71:S111" si="21">F71*R71</f>
        <v>0</v>
      </c>
      <c r="T71" s="208">
        <v>0</v>
      </c>
      <c r="U71" s="206">
        <f t="shared" si="16"/>
        <v>0</v>
      </c>
      <c r="V71" s="210"/>
      <c r="W71" s="206">
        <f t="shared" ref="W71:W111" si="22">L71</f>
        <v>0</v>
      </c>
      <c r="X71" s="206">
        <f t="shared" ref="X71:X111" si="23">U71</f>
        <v>0</v>
      </c>
      <c r="Y71" s="206">
        <f t="shared" ref="Y71:Y111" si="24">SUM(V71:X71)</f>
        <v>0</v>
      </c>
      <c r="Z71" s="210"/>
      <c r="AA71" s="206">
        <f>W71*(1-固定資本!N71)</f>
        <v>0</v>
      </c>
      <c r="AB71" s="206">
        <f>X71*(1-固定資本!N71)</f>
        <v>0</v>
      </c>
      <c r="AC71" s="206">
        <f t="shared" ref="AC71:AC111" si="25">SUM(Z71:AB71)</f>
        <v>0</v>
      </c>
      <c r="AD71" s="210"/>
      <c r="AE71" s="260">
        <f>(I71+K71+T71)*係数!H71/1000</f>
        <v>0</v>
      </c>
      <c r="AF71" s="210"/>
      <c r="AG71" s="260">
        <f>(I71+K71+T71)*係数!I71/1000</f>
        <v>0</v>
      </c>
    </row>
    <row r="72" spans="1:33">
      <c r="A72" s="10"/>
      <c r="B72" s="203">
        <v>471</v>
      </c>
      <c r="C72" s="211" t="s">
        <v>952</v>
      </c>
      <c r="D72" s="212"/>
      <c r="E72" s="206">
        <f>固定資本!O72*$E$122</f>
        <v>0</v>
      </c>
      <c r="F72" s="207">
        <f>係数!D72</f>
        <v>0.99980146321047914</v>
      </c>
      <c r="G72" s="206">
        <f t="shared" si="17"/>
        <v>0</v>
      </c>
      <c r="H72" s="207">
        <f>固定資本!M72</f>
        <v>1.0129551690896568</v>
      </c>
      <c r="I72" s="212"/>
      <c r="J72" s="206">
        <f t="shared" si="15"/>
        <v>0</v>
      </c>
      <c r="K72" s="208">
        <v>0</v>
      </c>
      <c r="L72" s="206">
        <f t="shared" si="18"/>
        <v>0</v>
      </c>
      <c r="M72" s="207">
        <f>係数!E72+係数!F72</f>
        <v>0.21958897206310765</v>
      </c>
      <c r="N72" s="206">
        <f t="shared" si="19"/>
        <v>0</v>
      </c>
      <c r="O72" s="8"/>
      <c r="P72" s="10"/>
      <c r="Q72" s="207">
        <f>係数!G72</f>
        <v>7.4947585940297757E-3</v>
      </c>
      <c r="R72" s="206">
        <f t="shared" si="20"/>
        <v>0</v>
      </c>
      <c r="S72" s="206">
        <f t="shared" si="21"/>
        <v>0</v>
      </c>
      <c r="T72" s="208">
        <v>0</v>
      </c>
      <c r="U72" s="206">
        <f t="shared" si="16"/>
        <v>0</v>
      </c>
      <c r="V72" s="210"/>
      <c r="W72" s="206">
        <f t="shared" si="22"/>
        <v>0</v>
      </c>
      <c r="X72" s="206">
        <f t="shared" si="23"/>
        <v>0</v>
      </c>
      <c r="Y72" s="206">
        <f t="shared" si="24"/>
        <v>0</v>
      </c>
      <c r="Z72" s="210"/>
      <c r="AA72" s="206">
        <f>W72*(1-固定資本!N72)</f>
        <v>0</v>
      </c>
      <c r="AB72" s="206">
        <f>X72*(1-固定資本!N72)</f>
        <v>0</v>
      </c>
      <c r="AC72" s="206">
        <f t="shared" si="25"/>
        <v>0</v>
      </c>
      <c r="AD72" s="210"/>
      <c r="AE72" s="260">
        <f>(I72+K72+T72)*係数!H72/1000</f>
        <v>0</v>
      </c>
      <c r="AF72" s="210"/>
      <c r="AG72" s="260">
        <f>(I72+K72+T72)*係数!I72/1000</f>
        <v>0</v>
      </c>
    </row>
    <row r="73" spans="1:33">
      <c r="A73" s="10"/>
      <c r="B73" s="203">
        <v>481</v>
      </c>
      <c r="C73" s="211" t="s">
        <v>953</v>
      </c>
      <c r="D73" s="212"/>
      <c r="E73" s="206">
        <f>固定資本!O73*$E$122</f>
        <v>0</v>
      </c>
      <c r="F73" s="207">
        <f>係数!D73</f>
        <v>0.89605782060312567</v>
      </c>
      <c r="G73" s="206">
        <f t="shared" si="17"/>
        <v>0</v>
      </c>
      <c r="H73" s="207">
        <f>固定資本!M73</f>
        <v>1.0357527299656537</v>
      </c>
      <c r="I73" s="212"/>
      <c r="J73" s="206">
        <f t="shared" si="15"/>
        <v>0</v>
      </c>
      <c r="K73" s="208">
        <v>0</v>
      </c>
      <c r="L73" s="206">
        <f t="shared" si="18"/>
        <v>0</v>
      </c>
      <c r="M73" s="207">
        <f>係数!E73+係数!F73</f>
        <v>0.38547965832675279</v>
      </c>
      <c r="N73" s="206">
        <f t="shared" si="19"/>
        <v>0</v>
      </c>
      <c r="O73" s="8"/>
      <c r="P73" s="10"/>
      <c r="Q73" s="207">
        <f>係数!G73</f>
        <v>4.6552987805531754E-4</v>
      </c>
      <c r="R73" s="206">
        <f t="shared" si="20"/>
        <v>0</v>
      </c>
      <c r="S73" s="206">
        <f t="shared" si="21"/>
        <v>0</v>
      </c>
      <c r="T73" s="208">
        <v>0</v>
      </c>
      <c r="U73" s="206">
        <f t="shared" si="16"/>
        <v>0</v>
      </c>
      <c r="V73" s="210"/>
      <c r="W73" s="206">
        <f t="shared" si="22"/>
        <v>0</v>
      </c>
      <c r="X73" s="206">
        <f t="shared" si="23"/>
        <v>0</v>
      </c>
      <c r="Y73" s="206">
        <f t="shared" si="24"/>
        <v>0</v>
      </c>
      <c r="Z73" s="210"/>
      <c r="AA73" s="206">
        <f>W73*(1-固定資本!N73)</f>
        <v>0</v>
      </c>
      <c r="AB73" s="206">
        <f>X73*(1-固定資本!N73)</f>
        <v>0</v>
      </c>
      <c r="AC73" s="206">
        <f t="shared" si="25"/>
        <v>0</v>
      </c>
      <c r="AD73" s="210"/>
      <c r="AE73" s="260">
        <f>(I73+K73+T73)*係数!H73/1000</f>
        <v>0</v>
      </c>
      <c r="AF73" s="210"/>
      <c r="AG73" s="260">
        <f>(I73+K73+T73)*係数!I73/1000</f>
        <v>0</v>
      </c>
    </row>
    <row r="74" spans="1:33">
      <c r="A74" s="10"/>
      <c r="B74" s="203">
        <v>511</v>
      </c>
      <c r="C74" s="211" t="s">
        <v>954</v>
      </c>
      <c r="D74" s="212"/>
      <c r="E74" s="206">
        <f>固定資本!O74*$E$122</f>
        <v>0</v>
      </c>
      <c r="F74" s="207">
        <f>係数!D74</f>
        <v>0.70804842552064784</v>
      </c>
      <c r="G74" s="206">
        <f t="shared" si="17"/>
        <v>0</v>
      </c>
      <c r="H74" s="207">
        <f>固定資本!M74</f>
        <v>1.0828948084534689</v>
      </c>
      <c r="I74" s="212"/>
      <c r="J74" s="206">
        <f t="shared" si="15"/>
        <v>0</v>
      </c>
      <c r="K74" s="208">
        <v>0</v>
      </c>
      <c r="L74" s="206">
        <f t="shared" si="18"/>
        <v>0</v>
      </c>
      <c r="M74" s="207">
        <f>係数!E74+係数!F74</f>
        <v>0.54797125739735575</v>
      </c>
      <c r="N74" s="206">
        <f t="shared" si="19"/>
        <v>0</v>
      </c>
      <c r="O74" s="8"/>
      <c r="P74" s="10"/>
      <c r="Q74" s="207">
        <f>係数!G74</f>
        <v>0.15313294044826334</v>
      </c>
      <c r="R74" s="206">
        <f t="shared" si="20"/>
        <v>0</v>
      </c>
      <c r="S74" s="206">
        <f t="shared" si="21"/>
        <v>0</v>
      </c>
      <c r="T74" s="208">
        <v>0</v>
      </c>
      <c r="U74" s="206">
        <f t="shared" si="16"/>
        <v>0</v>
      </c>
      <c r="V74" s="210"/>
      <c r="W74" s="206">
        <f t="shared" si="22"/>
        <v>0</v>
      </c>
      <c r="X74" s="206">
        <f t="shared" si="23"/>
        <v>0</v>
      </c>
      <c r="Y74" s="206">
        <f t="shared" si="24"/>
        <v>0</v>
      </c>
      <c r="Z74" s="210"/>
      <c r="AA74" s="206">
        <f>W74*(1-固定資本!N74)</f>
        <v>0</v>
      </c>
      <c r="AB74" s="206">
        <f>X74*(1-固定資本!N74)</f>
        <v>0</v>
      </c>
      <c r="AC74" s="206">
        <f t="shared" si="25"/>
        <v>0</v>
      </c>
      <c r="AD74" s="210"/>
      <c r="AE74" s="260">
        <f>(I74+K74+T74)*係数!H74/1000</f>
        <v>0</v>
      </c>
      <c r="AF74" s="210"/>
      <c r="AG74" s="260">
        <f>(I74+K74+T74)*係数!I74/1000</f>
        <v>0</v>
      </c>
    </row>
    <row r="75" spans="1:33">
      <c r="A75" s="10"/>
      <c r="B75" s="203">
        <v>531</v>
      </c>
      <c r="C75" s="211" t="s">
        <v>955</v>
      </c>
      <c r="D75" s="212"/>
      <c r="E75" s="206">
        <f>固定資本!O75*$E$122</f>
        <v>0</v>
      </c>
      <c r="F75" s="207">
        <f>係数!D75</f>
        <v>0.68770259202726169</v>
      </c>
      <c r="G75" s="206">
        <f t="shared" si="17"/>
        <v>0</v>
      </c>
      <c r="H75" s="207">
        <f>固定資本!M75</f>
        <v>1.0150936591101991</v>
      </c>
      <c r="I75" s="212"/>
      <c r="J75" s="206">
        <f t="shared" si="15"/>
        <v>0</v>
      </c>
      <c r="K75" s="208">
        <v>0</v>
      </c>
      <c r="L75" s="206">
        <f t="shared" si="18"/>
        <v>0</v>
      </c>
      <c r="M75" s="207">
        <f>係数!E75+係数!F75</f>
        <v>0.52192103343471552</v>
      </c>
      <c r="N75" s="206">
        <f t="shared" si="19"/>
        <v>0</v>
      </c>
      <c r="O75" s="8"/>
      <c r="P75" s="10"/>
      <c r="Q75" s="207">
        <f>係数!G75</f>
        <v>4.7371922807883014E-2</v>
      </c>
      <c r="R75" s="206">
        <f t="shared" si="20"/>
        <v>0</v>
      </c>
      <c r="S75" s="206">
        <f t="shared" si="21"/>
        <v>0</v>
      </c>
      <c r="T75" s="208">
        <v>0</v>
      </c>
      <c r="U75" s="206">
        <f t="shared" si="16"/>
        <v>0</v>
      </c>
      <c r="V75" s="210"/>
      <c r="W75" s="206">
        <f t="shared" si="22"/>
        <v>0</v>
      </c>
      <c r="X75" s="206">
        <f t="shared" si="23"/>
        <v>0</v>
      </c>
      <c r="Y75" s="206">
        <f t="shared" si="24"/>
        <v>0</v>
      </c>
      <c r="Z75" s="210"/>
      <c r="AA75" s="206">
        <f>W75*(1-固定資本!N75)</f>
        <v>0</v>
      </c>
      <c r="AB75" s="206">
        <f>X75*(1-固定資本!N75)</f>
        <v>0</v>
      </c>
      <c r="AC75" s="206">
        <f t="shared" si="25"/>
        <v>0</v>
      </c>
      <c r="AD75" s="210"/>
      <c r="AE75" s="260">
        <f>(I75+K75+T75)*係数!H75/1000</f>
        <v>0</v>
      </c>
      <c r="AF75" s="210"/>
      <c r="AG75" s="260">
        <f>(I75+K75+T75)*係数!I75/1000</f>
        <v>0</v>
      </c>
    </row>
    <row r="76" spans="1:33">
      <c r="A76" s="10"/>
      <c r="B76" s="203">
        <v>551</v>
      </c>
      <c r="C76" s="211" t="s">
        <v>570</v>
      </c>
      <c r="D76" s="212"/>
      <c r="E76" s="206">
        <f>固定資本!O76*$E$122</f>
        <v>0</v>
      </c>
      <c r="F76" s="207">
        <f>係数!D76</f>
        <v>0.7298125235255789</v>
      </c>
      <c r="G76" s="206">
        <f t="shared" si="17"/>
        <v>0</v>
      </c>
      <c r="H76" s="207">
        <f>固定資本!M76</f>
        <v>1.0456263787043396</v>
      </c>
      <c r="I76" s="212"/>
      <c r="J76" s="206">
        <f t="shared" si="15"/>
        <v>0</v>
      </c>
      <c r="K76" s="208">
        <v>0</v>
      </c>
      <c r="L76" s="206">
        <f t="shared" si="18"/>
        <v>0</v>
      </c>
      <c r="M76" s="207">
        <f>係数!E76+係数!F76</f>
        <v>0.38872804374523462</v>
      </c>
      <c r="N76" s="206">
        <f t="shared" si="19"/>
        <v>0</v>
      </c>
      <c r="O76" s="8"/>
      <c r="P76" s="10"/>
      <c r="Q76" s="207">
        <f>係数!G76</f>
        <v>2.8618254496870256E-3</v>
      </c>
      <c r="R76" s="206">
        <f t="shared" si="20"/>
        <v>0</v>
      </c>
      <c r="S76" s="206">
        <f t="shared" si="21"/>
        <v>0</v>
      </c>
      <c r="T76" s="208">
        <v>0</v>
      </c>
      <c r="U76" s="206">
        <f t="shared" si="16"/>
        <v>0</v>
      </c>
      <c r="V76" s="210"/>
      <c r="W76" s="206">
        <f t="shared" si="22"/>
        <v>0</v>
      </c>
      <c r="X76" s="206">
        <f t="shared" si="23"/>
        <v>0</v>
      </c>
      <c r="Y76" s="206">
        <f t="shared" si="24"/>
        <v>0</v>
      </c>
      <c r="Z76" s="210"/>
      <c r="AA76" s="206">
        <f>W76*(1-固定資本!N76)</f>
        <v>0</v>
      </c>
      <c r="AB76" s="206">
        <f>X76*(1-固定資本!N76)</f>
        <v>0</v>
      </c>
      <c r="AC76" s="206">
        <f t="shared" si="25"/>
        <v>0</v>
      </c>
      <c r="AD76" s="210"/>
      <c r="AE76" s="260">
        <f>(I76+K76+T76)*係数!H76/1000</f>
        <v>0</v>
      </c>
      <c r="AF76" s="210"/>
      <c r="AG76" s="260">
        <f>(I76+K76+T76)*係数!I76/1000</f>
        <v>0</v>
      </c>
    </row>
    <row r="77" spans="1:33">
      <c r="A77" s="10"/>
      <c r="B77" s="203">
        <v>552</v>
      </c>
      <c r="C77" s="211" t="s">
        <v>572</v>
      </c>
      <c r="D77" s="212"/>
      <c r="E77" s="206">
        <f>固定資本!O77*$E$122</f>
        <v>0</v>
      </c>
      <c r="F77" s="207">
        <f>係数!D77</f>
        <v>0.99984233090155306</v>
      </c>
      <c r="G77" s="206">
        <f t="shared" si="17"/>
        <v>0</v>
      </c>
      <c r="H77" s="207">
        <f>固定資本!M77</f>
        <v>0.99794343839870592</v>
      </c>
      <c r="I77" s="212"/>
      <c r="J77" s="206">
        <f t="shared" si="15"/>
        <v>0</v>
      </c>
      <c r="K77" s="208">
        <v>0</v>
      </c>
      <c r="L77" s="206">
        <f t="shared" si="18"/>
        <v>0</v>
      </c>
      <c r="M77" s="207">
        <f>係数!E77+係数!F77</f>
        <v>0.29926421222360172</v>
      </c>
      <c r="N77" s="206">
        <f t="shared" si="19"/>
        <v>0</v>
      </c>
      <c r="O77" s="8"/>
      <c r="P77" s="10"/>
      <c r="Q77" s="207">
        <f>係数!G77</f>
        <v>4.3357190256892018E-2</v>
      </c>
      <c r="R77" s="206">
        <f t="shared" si="20"/>
        <v>0</v>
      </c>
      <c r="S77" s="206">
        <f t="shared" si="21"/>
        <v>0</v>
      </c>
      <c r="T77" s="208">
        <v>0</v>
      </c>
      <c r="U77" s="206">
        <f t="shared" si="16"/>
        <v>0</v>
      </c>
      <c r="V77" s="210"/>
      <c r="W77" s="206">
        <f t="shared" si="22"/>
        <v>0</v>
      </c>
      <c r="X77" s="206">
        <f t="shared" si="23"/>
        <v>0</v>
      </c>
      <c r="Y77" s="206">
        <f t="shared" si="24"/>
        <v>0</v>
      </c>
      <c r="Z77" s="210"/>
      <c r="AA77" s="206">
        <f>W77*(1-固定資本!N77)</f>
        <v>0</v>
      </c>
      <c r="AB77" s="206">
        <f>X77*(1-固定資本!N77)</f>
        <v>0</v>
      </c>
      <c r="AC77" s="206">
        <f t="shared" si="25"/>
        <v>0</v>
      </c>
      <c r="AD77" s="210"/>
      <c r="AE77" s="260">
        <f>(I77+K77+T77)*係数!H77/1000</f>
        <v>0</v>
      </c>
      <c r="AF77" s="210"/>
      <c r="AG77" s="260">
        <f>(I77+K77+T77)*係数!I77/1000</f>
        <v>0</v>
      </c>
    </row>
    <row r="78" spans="1:33">
      <c r="A78" s="10"/>
      <c r="B78" s="203">
        <v>553</v>
      </c>
      <c r="C78" s="211" t="s">
        <v>575</v>
      </c>
      <c r="D78" s="212"/>
      <c r="E78" s="206">
        <f>固定資本!O78*$E$122</f>
        <v>0</v>
      </c>
      <c r="F78" s="207">
        <f>係数!D78</f>
        <v>1</v>
      </c>
      <c r="G78" s="206">
        <f t="shared" si="17"/>
        <v>0</v>
      </c>
      <c r="H78" s="207">
        <f>固定資本!M78</f>
        <v>1.0028003529063936</v>
      </c>
      <c r="I78" s="212"/>
      <c r="J78" s="206">
        <f t="shared" si="15"/>
        <v>0</v>
      </c>
      <c r="K78" s="208">
        <v>0</v>
      </c>
      <c r="L78" s="206">
        <f t="shared" si="18"/>
        <v>0</v>
      </c>
      <c r="M78" s="207">
        <f>係数!E78+係数!F78</f>
        <v>0.41348880007681132</v>
      </c>
      <c r="N78" s="206">
        <f t="shared" si="19"/>
        <v>0</v>
      </c>
      <c r="O78" s="8"/>
      <c r="P78" s="10"/>
      <c r="Q78" s="207">
        <f>係数!G78</f>
        <v>0.20310389470480347</v>
      </c>
      <c r="R78" s="206">
        <f t="shared" si="20"/>
        <v>0</v>
      </c>
      <c r="S78" s="206">
        <f t="shared" si="21"/>
        <v>0</v>
      </c>
      <c r="T78" s="208">
        <v>0</v>
      </c>
      <c r="U78" s="206">
        <f t="shared" si="16"/>
        <v>0</v>
      </c>
      <c r="V78" s="210"/>
      <c r="W78" s="206">
        <f t="shared" si="22"/>
        <v>0</v>
      </c>
      <c r="X78" s="206">
        <f t="shared" si="23"/>
        <v>0</v>
      </c>
      <c r="Y78" s="206">
        <f t="shared" si="24"/>
        <v>0</v>
      </c>
      <c r="Z78" s="210"/>
      <c r="AA78" s="206">
        <f>W78*(1-固定資本!N78)</f>
        <v>0</v>
      </c>
      <c r="AB78" s="206">
        <f>X78*(1-固定資本!N78)</f>
        <v>0</v>
      </c>
      <c r="AC78" s="206">
        <f t="shared" si="25"/>
        <v>0</v>
      </c>
      <c r="AD78" s="210"/>
      <c r="AE78" s="260">
        <f>(I78+K78+T78)*係数!H78/1000</f>
        <v>0</v>
      </c>
      <c r="AF78" s="210"/>
      <c r="AG78" s="260">
        <f>(I78+K78+T78)*係数!I78/1000</f>
        <v>0</v>
      </c>
    </row>
    <row r="79" spans="1:33">
      <c r="A79" s="10"/>
      <c r="B79" s="203">
        <v>571</v>
      </c>
      <c r="C79" s="211" t="s">
        <v>956</v>
      </c>
      <c r="D79" s="212"/>
      <c r="E79" s="206">
        <f>固定資本!O79*$E$122</f>
        <v>0</v>
      </c>
      <c r="F79" s="207">
        <f>係数!D79</f>
        <v>0.41275729501942648</v>
      </c>
      <c r="G79" s="206">
        <f t="shared" si="17"/>
        <v>0</v>
      </c>
      <c r="H79" s="207">
        <f>固定資本!M79</f>
        <v>0.9996968652680891</v>
      </c>
      <c r="I79" s="212"/>
      <c r="J79" s="206">
        <f t="shared" si="15"/>
        <v>0</v>
      </c>
      <c r="K79" s="208">
        <v>0</v>
      </c>
      <c r="L79" s="206">
        <f t="shared" si="18"/>
        <v>0</v>
      </c>
      <c r="M79" s="207">
        <f>係数!E79+係数!F79</f>
        <v>0.13723817412096248</v>
      </c>
      <c r="N79" s="206">
        <f t="shared" si="19"/>
        <v>0</v>
      </c>
      <c r="O79" s="8"/>
      <c r="P79" s="10"/>
      <c r="Q79" s="207">
        <f>係数!G79</f>
        <v>1.6534294593269525E-2</v>
      </c>
      <c r="R79" s="206">
        <f t="shared" si="20"/>
        <v>0</v>
      </c>
      <c r="S79" s="206">
        <f t="shared" si="21"/>
        <v>0</v>
      </c>
      <c r="T79" s="208">
        <v>0</v>
      </c>
      <c r="U79" s="206">
        <f t="shared" si="16"/>
        <v>0</v>
      </c>
      <c r="V79" s="210"/>
      <c r="W79" s="206">
        <f t="shared" si="22"/>
        <v>0</v>
      </c>
      <c r="X79" s="206">
        <f t="shared" si="23"/>
        <v>0</v>
      </c>
      <c r="Y79" s="206">
        <f t="shared" si="24"/>
        <v>0</v>
      </c>
      <c r="Z79" s="210"/>
      <c r="AA79" s="206">
        <f>W79*(1-固定資本!N79)</f>
        <v>0</v>
      </c>
      <c r="AB79" s="206">
        <f>X79*(1-固定資本!N79)</f>
        <v>0</v>
      </c>
      <c r="AC79" s="206">
        <f t="shared" si="25"/>
        <v>0</v>
      </c>
      <c r="AD79" s="210"/>
      <c r="AE79" s="260">
        <f>(I79+K79+T79)*係数!H79/1000</f>
        <v>0</v>
      </c>
      <c r="AF79" s="210"/>
      <c r="AG79" s="260">
        <f>(I79+K79+T79)*係数!I79/1000</f>
        <v>0</v>
      </c>
    </row>
    <row r="80" spans="1:33">
      <c r="A80" s="10"/>
      <c r="B80" s="203">
        <v>572</v>
      </c>
      <c r="C80" s="211" t="s">
        <v>957</v>
      </c>
      <c r="D80" s="212"/>
      <c r="E80" s="206">
        <f>固定資本!O80*$E$122</f>
        <v>0</v>
      </c>
      <c r="F80" s="207">
        <f>係数!D80</f>
        <v>0.6107187688927912</v>
      </c>
      <c r="G80" s="206">
        <f t="shared" si="17"/>
        <v>0</v>
      </c>
      <c r="H80" s="207">
        <f>固定資本!M80</f>
        <v>1.0057429383197078</v>
      </c>
      <c r="I80" s="212"/>
      <c r="J80" s="206">
        <f t="shared" si="15"/>
        <v>0</v>
      </c>
      <c r="K80" s="208">
        <v>0</v>
      </c>
      <c r="L80" s="206">
        <f t="shared" si="18"/>
        <v>0</v>
      </c>
      <c r="M80" s="207">
        <f>係数!E80+係数!F80</f>
        <v>0.63632819341826674</v>
      </c>
      <c r="N80" s="206">
        <f t="shared" si="19"/>
        <v>0</v>
      </c>
      <c r="O80" s="8"/>
      <c r="P80" s="10"/>
      <c r="Q80" s="207">
        <f>係数!G80</f>
        <v>1.3575031426891435E-2</v>
      </c>
      <c r="R80" s="206">
        <f t="shared" si="20"/>
        <v>0</v>
      </c>
      <c r="S80" s="206">
        <f t="shared" si="21"/>
        <v>0</v>
      </c>
      <c r="T80" s="208">
        <v>0</v>
      </c>
      <c r="U80" s="206">
        <f t="shared" si="16"/>
        <v>0</v>
      </c>
      <c r="V80" s="210"/>
      <c r="W80" s="206">
        <f t="shared" si="22"/>
        <v>0</v>
      </c>
      <c r="X80" s="206">
        <f t="shared" si="23"/>
        <v>0</v>
      </c>
      <c r="Y80" s="206">
        <f t="shared" si="24"/>
        <v>0</v>
      </c>
      <c r="Z80" s="210"/>
      <c r="AA80" s="206">
        <f>W80*(1-固定資本!N80)</f>
        <v>0</v>
      </c>
      <c r="AB80" s="206">
        <f>X80*(1-固定資本!N80)</f>
        <v>0</v>
      </c>
      <c r="AC80" s="206">
        <f t="shared" si="25"/>
        <v>0</v>
      </c>
      <c r="AD80" s="210"/>
      <c r="AE80" s="260">
        <f>(I80+K80+T80)*係数!H80/1000</f>
        <v>0</v>
      </c>
      <c r="AF80" s="210"/>
      <c r="AG80" s="260">
        <f>(I80+K80+T80)*係数!I80/1000</f>
        <v>0</v>
      </c>
    </row>
    <row r="81" spans="1:33">
      <c r="A81" s="10"/>
      <c r="B81" s="203">
        <v>573</v>
      </c>
      <c r="C81" s="211" t="s">
        <v>958</v>
      </c>
      <c r="D81" s="212"/>
      <c r="E81" s="206">
        <f>固定資本!O81*$E$122</f>
        <v>0</v>
      </c>
      <c r="F81" s="207">
        <f>係数!D81</f>
        <v>1</v>
      </c>
      <c r="G81" s="206">
        <f t="shared" si="17"/>
        <v>0</v>
      </c>
      <c r="H81" s="207">
        <f>固定資本!M81</f>
        <v>1.0882606993166555</v>
      </c>
      <c r="I81" s="212"/>
      <c r="J81" s="206">
        <f t="shared" si="15"/>
        <v>0</v>
      </c>
      <c r="K81" s="208">
        <v>0</v>
      </c>
      <c r="L81" s="206">
        <f t="shared" si="18"/>
        <v>0</v>
      </c>
      <c r="M81" s="207">
        <f>係数!E81+係数!F81</f>
        <v>0</v>
      </c>
      <c r="N81" s="206">
        <f t="shared" si="19"/>
        <v>0</v>
      </c>
      <c r="O81" s="8"/>
      <c r="P81" s="10"/>
      <c r="Q81" s="207">
        <f>係数!G81</f>
        <v>0</v>
      </c>
      <c r="R81" s="206">
        <f t="shared" si="20"/>
        <v>0</v>
      </c>
      <c r="S81" s="206">
        <f t="shared" si="21"/>
        <v>0</v>
      </c>
      <c r="T81" s="208">
        <v>0</v>
      </c>
      <c r="U81" s="206">
        <f t="shared" si="16"/>
        <v>0</v>
      </c>
      <c r="V81" s="210"/>
      <c r="W81" s="206">
        <f t="shared" si="22"/>
        <v>0</v>
      </c>
      <c r="X81" s="206">
        <f t="shared" si="23"/>
        <v>0</v>
      </c>
      <c r="Y81" s="206">
        <f t="shared" si="24"/>
        <v>0</v>
      </c>
      <c r="Z81" s="210"/>
      <c r="AA81" s="206">
        <f>W81*(1-固定資本!N81)</f>
        <v>0</v>
      </c>
      <c r="AB81" s="206">
        <f>X81*(1-固定資本!N81)</f>
        <v>0</v>
      </c>
      <c r="AC81" s="206">
        <f t="shared" si="25"/>
        <v>0</v>
      </c>
      <c r="AD81" s="210"/>
      <c r="AE81" s="260">
        <f>(I81+K81+T81)*係数!H81/1000</f>
        <v>0</v>
      </c>
      <c r="AF81" s="210"/>
      <c r="AG81" s="260">
        <f>(I81+K81+T81)*係数!I81/1000</f>
        <v>0</v>
      </c>
    </row>
    <row r="82" spans="1:33">
      <c r="A82" s="10"/>
      <c r="B82" s="203">
        <v>574</v>
      </c>
      <c r="C82" s="211" t="s">
        <v>959</v>
      </c>
      <c r="D82" s="212"/>
      <c r="E82" s="206">
        <f>固定資本!O82*$E$122</f>
        <v>0</v>
      </c>
      <c r="F82" s="207">
        <f>係数!D82</f>
        <v>2.5227277044673757E-3</v>
      </c>
      <c r="G82" s="206">
        <f t="shared" si="17"/>
        <v>0</v>
      </c>
      <c r="H82" s="207">
        <f>固定資本!M82</f>
        <v>1.0990498198468528</v>
      </c>
      <c r="I82" s="212"/>
      <c r="J82" s="206">
        <f t="shared" si="15"/>
        <v>0</v>
      </c>
      <c r="K82" s="208">
        <v>0</v>
      </c>
      <c r="L82" s="206">
        <f t="shared" si="18"/>
        <v>0</v>
      </c>
      <c r="M82" s="207">
        <f>係数!E82+係数!F82</f>
        <v>-0.18230060221717204</v>
      </c>
      <c r="N82" s="206">
        <f t="shared" si="19"/>
        <v>0</v>
      </c>
      <c r="O82" s="8"/>
      <c r="P82" s="10"/>
      <c r="Q82" s="207">
        <f>係数!G82</f>
        <v>2.0721433114468139E-3</v>
      </c>
      <c r="R82" s="206">
        <f t="shared" si="20"/>
        <v>0</v>
      </c>
      <c r="S82" s="206">
        <f t="shared" si="21"/>
        <v>0</v>
      </c>
      <c r="T82" s="208">
        <v>0</v>
      </c>
      <c r="U82" s="206">
        <f t="shared" si="16"/>
        <v>0</v>
      </c>
      <c r="V82" s="210"/>
      <c r="W82" s="206">
        <f t="shared" si="22"/>
        <v>0</v>
      </c>
      <c r="X82" s="206">
        <f t="shared" si="23"/>
        <v>0</v>
      </c>
      <c r="Y82" s="206">
        <f t="shared" si="24"/>
        <v>0</v>
      </c>
      <c r="Z82" s="210"/>
      <c r="AA82" s="206">
        <f>W82*(1-固定資本!N82)</f>
        <v>0</v>
      </c>
      <c r="AB82" s="206">
        <f>X82*(1-固定資本!N82)</f>
        <v>0</v>
      </c>
      <c r="AC82" s="206">
        <f t="shared" si="25"/>
        <v>0</v>
      </c>
      <c r="AD82" s="210"/>
      <c r="AE82" s="260">
        <f>(I82+K82+T82)*係数!H82/1000</f>
        <v>0</v>
      </c>
      <c r="AF82" s="210"/>
      <c r="AG82" s="260">
        <f>(I82+K82+T82)*係数!I82/1000</f>
        <v>0</v>
      </c>
    </row>
    <row r="83" spans="1:33">
      <c r="A83" s="10"/>
      <c r="B83" s="203">
        <v>576</v>
      </c>
      <c r="C83" s="211" t="s">
        <v>960</v>
      </c>
      <c r="D83" s="212"/>
      <c r="E83" s="206">
        <f>固定資本!O83*$E$122</f>
        <v>0</v>
      </c>
      <c r="F83" s="207">
        <f>係数!D83</f>
        <v>0.65033915509271734</v>
      </c>
      <c r="G83" s="206">
        <f t="shared" si="17"/>
        <v>0</v>
      </c>
      <c r="H83" s="207">
        <f>固定資本!M83</f>
        <v>1.0260639722461333</v>
      </c>
      <c r="I83" s="212"/>
      <c r="J83" s="206">
        <f t="shared" si="15"/>
        <v>0</v>
      </c>
      <c r="K83" s="208">
        <v>0</v>
      </c>
      <c r="L83" s="206">
        <f t="shared" si="18"/>
        <v>0</v>
      </c>
      <c r="M83" s="207">
        <f>係数!E83+係数!F83</f>
        <v>0.5478982022071005</v>
      </c>
      <c r="N83" s="206">
        <f t="shared" si="19"/>
        <v>0</v>
      </c>
      <c r="O83" s="8"/>
      <c r="P83" s="10"/>
      <c r="Q83" s="207">
        <f>係数!G83</f>
        <v>5.8327825845675199E-4</v>
      </c>
      <c r="R83" s="206">
        <f t="shared" si="20"/>
        <v>0</v>
      </c>
      <c r="S83" s="206">
        <f t="shared" si="21"/>
        <v>0</v>
      </c>
      <c r="T83" s="208">
        <v>0</v>
      </c>
      <c r="U83" s="206">
        <f t="shared" si="16"/>
        <v>0</v>
      </c>
      <c r="V83" s="210"/>
      <c r="W83" s="206">
        <f t="shared" si="22"/>
        <v>0</v>
      </c>
      <c r="X83" s="206">
        <f t="shared" si="23"/>
        <v>0</v>
      </c>
      <c r="Y83" s="206">
        <f t="shared" si="24"/>
        <v>0</v>
      </c>
      <c r="Z83" s="210"/>
      <c r="AA83" s="206">
        <f>W83*(1-固定資本!N83)</f>
        <v>0</v>
      </c>
      <c r="AB83" s="206">
        <f>X83*(1-固定資本!N83)</f>
        <v>0</v>
      </c>
      <c r="AC83" s="206">
        <f t="shared" si="25"/>
        <v>0</v>
      </c>
      <c r="AD83" s="210"/>
      <c r="AE83" s="260">
        <f>(I83+K83+T83)*係数!H83/1000</f>
        <v>0</v>
      </c>
      <c r="AF83" s="210"/>
      <c r="AG83" s="260">
        <f>(I83+K83+T83)*係数!I83/1000</f>
        <v>0</v>
      </c>
    </row>
    <row r="84" spans="1:33">
      <c r="A84" s="10"/>
      <c r="B84" s="203">
        <v>577</v>
      </c>
      <c r="C84" s="211" t="s">
        <v>961</v>
      </c>
      <c r="D84" s="212"/>
      <c r="E84" s="206">
        <f>固定資本!O84*$E$122</f>
        <v>0</v>
      </c>
      <c r="F84" s="207">
        <f>係数!D84</f>
        <v>0.60834809475878093</v>
      </c>
      <c r="G84" s="206">
        <f t="shared" si="17"/>
        <v>0</v>
      </c>
      <c r="H84" s="207">
        <f>固定資本!M84</f>
        <v>1.0002151820820326</v>
      </c>
      <c r="I84" s="212"/>
      <c r="J84" s="206">
        <f t="shared" si="15"/>
        <v>0</v>
      </c>
      <c r="K84" s="208">
        <v>0</v>
      </c>
      <c r="L84" s="206">
        <f t="shared" si="18"/>
        <v>0</v>
      </c>
      <c r="M84" s="207">
        <f>係数!E84+係数!F84</f>
        <v>0.39192381631130974</v>
      </c>
      <c r="N84" s="206">
        <f t="shared" si="19"/>
        <v>0</v>
      </c>
      <c r="O84" s="8"/>
      <c r="P84" s="10"/>
      <c r="Q84" s="207">
        <f>係数!G84</f>
        <v>1.47128559233576E-3</v>
      </c>
      <c r="R84" s="206">
        <f t="shared" si="20"/>
        <v>0</v>
      </c>
      <c r="S84" s="206">
        <f t="shared" si="21"/>
        <v>0</v>
      </c>
      <c r="T84" s="208">
        <v>0</v>
      </c>
      <c r="U84" s="206">
        <f t="shared" si="16"/>
        <v>0</v>
      </c>
      <c r="V84" s="210"/>
      <c r="W84" s="206">
        <f t="shared" si="22"/>
        <v>0</v>
      </c>
      <c r="X84" s="206">
        <f t="shared" si="23"/>
        <v>0</v>
      </c>
      <c r="Y84" s="206">
        <f t="shared" si="24"/>
        <v>0</v>
      </c>
      <c r="Z84" s="210"/>
      <c r="AA84" s="206">
        <f>W84*(1-固定資本!N84)</f>
        <v>0</v>
      </c>
      <c r="AB84" s="206">
        <f>X84*(1-固定資本!N84)</f>
        <v>0</v>
      </c>
      <c r="AC84" s="206">
        <f t="shared" si="25"/>
        <v>0</v>
      </c>
      <c r="AD84" s="210"/>
      <c r="AE84" s="260">
        <f>(I84+K84+T84)*係数!H84/1000</f>
        <v>0</v>
      </c>
      <c r="AF84" s="210"/>
      <c r="AG84" s="260">
        <f>(I84+K84+T84)*係数!I84/1000</f>
        <v>0</v>
      </c>
    </row>
    <row r="85" spans="1:33">
      <c r="A85" s="10"/>
      <c r="B85" s="203">
        <v>578</v>
      </c>
      <c r="C85" s="211" t="s">
        <v>962</v>
      </c>
      <c r="D85" s="212"/>
      <c r="E85" s="206">
        <f>固定資本!O85*$E$122</f>
        <v>0</v>
      </c>
      <c r="F85" s="207">
        <f>係数!D85</f>
        <v>0.60173495266141197</v>
      </c>
      <c r="G85" s="206">
        <f t="shared" si="17"/>
        <v>0</v>
      </c>
      <c r="H85" s="207">
        <f>固定資本!M85</f>
        <v>1.0051715877925871</v>
      </c>
      <c r="I85" s="212"/>
      <c r="J85" s="206">
        <f t="shared" si="15"/>
        <v>0</v>
      </c>
      <c r="K85" s="208">
        <v>0</v>
      </c>
      <c r="L85" s="206">
        <f t="shared" si="18"/>
        <v>0</v>
      </c>
      <c r="M85" s="207">
        <f>係数!E85+係数!F85</f>
        <v>0.49431109054462619</v>
      </c>
      <c r="N85" s="206">
        <f t="shared" si="19"/>
        <v>0</v>
      </c>
      <c r="O85" s="8"/>
      <c r="P85" s="10"/>
      <c r="Q85" s="207">
        <f>係数!G85</f>
        <v>1.0461542085301673E-2</v>
      </c>
      <c r="R85" s="206">
        <f t="shared" si="20"/>
        <v>0</v>
      </c>
      <c r="S85" s="206">
        <f t="shared" si="21"/>
        <v>0</v>
      </c>
      <c r="T85" s="208">
        <v>0</v>
      </c>
      <c r="U85" s="206">
        <f t="shared" si="16"/>
        <v>0</v>
      </c>
      <c r="V85" s="210"/>
      <c r="W85" s="206">
        <f t="shared" si="22"/>
        <v>0</v>
      </c>
      <c r="X85" s="206">
        <f t="shared" si="23"/>
        <v>0</v>
      </c>
      <c r="Y85" s="206">
        <f t="shared" si="24"/>
        <v>0</v>
      </c>
      <c r="Z85" s="210"/>
      <c r="AA85" s="206">
        <f>W85*(1-固定資本!N85)</f>
        <v>0</v>
      </c>
      <c r="AB85" s="206">
        <f>X85*(1-固定資本!N85)</f>
        <v>0</v>
      </c>
      <c r="AC85" s="206">
        <f t="shared" si="25"/>
        <v>0</v>
      </c>
      <c r="AD85" s="210"/>
      <c r="AE85" s="260">
        <f>(I85+K85+T85)*係数!H85/1000</f>
        <v>0</v>
      </c>
      <c r="AF85" s="210"/>
      <c r="AG85" s="260">
        <f>(I85+K85+T85)*係数!I85/1000</f>
        <v>0</v>
      </c>
    </row>
    <row r="86" spans="1:33">
      <c r="A86" s="10"/>
      <c r="B86" s="203">
        <v>579</v>
      </c>
      <c r="C86" s="211" t="s">
        <v>963</v>
      </c>
      <c r="D86" s="212"/>
      <c r="E86" s="206">
        <f>固定資本!O86*$E$122</f>
        <v>0</v>
      </c>
      <c r="F86" s="207">
        <f>係数!D86</f>
        <v>0.99898059380840909</v>
      </c>
      <c r="G86" s="206">
        <f t="shared" si="17"/>
        <v>0</v>
      </c>
      <c r="H86" s="207">
        <f>固定資本!M86</f>
        <v>1.0060319256316252</v>
      </c>
      <c r="I86" s="212"/>
      <c r="J86" s="206">
        <f t="shared" si="15"/>
        <v>0</v>
      </c>
      <c r="K86" s="208">
        <v>0</v>
      </c>
      <c r="L86" s="206">
        <f t="shared" si="18"/>
        <v>0</v>
      </c>
      <c r="M86" s="207">
        <f>係数!E86+係数!F86</f>
        <v>0.69019485906100442</v>
      </c>
      <c r="N86" s="206">
        <f t="shared" si="19"/>
        <v>0</v>
      </c>
      <c r="O86" s="8"/>
      <c r="P86" s="10"/>
      <c r="Q86" s="207">
        <f>係数!G86</f>
        <v>6.0508103702766071E-4</v>
      </c>
      <c r="R86" s="206">
        <f t="shared" si="20"/>
        <v>0</v>
      </c>
      <c r="S86" s="206">
        <f t="shared" si="21"/>
        <v>0</v>
      </c>
      <c r="T86" s="208">
        <v>0</v>
      </c>
      <c r="U86" s="206">
        <f t="shared" si="16"/>
        <v>0</v>
      </c>
      <c r="V86" s="210"/>
      <c r="W86" s="206">
        <f t="shared" si="22"/>
        <v>0</v>
      </c>
      <c r="X86" s="206">
        <f t="shared" si="23"/>
        <v>0</v>
      </c>
      <c r="Y86" s="206">
        <f t="shared" si="24"/>
        <v>0</v>
      </c>
      <c r="Z86" s="210"/>
      <c r="AA86" s="206">
        <f>W86*(1-固定資本!N86)</f>
        <v>0</v>
      </c>
      <c r="AB86" s="206">
        <f>X86*(1-固定資本!N86)</f>
        <v>0</v>
      </c>
      <c r="AC86" s="206">
        <f t="shared" si="25"/>
        <v>0</v>
      </c>
      <c r="AD86" s="210"/>
      <c r="AE86" s="260">
        <f>(I86+K86+T86)*係数!H86/1000</f>
        <v>0</v>
      </c>
      <c r="AF86" s="210"/>
      <c r="AG86" s="260">
        <f>(I86+K86+T86)*係数!I86/1000</f>
        <v>0</v>
      </c>
    </row>
    <row r="87" spans="1:33">
      <c r="A87" s="10"/>
      <c r="B87" s="203">
        <v>591</v>
      </c>
      <c r="C87" s="211" t="s">
        <v>964</v>
      </c>
      <c r="D87" s="212"/>
      <c r="E87" s="206">
        <f>固定資本!O87*$E$122</f>
        <v>0</v>
      </c>
      <c r="F87" s="207">
        <f>係数!D87</f>
        <v>0.74191838194207471</v>
      </c>
      <c r="G87" s="206">
        <f t="shared" si="17"/>
        <v>0</v>
      </c>
      <c r="H87" s="207">
        <f>固定資本!M87</f>
        <v>0.8288988911857339</v>
      </c>
      <c r="I87" s="212"/>
      <c r="J87" s="206">
        <f t="shared" si="15"/>
        <v>0</v>
      </c>
      <c r="K87" s="208">
        <v>0</v>
      </c>
      <c r="L87" s="206">
        <f t="shared" si="18"/>
        <v>0</v>
      </c>
      <c r="M87" s="207">
        <f>係数!E87+係数!F87</f>
        <v>0.23399590639085854</v>
      </c>
      <c r="N87" s="206">
        <f t="shared" si="19"/>
        <v>0</v>
      </c>
      <c r="O87" s="8"/>
      <c r="P87" s="10"/>
      <c r="Q87" s="207">
        <f>係数!G87</f>
        <v>3.154709547889039E-2</v>
      </c>
      <c r="R87" s="206">
        <f t="shared" si="20"/>
        <v>0</v>
      </c>
      <c r="S87" s="206">
        <f t="shared" si="21"/>
        <v>0</v>
      </c>
      <c r="T87" s="208">
        <v>0</v>
      </c>
      <c r="U87" s="206">
        <f t="shared" si="16"/>
        <v>0</v>
      </c>
      <c r="V87" s="210"/>
      <c r="W87" s="206">
        <f t="shared" si="22"/>
        <v>0</v>
      </c>
      <c r="X87" s="206">
        <f t="shared" si="23"/>
        <v>0</v>
      </c>
      <c r="Y87" s="206">
        <f t="shared" si="24"/>
        <v>0</v>
      </c>
      <c r="Z87" s="210"/>
      <c r="AA87" s="206">
        <f>W87*(1-固定資本!N87)</f>
        <v>0</v>
      </c>
      <c r="AB87" s="206">
        <f>X87*(1-固定資本!N87)</f>
        <v>0</v>
      </c>
      <c r="AC87" s="206">
        <f t="shared" si="25"/>
        <v>0</v>
      </c>
      <c r="AD87" s="210"/>
      <c r="AE87" s="260">
        <f>(I87+K87+T87)*係数!H87/1000</f>
        <v>0</v>
      </c>
      <c r="AF87" s="210"/>
      <c r="AG87" s="260">
        <f>(I87+K87+T87)*係数!I87/1000</f>
        <v>0</v>
      </c>
    </row>
    <row r="88" spans="1:33">
      <c r="A88" s="10"/>
      <c r="B88" s="203">
        <v>592</v>
      </c>
      <c r="C88" s="211" t="s">
        <v>965</v>
      </c>
      <c r="D88" s="212"/>
      <c r="E88" s="206">
        <f>固定資本!O88*$E$122</f>
        <v>0</v>
      </c>
      <c r="F88" s="207">
        <f>係数!D88</f>
        <v>0.42057212238867503</v>
      </c>
      <c r="G88" s="206">
        <f t="shared" si="17"/>
        <v>0</v>
      </c>
      <c r="H88" s="207">
        <f>固定資本!M88</f>
        <v>1.0570967775829971</v>
      </c>
      <c r="I88" s="212"/>
      <c r="J88" s="206">
        <f t="shared" si="15"/>
        <v>0</v>
      </c>
      <c r="K88" s="208">
        <v>0</v>
      </c>
      <c r="L88" s="206">
        <f t="shared" si="18"/>
        <v>0</v>
      </c>
      <c r="M88" s="207">
        <f>係数!E88+係数!F88</f>
        <v>0.23259945741598842</v>
      </c>
      <c r="N88" s="206">
        <f t="shared" si="19"/>
        <v>0</v>
      </c>
      <c r="O88" s="8"/>
      <c r="P88" s="10"/>
      <c r="Q88" s="207">
        <f>係数!G88</f>
        <v>4.5234822000736023E-3</v>
      </c>
      <c r="R88" s="206">
        <f t="shared" si="20"/>
        <v>0</v>
      </c>
      <c r="S88" s="206">
        <f t="shared" si="21"/>
        <v>0</v>
      </c>
      <c r="T88" s="208">
        <v>0</v>
      </c>
      <c r="U88" s="206">
        <f t="shared" si="16"/>
        <v>0</v>
      </c>
      <c r="V88" s="210"/>
      <c r="W88" s="206">
        <f t="shared" si="22"/>
        <v>0</v>
      </c>
      <c r="X88" s="206">
        <f t="shared" si="23"/>
        <v>0</v>
      </c>
      <c r="Y88" s="206">
        <f t="shared" si="24"/>
        <v>0</v>
      </c>
      <c r="Z88" s="210"/>
      <c r="AA88" s="206">
        <f>W88*(1-固定資本!N88)</f>
        <v>0</v>
      </c>
      <c r="AB88" s="206">
        <f>X88*(1-固定資本!N88)</f>
        <v>0</v>
      </c>
      <c r="AC88" s="206">
        <f t="shared" si="25"/>
        <v>0</v>
      </c>
      <c r="AD88" s="210"/>
      <c r="AE88" s="260">
        <f>(I88+K88+T88)*係数!H88/1000</f>
        <v>0</v>
      </c>
      <c r="AF88" s="210"/>
      <c r="AG88" s="260">
        <f>(I88+K88+T88)*係数!I88/1000</f>
        <v>0</v>
      </c>
    </row>
    <row r="89" spans="1:33">
      <c r="A89" s="10"/>
      <c r="B89" s="203">
        <v>593</v>
      </c>
      <c r="C89" s="211" t="s">
        <v>966</v>
      </c>
      <c r="D89" s="212"/>
      <c r="E89" s="206">
        <f>固定資本!O89*$E$122</f>
        <v>0</v>
      </c>
      <c r="F89" s="207">
        <f>係数!D89</f>
        <v>9.6744118042475735E-2</v>
      </c>
      <c r="G89" s="206">
        <f t="shared" si="17"/>
        <v>0</v>
      </c>
      <c r="H89" s="207">
        <f>固定資本!M89</f>
        <v>0.99534050914447669</v>
      </c>
      <c r="I89" s="212"/>
      <c r="J89" s="206">
        <f t="shared" si="15"/>
        <v>0</v>
      </c>
      <c r="K89" s="208">
        <v>0</v>
      </c>
      <c r="L89" s="206">
        <f t="shared" si="18"/>
        <v>0</v>
      </c>
      <c r="M89" s="207">
        <f>係数!E89+係数!F89</f>
        <v>0.4522708680898333</v>
      </c>
      <c r="N89" s="206">
        <f t="shared" si="19"/>
        <v>0</v>
      </c>
      <c r="O89" s="8"/>
      <c r="P89" s="10"/>
      <c r="Q89" s="207">
        <f>係数!G89</f>
        <v>8.6863296311014849E-3</v>
      </c>
      <c r="R89" s="206">
        <f t="shared" si="20"/>
        <v>0</v>
      </c>
      <c r="S89" s="206">
        <f t="shared" si="21"/>
        <v>0</v>
      </c>
      <c r="T89" s="208">
        <v>0</v>
      </c>
      <c r="U89" s="206">
        <f t="shared" si="16"/>
        <v>0</v>
      </c>
      <c r="V89" s="210"/>
      <c r="W89" s="206">
        <f t="shared" si="22"/>
        <v>0</v>
      </c>
      <c r="X89" s="206">
        <f t="shared" si="23"/>
        <v>0</v>
      </c>
      <c r="Y89" s="206">
        <f t="shared" si="24"/>
        <v>0</v>
      </c>
      <c r="Z89" s="210"/>
      <c r="AA89" s="206">
        <f>W89*(1-固定資本!N89)</f>
        <v>0</v>
      </c>
      <c r="AB89" s="206">
        <f>X89*(1-固定資本!N89)</f>
        <v>0</v>
      </c>
      <c r="AC89" s="206">
        <f t="shared" si="25"/>
        <v>0</v>
      </c>
      <c r="AD89" s="210"/>
      <c r="AE89" s="260">
        <f>(I89+K89+T89)*係数!H89/1000</f>
        <v>0</v>
      </c>
      <c r="AF89" s="210"/>
      <c r="AG89" s="260">
        <f>(I89+K89+T89)*係数!I89/1000</f>
        <v>0</v>
      </c>
    </row>
    <row r="90" spans="1:33">
      <c r="A90" s="10"/>
      <c r="B90" s="203">
        <v>594</v>
      </c>
      <c r="C90" s="211" t="s">
        <v>967</v>
      </c>
      <c r="D90" s="212"/>
      <c r="E90" s="206">
        <f>固定資本!O90*$E$122</f>
        <v>0</v>
      </c>
      <c r="F90" s="207">
        <f>係数!D90</f>
        <v>0.27662735167983421</v>
      </c>
      <c r="G90" s="206">
        <f t="shared" si="17"/>
        <v>0</v>
      </c>
      <c r="H90" s="207">
        <f>固定資本!M90</f>
        <v>1.0034464965414736</v>
      </c>
      <c r="I90" s="212"/>
      <c r="J90" s="206">
        <f t="shared" si="15"/>
        <v>0</v>
      </c>
      <c r="K90" s="208">
        <v>0</v>
      </c>
      <c r="L90" s="206">
        <f t="shared" si="18"/>
        <v>0</v>
      </c>
      <c r="M90" s="207">
        <f>係数!E90+係数!F90</f>
        <v>0.33073277859899297</v>
      </c>
      <c r="N90" s="206">
        <f t="shared" si="19"/>
        <v>0</v>
      </c>
      <c r="O90" s="8"/>
      <c r="P90" s="10"/>
      <c r="Q90" s="207">
        <f>係数!G90</f>
        <v>6.693816710271412E-3</v>
      </c>
      <c r="R90" s="206">
        <f t="shared" si="20"/>
        <v>0</v>
      </c>
      <c r="S90" s="206">
        <f t="shared" si="21"/>
        <v>0</v>
      </c>
      <c r="T90" s="208">
        <v>0</v>
      </c>
      <c r="U90" s="206">
        <f t="shared" si="16"/>
        <v>0</v>
      </c>
      <c r="V90" s="210"/>
      <c r="W90" s="206">
        <f t="shared" si="22"/>
        <v>0</v>
      </c>
      <c r="X90" s="206">
        <f t="shared" si="23"/>
        <v>0</v>
      </c>
      <c r="Y90" s="206">
        <f t="shared" si="24"/>
        <v>0</v>
      </c>
      <c r="Z90" s="210"/>
      <c r="AA90" s="206">
        <f>W90*(1-固定資本!N90)</f>
        <v>0</v>
      </c>
      <c r="AB90" s="206">
        <f>X90*(1-固定資本!N90)</f>
        <v>0</v>
      </c>
      <c r="AC90" s="206">
        <f t="shared" si="25"/>
        <v>0</v>
      </c>
      <c r="AD90" s="210"/>
      <c r="AE90" s="260">
        <f>(I90+K90+T90)*係数!H90/1000</f>
        <v>0</v>
      </c>
      <c r="AF90" s="210"/>
      <c r="AG90" s="260">
        <f>(I90+K90+T90)*係数!I90/1000</f>
        <v>0</v>
      </c>
    </row>
    <row r="91" spans="1:33">
      <c r="A91" s="10"/>
      <c r="B91" s="203">
        <v>595</v>
      </c>
      <c r="C91" s="211" t="s">
        <v>968</v>
      </c>
      <c r="D91" s="212"/>
      <c r="E91" s="206">
        <f>固定資本!O91*$E$122</f>
        <v>0</v>
      </c>
      <c r="F91" s="207">
        <f>係数!D91</f>
        <v>0.19512280549170569</v>
      </c>
      <c r="G91" s="206">
        <f t="shared" si="17"/>
        <v>0</v>
      </c>
      <c r="H91" s="207">
        <f>固定資本!M91</f>
        <v>1.0219393786478603</v>
      </c>
      <c r="I91" s="212"/>
      <c r="J91" s="206">
        <f t="shared" si="15"/>
        <v>0</v>
      </c>
      <c r="K91" s="208">
        <v>0</v>
      </c>
      <c r="L91" s="206">
        <f t="shared" si="18"/>
        <v>0</v>
      </c>
      <c r="M91" s="207">
        <f>係数!E91+係数!F91</f>
        <v>0.34929642511299852</v>
      </c>
      <c r="N91" s="206">
        <f t="shared" si="19"/>
        <v>0</v>
      </c>
      <c r="O91" s="8"/>
      <c r="P91" s="10"/>
      <c r="Q91" s="207">
        <f>係数!G91</f>
        <v>3.4082851464020732E-3</v>
      </c>
      <c r="R91" s="206">
        <f t="shared" si="20"/>
        <v>0</v>
      </c>
      <c r="S91" s="206">
        <f t="shared" si="21"/>
        <v>0</v>
      </c>
      <c r="T91" s="208">
        <v>0</v>
      </c>
      <c r="U91" s="206">
        <f t="shared" si="16"/>
        <v>0</v>
      </c>
      <c r="V91" s="210"/>
      <c r="W91" s="206">
        <f t="shared" si="22"/>
        <v>0</v>
      </c>
      <c r="X91" s="206">
        <f t="shared" si="23"/>
        <v>0</v>
      </c>
      <c r="Y91" s="206">
        <f t="shared" si="24"/>
        <v>0</v>
      </c>
      <c r="Z91" s="210"/>
      <c r="AA91" s="206">
        <f>W91*(1-固定資本!N91)</f>
        <v>0</v>
      </c>
      <c r="AB91" s="206">
        <f>X91*(1-固定資本!N91)</f>
        <v>0</v>
      </c>
      <c r="AC91" s="206">
        <f t="shared" si="25"/>
        <v>0</v>
      </c>
      <c r="AD91" s="210"/>
      <c r="AE91" s="260">
        <f>(I91+K91+T91)*係数!H91/1000</f>
        <v>0</v>
      </c>
      <c r="AF91" s="210"/>
      <c r="AG91" s="260">
        <f>(I91+K91+T91)*係数!I91/1000</f>
        <v>0</v>
      </c>
    </row>
    <row r="92" spans="1:33">
      <c r="A92" s="10"/>
      <c r="B92" s="203">
        <v>611</v>
      </c>
      <c r="C92" s="211" t="s">
        <v>969</v>
      </c>
      <c r="D92" s="212"/>
      <c r="E92" s="206">
        <f>固定資本!O92*$E$122</f>
        <v>0</v>
      </c>
      <c r="F92" s="207">
        <f>係数!D92</f>
        <v>1</v>
      </c>
      <c r="G92" s="206">
        <f t="shared" si="17"/>
        <v>0</v>
      </c>
      <c r="H92" s="207">
        <f>固定資本!M92</f>
        <v>1.0219068672293024</v>
      </c>
      <c r="I92" s="212"/>
      <c r="J92" s="206">
        <f t="shared" si="15"/>
        <v>0</v>
      </c>
      <c r="K92" s="208">
        <v>0</v>
      </c>
      <c r="L92" s="206">
        <f t="shared" si="18"/>
        <v>0</v>
      </c>
      <c r="M92" s="207">
        <f>係数!E92+係数!F92</f>
        <v>0.36924482699005529</v>
      </c>
      <c r="N92" s="206">
        <f t="shared" si="19"/>
        <v>0</v>
      </c>
      <c r="O92" s="8"/>
      <c r="P92" s="10"/>
      <c r="Q92" s="207">
        <f>係数!G92</f>
        <v>2.7258709934576491E-3</v>
      </c>
      <c r="R92" s="206">
        <f t="shared" si="20"/>
        <v>0</v>
      </c>
      <c r="S92" s="206">
        <f t="shared" si="21"/>
        <v>0</v>
      </c>
      <c r="T92" s="208">
        <v>0</v>
      </c>
      <c r="U92" s="206">
        <f t="shared" si="16"/>
        <v>0</v>
      </c>
      <c r="V92" s="210"/>
      <c r="W92" s="206">
        <f t="shared" si="22"/>
        <v>0</v>
      </c>
      <c r="X92" s="206">
        <f t="shared" si="23"/>
        <v>0</v>
      </c>
      <c r="Y92" s="206">
        <f t="shared" si="24"/>
        <v>0</v>
      </c>
      <c r="Z92" s="210"/>
      <c r="AA92" s="206">
        <f>W92*(1-固定資本!N92)</f>
        <v>0</v>
      </c>
      <c r="AB92" s="206">
        <f>X92*(1-固定資本!N92)</f>
        <v>0</v>
      </c>
      <c r="AC92" s="206">
        <f t="shared" si="25"/>
        <v>0</v>
      </c>
      <c r="AD92" s="210"/>
      <c r="AE92" s="260">
        <f>(I92+K92+T92)*係数!H92/1000</f>
        <v>0</v>
      </c>
      <c r="AF92" s="210"/>
      <c r="AG92" s="260">
        <f>(I92+K92+T92)*係数!I92/1000</f>
        <v>0</v>
      </c>
    </row>
    <row r="93" spans="1:33">
      <c r="A93" s="10"/>
      <c r="B93" s="203">
        <v>631</v>
      </c>
      <c r="C93" s="211" t="s">
        <v>970</v>
      </c>
      <c r="D93" s="212"/>
      <c r="E93" s="206">
        <f>固定資本!O93*$E$122</f>
        <v>0</v>
      </c>
      <c r="F93" s="207">
        <f>係数!D93</f>
        <v>0.77418871350256457</v>
      </c>
      <c r="G93" s="206">
        <f t="shared" si="17"/>
        <v>0</v>
      </c>
      <c r="H93" s="207">
        <f>固定資本!M93</f>
        <v>0.97392898541967743</v>
      </c>
      <c r="I93" s="212"/>
      <c r="J93" s="206">
        <f t="shared" si="15"/>
        <v>0</v>
      </c>
      <c r="K93" s="208">
        <v>0</v>
      </c>
      <c r="L93" s="206">
        <f t="shared" si="18"/>
        <v>0</v>
      </c>
      <c r="M93" s="207">
        <f>係数!E93+係数!F93</f>
        <v>0.62858233353610804</v>
      </c>
      <c r="N93" s="206">
        <f t="shared" si="19"/>
        <v>0</v>
      </c>
      <c r="O93" s="8"/>
      <c r="P93" s="10"/>
      <c r="Q93" s="207">
        <f>係数!G93</f>
        <v>2.6421722946925699E-2</v>
      </c>
      <c r="R93" s="206">
        <f t="shared" si="20"/>
        <v>0</v>
      </c>
      <c r="S93" s="206">
        <f t="shared" si="21"/>
        <v>0</v>
      </c>
      <c r="T93" s="208">
        <v>0</v>
      </c>
      <c r="U93" s="206">
        <f t="shared" si="16"/>
        <v>0</v>
      </c>
      <c r="V93" s="210"/>
      <c r="W93" s="206">
        <f t="shared" si="22"/>
        <v>0</v>
      </c>
      <c r="X93" s="206">
        <f t="shared" si="23"/>
        <v>0</v>
      </c>
      <c r="Y93" s="206">
        <f t="shared" si="24"/>
        <v>0</v>
      </c>
      <c r="Z93" s="210"/>
      <c r="AA93" s="206">
        <f>W93*(1-固定資本!N93)</f>
        <v>0</v>
      </c>
      <c r="AB93" s="206">
        <f>X93*(1-固定資本!N93)</f>
        <v>0</v>
      </c>
      <c r="AC93" s="206">
        <f t="shared" si="25"/>
        <v>0</v>
      </c>
      <c r="AD93" s="210"/>
      <c r="AE93" s="260">
        <f>(I93+K93+T93)*係数!H93/1000</f>
        <v>0</v>
      </c>
      <c r="AF93" s="210"/>
      <c r="AG93" s="260">
        <f>(I93+K93+T93)*係数!I93/1000</f>
        <v>0</v>
      </c>
    </row>
    <row r="94" spans="1:33">
      <c r="A94" s="10"/>
      <c r="B94" s="203">
        <v>632</v>
      </c>
      <c r="C94" s="211" t="s">
        <v>971</v>
      </c>
      <c r="D94" s="212"/>
      <c r="E94" s="206">
        <f>固定資本!O94*$E$122</f>
        <v>0</v>
      </c>
      <c r="F94" s="207">
        <f>係数!D94</f>
        <v>0.88283296105563347</v>
      </c>
      <c r="G94" s="206">
        <f t="shared" si="17"/>
        <v>0</v>
      </c>
      <c r="H94" s="207">
        <f>固定資本!M94</f>
        <v>1.0111004347100798</v>
      </c>
      <c r="I94" s="212"/>
      <c r="J94" s="206">
        <f t="shared" si="15"/>
        <v>0</v>
      </c>
      <c r="K94" s="208">
        <v>0</v>
      </c>
      <c r="L94" s="206">
        <f t="shared" si="18"/>
        <v>0</v>
      </c>
      <c r="M94" s="207">
        <f>係数!E94+係数!F94</f>
        <v>0.39288729257957827</v>
      </c>
      <c r="N94" s="206">
        <f t="shared" si="19"/>
        <v>0</v>
      </c>
      <c r="O94" s="8"/>
      <c r="P94" s="10"/>
      <c r="Q94" s="207">
        <f>係数!G94</f>
        <v>0</v>
      </c>
      <c r="R94" s="206">
        <f t="shared" si="20"/>
        <v>0</v>
      </c>
      <c r="S94" s="206">
        <f t="shared" si="21"/>
        <v>0</v>
      </c>
      <c r="T94" s="208">
        <v>0</v>
      </c>
      <c r="U94" s="206">
        <f t="shared" si="16"/>
        <v>0</v>
      </c>
      <c r="V94" s="210"/>
      <c r="W94" s="206">
        <f t="shared" si="22"/>
        <v>0</v>
      </c>
      <c r="X94" s="206">
        <f t="shared" si="23"/>
        <v>0</v>
      </c>
      <c r="Y94" s="206">
        <f t="shared" si="24"/>
        <v>0</v>
      </c>
      <c r="Z94" s="210"/>
      <c r="AA94" s="206">
        <f>W94*(1-固定資本!N94)</f>
        <v>0</v>
      </c>
      <c r="AB94" s="206">
        <f>X94*(1-固定資本!N94)</f>
        <v>0</v>
      </c>
      <c r="AC94" s="206">
        <f t="shared" si="25"/>
        <v>0</v>
      </c>
      <c r="AD94" s="210"/>
      <c r="AE94" s="260">
        <f>(I94+K94+T94)*係数!H94/1000</f>
        <v>0</v>
      </c>
      <c r="AF94" s="210"/>
      <c r="AG94" s="260">
        <f>(I94+K94+T94)*係数!I94/1000</f>
        <v>0</v>
      </c>
    </row>
    <row r="95" spans="1:33">
      <c r="A95" s="10"/>
      <c r="B95" s="203">
        <v>641</v>
      </c>
      <c r="C95" s="211" t="s">
        <v>972</v>
      </c>
      <c r="D95" s="212"/>
      <c r="E95" s="206">
        <f>固定資本!O95*$E$122</f>
        <v>0</v>
      </c>
      <c r="F95" s="207">
        <f>係数!D95</f>
        <v>0.90091322211213132</v>
      </c>
      <c r="G95" s="206">
        <f t="shared" si="17"/>
        <v>0</v>
      </c>
      <c r="H95" s="207">
        <f>固定資本!M95</f>
        <v>0.98685870996308489</v>
      </c>
      <c r="I95" s="212"/>
      <c r="J95" s="206">
        <f t="shared" si="15"/>
        <v>0</v>
      </c>
      <c r="K95" s="208">
        <v>0</v>
      </c>
      <c r="L95" s="206">
        <f t="shared" si="18"/>
        <v>0</v>
      </c>
      <c r="M95" s="207">
        <f>係数!E95+係数!F95</f>
        <v>0.43057699681144729</v>
      </c>
      <c r="N95" s="206">
        <f t="shared" si="19"/>
        <v>0</v>
      </c>
      <c r="O95" s="8"/>
      <c r="P95" s="10"/>
      <c r="Q95" s="207">
        <f>係数!G95</f>
        <v>3.1850304390851146E-2</v>
      </c>
      <c r="R95" s="206">
        <f t="shared" si="20"/>
        <v>0</v>
      </c>
      <c r="S95" s="206">
        <f t="shared" si="21"/>
        <v>0</v>
      </c>
      <c r="T95" s="208">
        <v>0</v>
      </c>
      <c r="U95" s="206">
        <f t="shared" si="16"/>
        <v>0</v>
      </c>
      <c r="V95" s="210"/>
      <c r="W95" s="206">
        <f t="shared" si="22"/>
        <v>0</v>
      </c>
      <c r="X95" s="206">
        <f t="shared" si="23"/>
        <v>0</v>
      </c>
      <c r="Y95" s="206">
        <f t="shared" si="24"/>
        <v>0</v>
      </c>
      <c r="Z95" s="210"/>
      <c r="AA95" s="206">
        <f>W95*(1-固定資本!N95)</f>
        <v>0</v>
      </c>
      <c r="AB95" s="206">
        <f>X95*(1-固定資本!N95)</f>
        <v>0</v>
      </c>
      <c r="AC95" s="206">
        <f t="shared" si="25"/>
        <v>0</v>
      </c>
      <c r="AD95" s="210"/>
      <c r="AE95" s="260">
        <f>(I95+K95+T95)*係数!H95/1000</f>
        <v>0</v>
      </c>
      <c r="AF95" s="210"/>
      <c r="AG95" s="260">
        <f>(I95+K95+T95)*係数!I95/1000</f>
        <v>0</v>
      </c>
    </row>
    <row r="96" spans="1:33">
      <c r="A96" s="10"/>
      <c r="B96" s="203">
        <v>642</v>
      </c>
      <c r="C96" s="211" t="s">
        <v>973</v>
      </c>
      <c r="D96" s="212"/>
      <c r="E96" s="206">
        <f>固定資本!O96*$E$122</f>
        <v>0</v>
      </c>
      <c r="F96" s="207">
        <f>係数!D96</f>
        <v>0.78924577775500038</v>
      </c>
      <c r="G96" s="206">
        <f t="shared" si="17"/>
        <v>0</v>
      </c>
      <c r="H96" s="207">
        <f>固定資本!M96</f>
        <v>1</v>
      </c>
      <c r="I96" s="212"/>
      <c r="J96" s="206">
        <f t="shared" si="15"/>
        <v>0</v>
      </c>
      <c r="K96" s="208">
        <v>0</v>
      </c>
      <c r="L96" s="206">
        <f t="shared" si="18"/>
        <v>0</v>
      </c>
      <c r="M96" s="207">
        <f>係数!E96+係数!F96</f>
        <v>0.51060921228702305</v>
      </c>
      <c r="N96" s="206">
        <f t="shared" si="19"/>
        <v>0</v>
      </c>
      <c r="O96" s="8"/>
      <c r="P96" s="10"/>
      <c r="Q96" s="207">
        <f>係数!G96</f>
        <v>1.6181785904617428E-4</v>
      </c>
      <c r="R96" s="206">
        <f t="shared" si="20"/>
        <v>0</v>
      </c>
      <c r="S96" s="206">
        <f t="shared" si="21"/>
        <v>0</v>
      </c>
      <c r="T96" s="208">
        <v>0</v>
      </c>
      <c r="U96" s="206">
        <f t="shared" si="16"/>
        <v>0</v>
      </c>
      <c r="V96" s="210"/>
      <c r="W96" s="206">
        <f t="shared" si="22"/>
        <v>0</v>
      </c>
      <c r="X96" s="206">
        <f t="shared" si="23"/>
        <v>0</v>
      </c>
      <c r="Y96" s="206">
        <f t="shared" si="24"/>
        <v>0</v>
      </c>
      <c r="Z96" s="210"/>
      <c r="AA96" s="206">
        <f>W96*(1-固定資本!N96)</f>
        <v>0</v>
      </c>
      <c r="AB96" s="206">
        <f>X96*(1-固定資本!N96)</f>
        <v>0</v>
      </c>
      <c r="AC96" s="206">
        <f t="shared" si="25"/>
        <v>0</v>
      </c>
      <c r="AD96" s="210"/>
      <c r="AE96" s="260">
        <f>(I96+K96+T96)*係数!H96/1000</f>
        <v>0</v>
      </c>
      <c r="AF96" s="210"/>
      <c r="AG96" s="260">
        <f>(I96+K96+T96)*係数!I96/1000</f>
        <v>0</v>
      </c>
    </row>
    <row r="97" spans="1:33">
      <c r="A97" s="10"/>
      <c r="B97" s="203">
        <v>643</v>
      </c>
      <c r="C97" s="211" t="s">
        <v>974</v>
      </c>
      <c r="D97" s="212"/>
      <c r="E97" s="206">
        <f>固定資本!O97*$E$122</f>
        <v>0</v>
      </c>
      <c r="F97" s="207">
        <f>係数!D97</f>
        <v>0.98628013562372174</v>
      </c>
      <c r="G97" s="206">
        <f t="shared" si="17"/>
        <v>0</v>
      </c>
      <c r="H97" s="207">
        <f>固定資本!M97</f>
        <v>0.9669850910173956</v>
      </c>
      <c r="I97" s="212"/>
      <c r="J97" s="206">
        <f t="shared" si="15"/>
        <v>0</v>
      </c>
      <c r="K97" s="208">
        <v>0</v>
      </c>
      <c r="L97" s="206">
        <f t="shared" si="18"/>
        <v>0</v>
      </c>
      <c r="M97" s="207">
        <f>係数!E97+係数!F97</f>
        <v>0.74090506968014369</v>
      </c>
      <c r="N97" s="206">
        <f t="shared" si="19"/>
        <v>0</v>
      </c>
      <c r="O97" s="8"/>
      <c r="P97" s="10"/>
      <c r="Q97" s="207">
        <f>係数!G97</f>
        <v>7.4900172608798159E-3</v>
      </c>
      <c r="R97" s="206">
        <f t="shared" si="20"/>
        <v>0</v>
      </c>
      <c r="S97" s="206">
        <f t="shared" si="21"/>
        <v>0</v>
      </c>
      <c r="T97" s="208">
        <v>0</v>
      </c>
      <c r="U97" s="206">
        <f t="shared" si="16"/>
        <v>0</v>
      </c>
      <c r="V97" s="210"/>
      <c r="W97" s="206">
        <f t="shared" si="22"/>
        <v>0</v>
      </c>
      <c r="X97" s="206">
        <f t="shared" si="23"/>
        <v>0</v>
      </c>
      <c r="Y97" s="206">
        <f t="shared" si="24"/>
        <v>0</v>
      </c>
      <c r="Z97" s="210"/>
      <c r="AA97" s="206">
        <f>W97*(1-固定資本!N97)</f>
        <v>0</v>
      </c>
      <c r="AB97" s="206">
        <f>X97*(1-固定資本!N97)</f>
        <v>0</v>
      </c>
      <c r="AC97" s="206">
        <f t="shared" si="25"/>
        <v>0</v>
      </c>
      <c r="AD97" s="210"/>
      <c r="AE97" s="260">
        <f>(I97+K97+T97)*係数!H97/1000</f>
        <v>0</v>
      </c>
      <c r="AF97" s="210"/>
      <c r="AG97" s="260">
        <f>(I97+K97+T97)*係数!I97/1000</f>
        <v>0</v>
      </c>
    </row>
    <row r="98" spans="1:33">
      <c r="A98" s="10"/>
      <c r="B98" s="203">
        <v>644</v>
      </c>
      <c r="C98" s="211" t="s">
        <v>621</v>
      </c>
      <c r="D98" s="212"/>
      <c r="E98" s="206">
        <f>固定資本!O98*$E$122</f>
        <v>0</v>
      </c>
      <c r="F98" s="207">
        <f>係数!D98</f>
        <v>1</v>
      </c>
      <c r="G98" s="206">
        <f t="shared" si="17"/>
        <v>0</v>
      </c>
      <c r="H98" s="207">
        <f>固定資本!M98</f>
        <v>1.0165868459642982</v>
      </c>
      <c r="I98" s="212"/>
      <c r="J98" s="206">
        <f t="shared" si="15"/>
        <v>0</v>
      </c>
      <c r="K98" s="208">
        <v>0</v>
      </c>
      <c r="L98" s="206">
        <f t="shared" si="18"/>
        <v>0</v>
      </c>
      <c r="M98" s="207">
        <f>係数!E98+係数!F98</f>
        <v>0.63236122235120318</v>
      </c>
      <c r="N98" s="206">
        <f t="shared" si="19"/>
        <v>0</v>
      </c>
      <c r="O98" s="8"/>
      <c r="P98" s="10"/>
      <c r="Q98" s="207">
        <f>係数!G98</f>
        <v>4.260553318271439E-3</v>
      </c>
      <c r="R98" s="206">
        <f t="shared" si="20"/>
        <v>0</v>
      </c>
      <c r="S98" s="206">
        <f t="shared" si="21"/>
        <v>0</v>
      </c>
      <c r="T98" s="208">
        <v>0</v>
      </c>
      <c r="U98" s="206">
        <f t="shared" si="16"/>
        <v>0</v>
      </c>
      <c r="V98" s="210"/>
      <c r="W98" s="206">
        <f t="shared" si="22"/>
        <v>0</v>
      </c>
      <c r="X98" s="206">
        <f t="shared" si="23"/>
        <v>0</v>
      </c>
      <c r="Y98" s="206">
        <f t="shared" si="24"/>
        <v>0</v>
      </c>
      <c r="Z98" s="210"/>
      <c r="AA98" s="206">
        <f>W98*(1-固定資本!N98)</f>
        <v>0</v>
      </c>
      <c r="AB98" s="206">
        <f>X98*(1-固定資本!N98)</f>
        <v>0</v>
      </c>
      <c r="AC98" s="206">
        <f t="shared" si="25"/>
        <v>0</v>
      </c>
      <c r="AD98" s="210"/>
      <c r="AE98" s="260">
        <f>(I98+K98+T98)*係数!H98/1000</f>
        <v>0</v>
      </c>
      <c r="AF98" s="210"/>
      <c r="AG98" s="260">
        <f>(I98+K98+T98)*係数!I98/1000</f>
        <v>0</v>
      </c>
    </row>
    <row r="99" spans="1:33">
      <c r="A99" s="10"/>
      <c r="B99" s="203">
        <v>659</v>
      </c>
      <c r="C99" s="211" t="s">
        <v>90</v>
      </c>
      <c r="D99" s="212"/>
      <c r="E99" s="206">
        <f>固定資本!O99*$E$122</f>
        <v>0</v>
      </c>
      <c r="F99" s="207">
        <f>係数!D99</f>
        <v>0.88445262290308313</v>
      </c>
      <c r="G99" s="206">
        <f t="shared" si="17"/>
        <v>0</v>
      </c>
      <c r="H99" s="207">
        <f>固定資本!M99</f>
        <v>1.0013015909647431</v>
      </c>
      <c r="I99" s="212"/>
      <c r="J99" s="206">
        <f t="shared" si="15"/>
        <v>0</v>
      </c>
      <c r="K99" s="208">
        <v>0</v>
      </c>
      <c r="L99" s="206">
        <f t="shared" si="18"/>
        <v>0</v>
      </c>
      <c r="M99" s="207">
        <f>係数!E99+係数!F99</f>
        <v>0.58307451207252181</v>
      </c>
      <c r="N99" s="206">
        <f t="shared" si="19"/>
        <v>0</v>
      </c>
      <c r="O99" s="8"/>
      <c r="P99" s="10"/>
      <c r="Q99" s="207">
        <f>係数!G99</f>
        <v>5.2790045600261118E-3</v>
      </c>
      <c r="R99" s="206">
        <f t="shared" si="20"/>
        <v>0</v>
      </c>
      <c r="S99" s="206">
        <f t="shared" si="21"/>
        <v>0</v>
      </c>
      <c r="T99" s="208">
        <v>0</v>
      </c>
      <c r="U99" s="206">
        <f t="shared" si="16"/>
        <v>0</v>
      </c>
      <c r="V99" s="210"/>
      <c r="W99" s="206">
        <f t="shared" si="22"/>
        <v>0</v>
      </c>
      <c r="X99" s="206">
        <f t="shared" si="23"/>
        <v>0</v>
      </c>
      <c r="Y99" s="206">
        <f t="shared" si="24"/>
        <v>0</v>
      </c>
      <c r="Z99" s="210"/>
      <c r="AA99" s="206">
        <f>W99*(1-固定資本!N99)</f>
        <v>0</v>
      </c>
      <c r="AB99" s="206">
        <f>X99*(1-固定資本!N99)</f>
        <v>0</v>
      </c>
      <c r="AC99" s="206">
        <f t="shared" si="25"/>
        <v>0</v>
      </c>
      <c r="AD99" s="210"/>
      <c r="AE99" s="260">
        <f>(I99+K99+T99)*係数!H99/1000</f>
        <v>0</v>
      </c>
      <c r="AF99" s="210"/>
      <c r="AG99" s="260">
        <f>(I99+K99+T99)*係数!I99/1000</f>
        <v>0</v>
      </c>
    </row>
    <row r="100" spans="1:33">
      <c r="A100" s="10"/>
      <c r="B100" s="203">
        <v>661</v>
      </c>
      <c r="C100" s="211" t="s">
        <v>975</v>
      </c>
      <c r="D100" s="212"/>
      <c r="E100" s="206">
        <f>固定資本!O100*$E$122</f>
        <v>0</v>
      </c>
      <c r="F100" s="207">
        <f>係数!D100</f>
        <v>0.5002053766313751</v>
      </c>
      <c r="G100" s="206">
        <f t="shared" si="17"/>
        <v>0</v>
      </c>
      <c r="H100" s="207">
        <f>固定資本!M100</f>
        <v>1.0057588020832458</v>
      </c>
      <c r="I100" s="212"/>
      <c r="J100" s="206">
        <f t="shared" si="15"/>
        <v>0</v>
      </c>
      <c r="K100" s="208">
        <v>0</v>
      </c>
      <c r="L100" s="206">
        <f t="shared" si="18"/>
        <v>0</v>
      </c>
      <c r="M100" s="207">
        <f>係数!E100+係数!F100</f>
        <v>0.21353691328105767</v>
      </c>
      <c r="N100" s="206">
        <f t="shared" si="19"/>
        <v>0</v>
      </c>
      <c r="O100" s="8"/>
      <c r="P100" s="10"/>
      <c r="Q100" s="207">
        <f>係数!G100</f>
        <v>1.901431394241541E-3</v>
      </c>
      <c r="R100" s="206">
        <f t="shared" si="20"/>
        <v>0</v>
      </c>
      <c r="S100" s="206">
        <f t="shared" si="21"/>
        <v>0</v>
      </c>
      <c r="T100" s="208">
        <v>0</v>
      </c>
      <c r="U100" s="206">
        <f t="shared" si="16"/>
        <v>0</v>
      </c>
      <c r="V100" s="210"/>
      <c r="W100" s="206">
        <f t="shared" si="22"/>
        <v>0</v>
      </c>
      <c r="X100" s="206">
        <f t="shared" si="23"/>
        <v>0</v>
      </c>
      <c r="Y100" s="206">
        <f t="shared" si="24"/>
        <v>0</v>
      </c>
      <c r="Z100" s="210"/>
      <c r="AA100" s="206">
        <f>W100*(1-固定資本!N100)</f>
        <v>0</v>
      </c>
      <c r="AB100" s="206">
        <f>X100*(1-固定資本!N100)</f>
        <v>0</v>
      </c>
      <c r="AC100" s="206">
        <f t="shared" si="25"/>
        <v>0</v>
      </c>
      <c r="AD100" s="210"/>
      <c r="AE100" s="260">
        <f>(I100+K100+T100)*係数!H100/1000</f>
        <v>0</v>
      </c>
      <c r="AF100" s="210"/>
      <c r="AG100" s="260">
        <f>(I100+K100+T100)*係数!I100/1000</f>
        <v>0</v>
      </c>
    </row>
    <row r="101" spans="1:33">
      <c r="A101" s="10"/>
      <c r="B101" s="203">
        <v>662</v>
      </c>
      <c r="C101" s="211" t="s">
        <v>976</v>
      </c>
      <c r="D101" s="212"/>
      <c r="E101" s="206">
        <f>固定資本!O101*$E$122</f>
        <v>0</v>
      </c>
      <c r="F101" s="207">
        <f>係数!D101</f>
        <v>8.7774081353679589E-2</v>
      </c>
      <c r="G101" s="206">
        <f t="shared" si="17"/>
        <v>0</v>
      </c>
      <c r="H101" s="207">
        <f>固定資本!M101</f>
        <v>1.1635681677536032</v>
      </c>
      <c r="I101" s="212"/>
      <c r="J101" s="206">
        <f t="shared" si="15"/>
        <v>0</v>
      </c>
      <c r="K101" s="208">
        <v>0</v>
      </c>
      <c r="L101" s="206">
        <f t="shared" si="18"/>
        <v>0</v>
      </c>
      <c r="M101" s="207">
        <f>係数!E101+係数!F101</f>
        <v>6.2535786220561815E-2</v>
      </c>
      <c r="N101" s="206">
        <f t="shared" si="19"/>
        <v>0</v>
      </c>
      <c r="O101" s="8"/>
      <c r="P101" s="10"/>
      <c r="Q101" s="207">
        <f>係数!G101</f>
        <v>9.8855408478030542E-6</v>
      </c>
      <c r="R101" s="206">
        <f t="shared" si="20"/>
        <v>0</v>
      </c>
      <c r="S101" s="206">
        <f t="shared" si="21"/>
        <v>0</v>
      </c>
      <c r="T101" s="208">
        <v>0</v>
      </c>
      <c r="U101" s="206">
        <f t="shared" si="16"/>
        <v>0</v>
      </c>
      <c r="V101" s="210"/>
      <c r="W101" s="206">
        <f t="shared" si="22"/>
        <v>0</v>
      </c>
      <c r="X101" s="206">
        <f t="shared" si="23"/>
        <v>0</v>
      </c>
      <c r="Y101" s="206">
        <f t="shared" si="24"/>
        <v>0</v>
      </c>
      <c r="Z101" s="210"/>
      <c r="AA101" s="206">
        <f>W101*(1-固定資本!N101)</f>
        <v>0</v>
      </c>
      <c r="AB101" s="206">
        <f>X101*(1-固定資本!N101)</f>
        <v>0</v>
      </c>
      <c r="AC101" s="206">
        <f t="shared" si="25"/>
        <v>0</v>
      </c>
      <c r="AD101" s="210"/>
      <c r="AE101" s="260">
        <f>(I101+K101+T101)*係数!H101/1000</f>
        <v>0</v>
      </c>
      <c r="AF101" s="210"/>
      <c r="AG101" s="260">
        <f>(I101+K101+T101)*係数!I101/1000</f>
        <v>0</v>
      </c>
    </row>
    <row r="102" spans="1:33">
      <c r="A102" s="10"/>
      <c r="B102" s="203">
        <v>663</v>
      </c>
      <c r="C102" s="211" t="s">
        <v>977</v>
      </c>
      <c r="D102" s="212"/>
      <c r="E102" s="206">
        <f>固定資本!O102*$E$122</f>
        <v>0</v>
      </c>
      <c r="F102" s="207">
        <f>係数!D102</f>
        <v>0.67569092854897272</v>
      </c>
      <c r="G102" s="206">
        <f t="shared" si="17"/>
        <v>0</v>
      </c>
      <c r="H102" s="207">
        <f>固定資本!M102</f>
        <v>1.0047487668624711</v>
      </c>
      <c r="I102" s="212"/>
      <c r="J102" s="206">
        <f t="shared" si="15"/>
        <v>0</v>
      </c>
      <c r="K102" s="208">
        <v>0</v>
      </c>
      <c r="L102" s="206">
        <f t="shared" si="18"/>
        <v>0</v>
      </c>
      <c r="M102" s="207">
        <f>係数!E102+係数!F102</f>
        <v>0.31350859782129681</v>
      </c>
      <c r="N102" s="206">
        <f t="shared" si="19"/>
        <v>0</v>
      </c>
      <c r="O102" s="8"/>
      <c r="P102" s="10"/>
      <c r="Q102" s="207">
        <f>係数!G102</f>
        <v>1.0478157404760647E-2</v>
      </c>
      <c r="R102" s="206">
        <f t="shared" si="20"/>
        <v>0</v>
      </c>
      <c r="S102" s="206">
        <f t="shared" si="21"/>
        <v>0</v>
      </c>
      <c r="T102" s="208">
        <v>0</v>
      </c>
      <c r="U102" s="206">
        <f t="shared" si="16"/>
        <v>0</v>
      </c>
      <c r="V102" s="210"/>
      <c r="W102" s="206">
        <f t="shared" si="22"/>
        <v>0</v>
      </c>
      <c r="X102" s="206">
        <f t="shared" si="23"/>
        <v>0</v>
      </c>
      <c r="Y102" s="206">
        <f t="shared" si="24"/>
        <v>0</v>
      </c>
      <c r="Z102" s="210"/>
      <c r="AA102" s="206">
        <f>W102*(1-固定資本!N102)</f>
        <v>0</v>
      </c>
      <c r="AB102" s="206">
        <f>X102*(1-固定資本!N102)</f>
        <v>0</v>
      </c>
      <c r="AC102" s="206">
        <f t="shared" si="25"/>
        <v>0</v>
      </c>
      <c r="AD102" s="210"/>
      <c r="AE102" s="260">
        <f>(I102+K102+T102)*係数!H102/1000</f>
        <v>0</v>
      </c>
      <c r="AF102" s="210"/>
      <c r="AG102" s="260">
        <f>(I102+K102+T102)*係数!I102/1000</f>
        <v>0</v>
      </c>
    </row>
    <row r="103" spans="1:33">
      <c r="A103" s="10"/>
      <c r="B103" s="203">
        <v>669</v>
      </c>
      <c r="C103" s="211" t="s">
        <v>978</v>
      </c>
      <c r="D103" s="212"/>
      <c r="E103" s="206">
        <f>固定資本!O103*$E$122</f>
        <v>0</v>
      </c>
      <c r="F103" s="207">
        <f>係数!D103</f>
        <v>0.50294382169018403</v>
      </c>
      <c r="G103" s="206">
        <f t="shared" si="17"/>
        <v>0</v>
      </c>
      <c r="H103" s="207">
        <f>固定資本!M103</f>
        <v>1.0306733767466791</v>
      </c>
      <c r="I103" s="212"/>
      <c r="J103" s="206">
        <f t="shared" si="15"/>
        <v>0</v>
      </c>
      <c r="K103" s="208">
        <v>0</v>
      </c>
      <c r="L103" s="206">
        <f t="shared" si="18"/>
        <v>0</v>
      </c>
      <c r="M103" s="207">
        <f>係数!E103+係数!F103</f>
        <v>0.44501018793328195</v>
      </c>
      <c r="N103" s="206">
        <f t="shared" si="19"/>
        <v>0</v>
      </c>
      <c r="O103" s="8"/>
      <c r="P103" s="10"/>
      <c r="Q103" s="207">
        <f>係数!G103</f>
        <v>4.175287280183659E-3</v>
      </c>
      <c r="R103" s="206">
        <f t="shared" si="20"/>
        <v>0</v>
      </c>
      <c r="S103" s="206">
        <f t="shared" si="21"/>
        <v>0</v>
      </c>
      <c r="T103" s="208">
        <v>0</v>
      </c>
      <c r="U103" s="206">
        <f t="shared" si="16"/>
        <v>0</v>
      </c>
      <c r="V103" s="210"/>
      <c r="W103" s="206">
        <f t="shared" si="22"/>
        <v>0</v>
      </c>
      <c r="X103" s="206">
        <f t="shared" si="23"/>
        <v>0</v>
      </c>
      <c r="Y103" s="206">
        <f t="shared" si="24"/>
        <v>0</v>
      </c>
      <c r="Z103" s="210"/>
      <c r="AA103" s="206">
        <f>W103*(1-固定資本!N103)</f>
        <v>0</v>
      </c>
      <c r="AB103" s="206">
        <f>X103*(1-固定資本!N103)</f>
        <v>0</v>
      </c>
      <c r="AC103" s="206">
        <f t="shared" si="25"/>
        <v>0</v>
      </c>
      <c r="AD103" s="210"/>
      <c r="AE103" s="260">
        <f>(I103+K103+T103)*係数!H103/1000</f>
        <v>0</v>
      </c>
      <c r="AF103" s="210"/>
      <c r="AG103" s="260">
        <f>(I103+K103+T103)*係数!I103/1000</f>
        <v>0</v>
      </c>
    </row>
    <row r="104" spans="1:33">
      <c r="A104" s="10"/>
      <c r="B104" s="203">
        <v>671</v>
      </c>
      <c r="C104" s="211" t="s">
        <v>979</v>
      </c>
      <c r="D104" s="212"/>
      <c r="E104" s="206">
        <f>固定資本!O104*$E$122</f>
        <v>0</v>
      </c>
      <c r="F104" s="207">
        <f>係数!D104</f>
        <v>0.10302625374160312</v>
      </c>
      <c r="G104" s="206">
        <f t="shared" si="17"/>
        <v>0</v>
      </c>
      <c r="H104" s="207">
        <f>固定資本!M104</f>
        <v>1.2388031845846939</v>
      </c>
      <c r="I104" s="212"/>
      <c r="J104" s="206">
        <f t="shared" si="15"/>
        <v>0</v>
      </c>
      <c r="K104" s="208">
        <v>0</v>
      </c>
      <c r="L104" s="206">
        <f t="shared" si="18"/>
        <v>0</v>
      </c>
      <c r="M104" s="207">
        <f>係数!E104+係数!F104</f>
        <v>0.14595039020468203</v>
      </c>
      <c r="N104" s="206">
        <f t="shared" si="19"/>
        <v>0</v>
      </c>
      <c r="O104" s="8"/>
      <c r="P104" s="10"/>
      <c r="Q104" s="207">
        <f>係数!G104</f>
        <v>6.9819974646785944E-3</v>
      </c>
      <c r="R104" s="206">
        <f t="shared" si="20"/>
        <v>0</v>
      </c>
      <c r="S104" s="206">
        <f t="shared" si="21"/>
        <v>0</v>
      </c>
      <c r="T104" s="208">
        <v>0</v>
      </c>
      <c r="U104" s="206">
        <f t="shared" si="16"/>
        <v>0</v>
      </c>
      <c r="V104" s="210"/>
      <c r="W104" s="206">
        <f t="shared" si="22"/>
        <v>0</v>
      </c>
      <c r="X104" s="206">
        <f t="shared" si="23"/>
        <v>0</v>
      </c>
      <c r="Y104" s="206">
        <f t="shared" si="24"/>
        <v>0</v>
      </c>
      <c r="Z104" s="210"/>
      <c r="AA104" s="206">
        <f>W104*(1-固定資本!N104)</f>
        <v>0</v>
      </c>
      <c r="AB104" s="206">
        <f>X104*(1-固定資本!N104)</f>
        <v>0</v>
      </c>
      <c r="AC104" s="206">
        <f t="shared" si="25"/>
        <v>0</v>
      </c>
      <c r="AD104" s="210"/>
      <c r="AE104" s="260">
        <f>(I104+K104+T104)*係数!H104/1000</f>
        <v>0</v>
      </c>
      <c r="AF104" s="210"/>
      <c r="AG104" s="260">
        <f>(I104+K104+T104)*係数!I104/1000</f>
        <v>0</v>
      </c>
    </row>
    <row r="105" spans="1:33">
      <c r="A105" s="10"/>
      <c r="B105" s="203">
        <v>672</v>
      </c>
      <c r="C105" s="211" t="s">
        <v>980</v>
      </c>
      <c r="D105" s="212"/>
      <c r="E105" s="206">
        <f>固定資本!O105*$E$122</f>
        <v>0</v>
      </c>
      <c r="F105" s="207">
        <f>係数!D105</f>
        <v>0.67936669965790486</v>
      </c>
      <c r="G105" s="206">
        <f t="shared" si="17"/>
        <v>0</v>
      </c>
      <c r="H105" s="207">
        <f>固定資本!M105</f>
        <v>1.003720355693317</v>
      </c>
      <c r="I105" s="212"/>
      <c r="J105" s="206">
        <f t="shared" si="15"/>
        <v>0</v>
      </c>
      <c r="K105" s="208">
        <v>0</v>
      </c>
      <c r="L105" s="206">
        <f t="shared" si="18"/>
        <v>0</v>
      </c>
      <c r="M105" s="207">
        <f>係数!E105+係数!F105</f>
        <v>0.28007426830551202</v>
      </c>
      <c r="N105" s="206">
        <f t="shared" si="19"/>
        <v>0</v>
      </c>
      <c r="O105" s="8"/>
      <c r="P105" s="10"/>
      <c r="Q105" s="207">
        <f>係数!G105</f>
        <v>5.0145811356273634E-2</v>
      </c>
      <c r="R105" s="206">
        <f t="shared" si="20"/>
        <v>0</v>
      </c>
      <c r="S105" s="206">
        <f t="shared" si="21"/>
        <v>0</v>
      </c>
      <c r="T105" s="208">
        <v>0</v>
      </c>
      <c r="U105" s="206">
        <f t="shared" si="16"/>
        <v>0</v>
      </c>
      <c r="V105" s="210"/>
      <c r="W105" s="206">
        <f t="shared" si="22"/>
        <v>0</v>
      </c>
      <c r="X105" s="206">
        <f t="shared" si="23"/>
        <v>0</v>
      </c>
      <c r="Y105" s="206">
        <f t="shared" si="24"/>
        <v>0</v>
      </c>
      <c r="Z105" s="210"/>
      <c r="AA105" s="206">
        <f>W105*(1-固定資本!N105)</f>
        <v>0</v>
      </c>
      <c r="AB105" s="206">
        <f>X105*(1-固定資本!N105)</f>
        <v>0</v>
      </c>
      <c r="AC105" s="206">
        <f t="shared" si="25"/>
        <v>0</v>
      </c>
      <c r="AD105" s="210"/>
      <c r="AE105" s="260">
        <f>(I105+K105+T105)*係数!H105/1000</f>
        <v>0</v>
      </c>
      <c r="AF105" s="210"/>
      <c r="AG105" s="260">
        <f>(I105+K105+T105)*係数!I105/1000</f>
        <v>0</v>
      </c>
    </row>
    <row r="106" spans="1:33">
      <c r="A106" s="10"/>
      <c r="B106" s="203">
        <v>673</v>
      </c>
      <c r="C106" s="211" t="s">
        <v>641</v>
      </c>
      <c r="D106" s="212"/>
      <c r="E106" s="206">
        <f>固定資本!O106*$E$122</f>
        <v>0</v>
      </c>
      <c r="F106" s="207">
        <f>係数!D106</f>
        <v>0.6275529799530335</v>
      </c>
      <c r="G106" s="206">
        <f t="shared" si="17"/>
        <v>0</v>
      </c>
      <c r="H106" s="207">
        <f>固定資本!M106</f>
        <v>1.0032729326848555</v>
      </c>
      <c r="I106" s="212"/>
      <c r="J106" s="206">
        <f t="shared" si="15"/>
        <v>0</v>
      </c>
      <c r="K106" s="208">
        <v>0</v>
      </c>
      <c r="L106" s="206">
        <f t="shared" si="18"/>
        <v>0</v>
      </c>
      <c r="M106" s="207">
        <f>係数!E106+係数!F106</f>
        <v>0.37694598449825284</v>
      </c>
      <c r="N106" s="206">
        <f t="shared" si="19"/>
        <v>0</v>
      </c>
      <c r="O106" s="8"/>
      <c r="P106" s="10"/>
      <c r="Q106" s="207">
        <f>係数!G106</f>
        <v>1.2761606206860676E-2</v>
      </c>
      <c r="R106" s="206">
        <f t="shared" si="20"/>
        <v>0</v>
      </c>
      <c r="S106" s="206">
        <f t="shared" si="21"/>
        <v>0</v>
      </c>
      <c r="T106" s="208">
        <v>0</v>
      </c>
      <c r="U106" s="206">
        <f t="shared" si="16"/>
        <v>0</v>
      </c>
      <c r="V106" s="210"/>
      <c r="W106" s="206">
        <f t="shared" si="22"/>
        <v>0</v>
      </c>
      <c r="X106" s="206">
        <f t="shared" si="23"/>
        <v>0</v>
      </c>
      <c r="Y106" s="206">
        <f t="shared" si="24"/>
        <v>0</v>
      </c>
      <c r="Z106" s="210"/>
      <c r="AA106" s="206">
        <f>W106*(1-固定資本!N106)</f>
        <v>0</v>
      </c>
      <c r="AB106" s="206">
        <f>X106*(1-固定資本!N106)</f>
        <v>0</v>
      </c>
      <c r="AC106" s="206">
        <f t="shared" si="25"/>
        <v>0</v>
      </c>
      <c r="AD106" s="210"/>
      <c r="AE106" s="260">
        <f>(I106+K106+T106)*係数!H106/1000</f>
        <v>0</v>
      </c>
      <c r="AF106" s="210"/>
      <c r="AG106" s="260">
        <f>(I106+K106+T106)*係数!I106/1000</f>
        <v>0</v>
      </c>
    </row>
    <row r="107" spans="1:33">
      <c r="A107" s="10"/>
      <c r="B107" s="203">
        <v>674</v>
      </c>
      <c r="C107" s="211" t="s">
        <v>981</v>
      </c>
      <c r="D107" s="212"/>
      <c r="E107" s="206">
        <f>固定資本!O107*$E$122</f>
        <v>0</v>
      </c>
      <c r="F107" s="207">
        <f>係数!D107</f>
        <v>0.67201797451177436</v>
      </c>
      <c r="G107" s="206">
        <f t="shared" si="17"/>
        <v>0</v>
      </c>
      <c r="H107" s="207">
        <f>固定資本!M107</f>
        <v>1.025953158767126</v>
      </c>
      <c r="I107" s="212"/>
      <c r="J107" s="206">
        <f t="shared" si="15"/>
        <v>0</v>
      </c>
      <c r="K107" s="208">
        <v>0</v>
      </c>
      <c r="L107" s="206">
        <f t="shared" si="18"/>
        <v>0</v>
      </c>
      <c r="M107" s="207">
        <f>係数!E107+係数!F107</f>
        <v>0.35652998679723091</v>
      </c>
      <c r="N107" s="206">
        <f t="shared" si="19"/>
        <v>0</v>
      </c>
      <c r="O107" s="8"/>
      <c r="P107" s="10"/>
      <c r="Q107" s="207">
        <f>係数!G107</f>
        <v>2.0225103103049431E-2</v>
      </c>
      <c r="R107" s="206">
        <f t="shared" si="20"/>
        <v>0</v>
      </c>
      <c r="S107" s="206">
        <f t="shared" si="21"/>
        <v>0</v>
      </c>
      <c r="T107" s="208">
        <v>0</v>
      </c>
      <c r="U107" s="206">
        <f t="shared" si="16"/>
        <v>0</v>
      </c>
      <c r="V107" s="210"/>
      <c r="W107" s="206">
        <f t="shared" si="22"/>
        <v>0</v>
      </c>
      <c r="X107" s="206">
        <f t="shared" si="23"/>
        <v>0</v>
      </c>
      <c r="Y107" s="206">
        <f t="shared" si="24"/>
        <v>0</v>
      </c>
      <c r="Z107" s="210"/>
      <c r="AA107" s="206">
        <f>W107*(1-固定資本!N107)</f>
        <v>0</v>
      </c>
      <c r="AB107" s="206">
        <f>X107*(1-固定資本!N107)</f>
        <v>0</v>
      </c>
      <c r="AC107" s="206">
        <f t="shared" si="25"/>
        <v>0</v>
      </c>
      <c r="AD107" s="210"/>
      <c r="AE107" s="260">
        <f>(I107+K107+T107)*係数!H107/1000</f>
        <v>0</v>
      </c>
      <c r="AF107" s="210"/>
      <c r="AG107" s="260">
        <f>(I107+K107+T107)*係数!I107/1000</f>
        <v>0</v>
      </c>
    </row>
    <row r="108" spans="1:33">
      <c r="A108" s="10"/>
      <c r="B108" s="203">
        <v>675</v>
      </c>
      <c r="C108" s="211" t="s">
        <v>982</v>
      </c>
      <c r="D108" s="212"/>
      <c r="E108" s="206">
        <f>固定資本!O108*$E$122</f>
        <v>0</v>
      </c>
      <c r="F108" s="207">
        <f>係数!D108</f>
        <v>0.89524053161118478</v>
      </c>
      <c r="G108" s="206">
        <f t="shared" si="17"/>
        <v>0</v>
      </c>
      <c r="H108" s="207">
        <f>固定資本!M108</f>
        <v>1.0118486099552586</v>
      </c>
      <c r="I108" s="212"/>
      <c r="J108" s="206">
        <f t="shared" si="15"/>
        <v>0</v>
      </c>
      <c r="K108" s="208">
        <v>0</v>
      </c>
      <c r="L108" s="206">
        <f t="shared" si="18"/>
        <v>0</v>
      </c>
      <c r="M108" s="207">
        <f>係数!E108+係数!F108</f>
        <v>0.52576013322384285</v>
      </c>
      <c r="N108" s="206">
        <f t="shared" si="19"/>
        <v>0</v>
      </c>
      <c r="O108" s="8"/>
      <c r="P108" s="10"/>
      <c r="Q108" s="207">
        <f>係数!G108</f>
        <v>1.8393176495550929E-3</v>
      </c>
      <c r="R108" s="206">
        <f t="shared" si="20"/>
        <v>0</v>
      </c>
      <c r="S108" s="206">
        <f t="shared" si="21"/>
        <v>0</v>
      </c>
      <c r="T108" s="208">
        <v>0</v>
      </c>
      <c r="U108" s="206">
        <f t="shared" si="16"/>
        <v>0</v>
      </c>
      <c r="V108" s="210"/>
      <c r="W108" s="206">
        <f t="shared" si="22"/>
        <v>0</v>
      </c>
      <c r="X108" s="206">
        <f t="shared" si="23"/>
        <v>0</v>
      </c>
      <c r="Y108" s="206">
        <f t="shared" si="24"/>
        <v>0</v>
      </c>
      <c r="Z108" s="210"/>
      <c r="AA108" s="206">
        <f>W108*(1-固定資本!N108)</f>
        <v>0</v>
      </c>
      <c r="AB108" s="206">
        <f>X108*(1-固定資本!N108)</f>
        <v>0</v>
      </c>
      <c r="AC108" s="206">
        <f t="shared" si="25"/>
        <v>0</v>
      </c>
      <c r="AD108" s="210"/>
      <c r="AE108" s="260">
        <f>(I108+K108+T108)*係数!H108/1000</f>
        <v>0</v>
      </c>
      <c r="AF108" s="210"/>
      <c r="AG108" s="260">
        <f>(I108+K108+T108)*係数!I108/1000</f>
        <v>0</v>
      </c>
    </row>
    <row r="109" spans="1:33">
      <c r="A109" s="10"/>
      <c r="B109" s="203">
        <v>679</v>
      </c>
      <c r="C109" s="211" t="s">
        <v>645</v>
      </c>
      <c r="D109" s="212"/>
      <c r="E109" s="206">
        <f>固定資本!O109*$E$122</f>
        <v>0</v>
      </c>
      <c r="F109" s="207">
        <f>係数!D109</f>
        <v>0.75832230033594317</v>
      </c>
      <c r="G109" s="206">
        <f t="shared" si="17"/>
        <v>0</v>
      </c>
      <c r="H109" s="207">
        <f>固定資本!M109</f>
        <v>1.0144616257250549</v>
      </c>
      <c r="I109" s="212"/>
      <c r="J109" s="206">
        <f t="shared" si="15"/>
        <v>0</v>
      </c>
      <c r="K109" s="208">
        <v>0</v>
      </c>
      <c r="L109" s="206">
        <f t="shared" si="18"/>
        <v>0</v>
      </c>
      <c r="M109" s="207">
        <f>係数!E109+係数!F109</f>
        <v>0.34030043056366016</v>
      </c>
      <c r="N109" s="206">
        <f t="shared" si="19"/>
        <v>0</v>
      </c>
      <c r="O109" s="8"/>
      <c r="P109" s="10"/>
      <c r="Q109" s="207">
        <f>係数!G109</f>
        <v>1.8465650014573752E-2</v>
      </c>
      <c r="R109" s="206">
        <f t="shared" si="20"/>
        <v>0</v>
      </c>
      <c r="S109" s="206">
        <f t="shared" si="21"/>
        <v>0</v>
      </c>
      <c r="T109" s="208">
        <v>0</v>
      </c>
      <c r="U109" s="206">
        <f t="shared" si="16"/>
        <v>0</v>
      </c>
      <c r="V109" s="210"/>
      <c r="W109" s="206">
        <f t="shared" si="22"/>
        <v>0</v>
      </c>
      <c r="X109" s="206">
        <f t="shared" si="23"/>
        <v>0</v>
      </c>
      <c r="Y109" s="206">
        <f t="shared" si="24"/>
        <v>0</v>
      </c>
      <c r="Z109" s="210"/>
      <c r="AA109" s="206">
        <f>W109*(1-固定資本!N109)</f>
        <v>0</v>
      </c>
      <c r="AB109" s="206">
        <f>X109*(1-固定資本!N109)</f>
        <v>0</v>
      </c>
      <c r="AC109" s="206">
        <f t="shared" si="25"/>
        <v>0</v>
      </c>
      <c r="AD109" s="210"/>
      <c r="AE109" s="260">
        <f>(I109+K109+T109)*係数!H109/1000</f>
        <v>0</v>
      </c>
      <c r="AF109" s="210"/>
      <c r="AG109" s="260">
        <f>(I109+K109+T109)*係数!I109/1000</f>
        <v>0</v>
      </c>
    </row>
    <row r="110" spans="1:33">
      <c r="A110" s="10"/>
      <c r="B110" s="203">
        <v>681</v>
      </c>
      <c r="C110" s="211" t="s">
        <v>647</v>
      </c>
      <c r="D110" s="212"/>
      <c r="E110" s="206">
        <f>固定資本!O110*$E$122</f>
        <v>0</v>
      </c>
      <c r="F110" s="207">
        <f>係数!D110</f>
        <v>1</v>
      </c>
      <c r="G110" s="206">
        <f t="shared" si="17"/>
        <v>0</v>
      </c>
      <c r="H110" s="207">
        <f>固定資本!M110</f>
        <v>1.0287413518373496</v>
      </c>
      <c r="I110" s="212"/>
      <c r="J110" s="206">
        <f t="shared" si="15"/>
        <v>0</v>
      </c>
      <c r="K110" s="208">
        <v>0</v>
      </c>
      <c r="L110" s="206">
        <f t="shared" si="18"/>
        <v>0</v>
      </c>
      <c r="M110" s="207">
        <f>係数!E110+係数!F110</f>
        <v>0</v>
      </c>
      <c r="N110" s="206">
        <f t="shared" si="19"/>
        <v>0</v>
      </c>
      <c r="O110" s="8"/>
      <c r="P110" s="10"/>
      <c r="Q110" s="207">
        <f>係数!G110</f>
        <v>0</v>
      </c>
      <c r="R110" s="206">
        <f t="shared" si="20"/>
        <v>0</v>
      </c>
      <c r="S110" s="206">
        <f t="shared" si="21"/>
        <v>0</v>
      </c>
      <c r="T110" s="208">
        <v>0</v>
      </c>
      <c r="U110" s="206">
        <f t="shared" si="16"/>
        <v>0</v>
      </c>
      <c r="V110" s="210"/>
      <c r="W110" s="206">
        <f t="shared" si="22"/>
        <v>0</v>
      </c>
      <c r="X110" s="206">
        <f t="shared" si="23"/>
        <v>0</v>
      </c>
      <c r="Y110" s="206">
        <f t="shared" si="24"/>
        <v>0</v>
      </c>
      <c r="Z110" s="210"/>
      <c r="AA110" s="206">
        <f>W110*(1-固定資本!N110)</f>
        <v>0</v>
      </c>
      <c r="AB110" s="206">
        <f>X110*(1-固定資本!N110)</f>
        <v>0</v>
      </c>
      <c r="AC110" s="206">
        <f t="shared" si="25"/>
        <v>0</v>
      </c>
      <c r="AD110" s="210"/>
      <c r="AE110" s="260">
        <f>(I110+K110+T110)*係数!H110/1000</f>
        <v>0</v>
      </c>
      <c r="AF110" s="210"/>
      <c r="AG110" s="260">
        <f>(I110+K110+T110)*係数!I110/1000</f>
        <v>0</v>
      </c>
    </row>
    <row r="111" spans="1:33">
      <c r="A111" s="10"/>
      <c r="B111" s="215">
        <v>691</v>
      </c>
      <c r="C111" s="216" t="s">
        <v>648</v>
      </c>
      <c r="D111" s="217"/>
      <c r="E111" s="530">
        <f>固定資本!O111*$E$122</f>
        <v>0</v>
      </c>
      <c r="F111" s="207">
        <f>係数!D111</f>
        <v>0.86001495909806924</v>
      </c>
      <c r="G111" s="206">
        <f t="shared" si="17"/>
        <v>0</v>
      </c>
      <c r="H111" s="207">
        <f>固定資本!M111</f>
        <v>1.0462282109380405</v>
      </c>
      <c r="I111" s="217"/>
      <c r="J111" s="206">
        <f t="shared" si="15"/>
        <v>0</v>
      </c>
      <c r="K111" s="218">
        <v>0</v>
      </c>
      <c r="L111" s="206">
        <f t="shared" si="18"/>
        <v>0</v>
      </c>
      <c r="M111" s="207">
        <f>係数!E111+係数!F111</f>
        <v>0.56668329190038969</v>
      </c>
      <c r="N111" s="206">
        <f t="shared" si="19"/>
        <v>0</v>
      </c>
      <c r="O111" s="8"/>
      <c r="P111" s="10"/>
      <c r="Q111" s="207">
        <f>係数!G111</f>
        <v>8.4525283964417726E-6</v>
      </c>
      <c r="R111" s="206">
        <f t="shared" si="20"/>
        <v>0</v>
      </c>
      <c r="S111" s="206">
        <f t="shared" si="21"/>
        <v>0</v>
      </c>
      <c r="T111" s="218">
        <v>0</v>
      </c>
      <c r="U111" s="206">
        <f t="shared" si="16"/>
        <v>0</v>
      </c>
      <c r="V111" s="219"/>
      <c r="W111" s="206">
        <f t="shared" si="22"/>
        <v>0</v>
      </c>
      <c r="X111" s="206">
        <f t="shared" si="23"/>
        <v>0</v>
      </c>
      <c r="Y111" s="206">
        <f t="shared" si="24"/>
        <v>0</v>
      </c>
      <c r="Z111" s="219"/>
      <c r="AA111" s="206">
        <f>W111*(1-固定資本!N111)</f>
        <v>0</v>
      </c>
      <c r="AB111" s="206">
        <f>X111*(1-固定資本!N111)</f>
        <v>0</v>
      </c>
      <c r="AC111" s="206">
        <f t="shared" si="25"/>
        <v>0</v>
      </c>
      <c r="AD111" s="219"/>
      <c r="AE111" s="260">
        <f>(I111+K111+T111)*係数!H111/1000</f>
        <v>0</v>
      </c>
      <c r="AF111" s="219"/>
      <c r="AG111" s="260">
        <f>(I111+K111+T111)*係数!I111/1000</f>
        <v>0</v>
      </c>
    </row>
    <row r="112" spans="1:33">
      <c r="A112" s="10"/>
      <c r="B112" s="220">
        <v>700</v>
      </c>
      <c r="C112" s="221" t="s">
        <v>102</v>
      </c>
      <c r="D112" s="222"/>
      <c r="E112" s="262">
        <f>固定資本!O112*$E$122</f>
        <v>0</v>
      </c>
      <c r="F112" s="223"/>
      <c r="G112" s="224">
        <f>SUM(G6:G111)</f>
        <v>0</v>
      </c>
      <c r="H112" s="225"/>
      <c r="I112" s="124">
        <f>SUM((I6:I111))</f>
        <v>0</v>
      </c>
      <c r="J112" s="124">
        <f>SUM((J6:J111))</f>
        <v>0</v>
      </c>
      <c r="K112" s="124">
        <f>SUM((K6:K111))</f>
        <v>0</v>
      </c>
      <c r="L112" s="124">
        <f>SUM((L6:L111))</f>
        <v>0</v>
      </c>
      <c r="M112" s="226"/>
      <c r="N112" s="124">
        <f>SUM((N6:N111))</f>
        <v>0</v>
      </c>
      <c r="O112" s="8"/>
      <c r="P112" s="531"/>
      <c r="Q112" s="227">
        <f>係数!G112</f>
        <v>1</v>
      </c>
      <c r="R112" s="206">
        <f t="shared" ref="R112" si="26">Q112*$P$116</f>
        <v>0</v>
      </c>
      <c r="S112" s="124">
        <f t="shared" ref="S112:AG112" si="27">SUM((S6:S111))</f>
        <v>0</v>
      </c>
      <c r="T112" s="124">
        <f t="shared" si="27"/>
        <v>0</v>
      </c>
      <c r="U112" s="124">
        <f t="shared" si="27"/>
        <v>0</v>
      </c>
      <c r="V112" s="124">
        <f t="shared" si="27"/>
        <v>0</v>
      </c>
      <c r="W112" s="124">
        <f t="shared" si="27"/>
        <v>0</v>
      </c>
      <c r="X112" s="124">
        <f t="shared" si="27"/>
        <v>0</v>
      </c>
      <c r="Y112" s="124">
        <f t="shared" si="27"/>
        <v>0</v>
      </c>
      <c r="Z112" s="124">
        <f t="shared" si="27"/>
        <v>0</v>
      </c>
      <c r="AA112" s="124">
        <f t="shared" si="27"/>
        <v>0</v>
      </c>
      <c r="AB112" s="124">
        <f t="shared" si="27"/>
        <v>0</v>
      </c>
      <c r="AC112" s="124">
        <f t="shared" si="27"/>
        <v>0</v>
      </c>
      <c r="AD112" s="228">
        <f t="shared" si="27"/>
        <v>0</v>
      </c>
      <c r="AE112" s="228">
        <f t="shared" si="27"/>
        <v>0</v>
      </c>
      <c r="AF112" s="228">
        <f t="shared" si="27"/>
        <v>0</v>
      </c>
      <c r="AG112" s="228">
        <f t="shared" si="27"/>
        <v>0</v>
      </c>
    </row>
    <row r="113" spans="1:33">
      <c r="A113" s="10"/>
      <c r="B113" s="229">
        <v>711</v>
      </c>
      <c r="C113" s="230" t="s">
        <v>103</v>
      </c>
      <c r="D113" s="231"/>
      <c r="E113" s="264">
        <f>固定資本!O113*$E$122</f>
        <v>0</v>
      </c>
      <c r="F113" s="232"/>
      <c r="G113" s="233"/>
      <c r="H113" s="234"/>
      <c r="I113" s="235"/>
      <c r="J113" s="233"/>
      <c r="K113" s="233"/>
      <c r="L113" s="233"/>
      <c r="M113" s="236"/>
      <c r="N113" s="192" t="s">
        <v>763</v>
      </c>
      <c r="O113" s="192" t="s">
        <v>753</v>
      </c>
      <c r="P113" s="192" t="s">
        <v>754</v>
      </c>
      <c r="Q113" s="237"/>
      <c r="R113" s="233"/>
      <c r="S113" s="233"/>
      <c r="T113" s="233"/>
      <c r="U113" s="233"/>
      <c r="V113" s="233"/>
      <c r="W113" s="233"/>
      <c r="X113" s="233"/>
      <c r="Y113" s="233"/>
      <c r="Z113" s="233"/>
      <c r="AA113" s="233"/>
      <c r="AB113" s="233"/>
      <c r="AC113" s="233"/>
      <c r="AD113" s="233"/>
      <c r="AE113" s="233"/>
      <c r="AF113" s="233"/>
      <c r="AG113" s="233"/>
    </row>
    <row r="114" spans="1:33">
      <c r="A114" s="10"/>
      <c r="B114" s="238">
        <v>911</v>
      </c>
      <c r="C114" s="239" t="s">
        <v>104</v>
      </c>
      <c r="D114" s="240"/>
      <c r="E114" s="206">
        <f>固定資本!O114*$E$122</f>
        <v>0</v>
      </c>
      <c r="F114" s="54"/>
      <c r="G114" s="11"/>
      <c r="H114" s="241">
        <f>固定資本!M112</f>
        <v>0.98603825064722228</v>
      </c>
      <c r="J114" s="242">
        <f>(E114+E115)/H114</f>
        <v>0</v>
      </c>
      <c r="K114" s="11"/>
      <c r="L114" s="11"/>
      <c r="M114" s="11"/>
      <c r="N114" s="57">
        <f>J114</f>
        <v>0</v>
      </c>
      <c r="O114" s="243">
        <f>固定資本!H6</f>
        <v>0.9410230177254062</v>
      </c>
      <c r="P114" s="243">
        <f>固定資本!I6</f>
        <v>0.78403790917303728</v>
      </c>
      <c r="Q114" s="11"/>
      <c r="R114" s="11"/>
      <c r="S114" s="11"/>
      <c r="T114" s="11"/>
      <c r="U114" s="11"/>
      <c r="V114" s="11"/>
      <c r="W114" s="11"/>
      <c r="X114" s="11"/>
      <c r="Y114" s="11"/>
      <c r="Z114" s="11"/>
      <c r="AA114" s="11"/>
      <c r="AB114" s="11"/>
      <c r="AC114" s="11"/>
      <c r="AD114" s="11"/>
      <c r="AE114" s="11"/>
      <c r="AF114" s="11"/>
      <c r="AG114" s="11"/>
    </row>
    <row r="115" spans="1:33">
      <c r="A115" s="10"/>
      <c r="B115" s="244">
        <v>921</v>
      </c>
      <c r="C115" s="245" t="s">
        <v>105</v>
      </c>
      <c r="D115" s="246"/>
      <c r="E115" s="206">
        <f>固定資本!O115*$E$122</f>
        <v>0</v>
      </c>
      <c r="F115" s="8"/>
      <c r="G115" s="15"/>
      <c r="I115" s="247"/>
      <c r="K115" s="8"/>
      <c r="M115" s="10"/>
      <c r="N115" s="248" t="s">
        <v>760</v>
      </c>
      <c r="O115" s="248" t="s">
        <v>755</v>
      </c>
      <c r="P115" s="248" t="s">
        <v>760</v>
      </c>
      <c r="Q115" s="8"/>
    </row>
    <row r="116" spans="1:33">
      <c r="A116" s="10"/>
      <c r="B116" s="244">
        <v>931</v>
      </c>
      <c r="C116" s="245" t="s">
        <v>106</v>
      </c>
      <c r="D116" s="240"/>
      <c r="E116" s="206">
        <f>固定資本!O116*$E$122</f>
        <v>0</v>
      </c>
      <c r="F116" s="8"/>
      <c r="H116" s="249"/>
      <c r="I116" s="250"/>
      <c r="J116" s="251"/>
      <c r="N116" s="57">
        <f>N112+N114</f>
        <v>0</v>
      </c>
      <c r="O116" s="224">
        <f>N116*O114</f>
        <v>0</v>
      </c>
      <c r="P116" s="224">
        <f>O116*P114</f>
        <v>0</v>
      </c>
    </row>
    <row r="117" spans="1:33">
      <c r="A117" s="10"/>
      <c r="B117" s="244">
        <v>932</v>
      </c>
      <c r="C117" s="245" t="s">
        <v>107</v>
      </c>
      <c r="D117" s="240"/>
      <c r="E117" s="206">
        <f>固定資本!O117*$E$122</f>
        <v>0</v>
      </c>
      <c r="F117" s="252"/>
      <c r="G117" s="253"/>
      <c r="M117" s="10"/>
      <c r="Q117" s="8"/>
    </row>
    <row r="118" spans="1:33">
      <c r="A118" s="10"/>
      <c r="B118" s="244">
        <v>941</v>
      </c>
      <c r="C118" s="245" t="s">
        <v>1108</v>
      </c>
      <c r="D118" s="240"/>
      <c r="E118" s="206">
        <f>固定資本!O118*$E$122</f>
        <v>0</v>
      </c>
      <c r="F118" s="8"/>
      <c r="N118" s="11"/>
      <c r="O118" s="11"/>
      <c r="P118" s="11"/>
    </row>
    <row r="119" spans="1:33">
      <c r="A119" s="10"/>
      <c r="B119" s="244">
        <v>951</v>
      </c>
      <c r="C119" s="245" t="s">
        <v>108</v>
      </c>
      <c r="D119" s="240"/>
      <c r="E119" s="206">
        <f>固定資本!O119*$E$122</f>
        <v>0</v>
      </c>
      <c r="F119" s="8"/>
    </row>
    <row r="120" spans="1:33">
      <c r="A120" s="10"/>
      <c r="B120" s="254"/>
      <c r="C120" s="255" t="s">
        <v>109</v>
      </c>
      <c r="D120" s="240"/>
      <c r="E120" s="530">
        <f>固定資本!O120*$E$122</f>
        <v>0</v>
      </c>
      <c r="F120" s="8"/>
    </row>
    <row r="121" spans="1:33">
      <c r="A121" s="10"/>
      <c r="B121" s="256">
        <v>960</v>
      </c>
      <c r="C121" s="257" t="s">
        <v>110</v>
      </c>
      <c r="D121" s="240"/>
      <c r="E121" s="262">
        <f>固定資本!O121*$E$122</f>
        <v>0</v>
      </c>
      <c r="F121" s="8"/>
    </row>
    <row r="122" spans="1:33">
      <c r="A122" s="10"/>
      <c r="B122" s="256">
        <v>970</v>
      </c>
      <c r="C122" s="257" t="s">
        <v>111</v>
      </c>
      <c r="D122" s="240"/>
      <c r="E122" s="124">
        <f>$D$69</f>
        <v>0</v>
      </c>
      <c r="F122" s="8"/>
    </row>
    <row r="123" spans="1:33">
      <c r="B123" s="258"/>
      <c r="C123" s="258"/>
      <c r="D123" s="259"/>
      <c r="E123" s="11"/>
    </row>
    <row r="124" spans="1:33">
      <c r="B124" s="259"/>
      <c r="C124" s="259"/>
      <c r="D124" s="259"/>
    </row>
    <row r="125" spans="1:33">
      <c r="B125" s="259"/>
    </row>
    <row r="129" s="6" customFormat="1"/>
    <row r="130" s="6" customFormat="1"/>
    <row r="131" s="6" customFormat="1"/>
    <row r="132" s="6" customFormat="1"/>
    <row r="133" s="6" customFormat="1"/>
    <row r="134" s="6" customFormat="1"/>
    <row r="135" s="6" customFormat="1"/>
    <row r="136" s="6" customFormat="1"/>
    <row r="137" s="6" customFormat="1"/>
    <row r="138" s="6" customFormat="1"/>
    <row r="139" s="6" customFormat="1"/>
    <row r="140" s="6" customFormat="1"/>
    <row r="141" s="6" customFormat="1"/>
    <row r="142" s="6" customFormat="1"/>
    <row r="143" s="6" customFormat="1"/>
    <row r="144" s="6" customFormat="1"/>
    <row r="145" s="6" customFormat="1"/>
    <row r="146" s="6" customFormat="1"/>
    <row r="147" s="6" customFormat="1"/>
    <row r="148" s="6" customFormat="1"/>
    <row r="149" s="6" customFormat="1"/>
    <row r="150" s="6" customFormat="1"/>
    <row r="151" s="6" customFormat="1"/>
    <row r="152" s="6" customFormat="1"/>
    <row r="153" s="6" customFormat="1"/>
    <row r="154" s="6" customFormat="1"/>
    <row r="155" s="6" customFormat="1"/>
    <row r="156" s="6" customFormat="1"/>
    <row r="157" s="6" customFormat="1"/>
    <row r="158" s="6" customFormat="1"/>
    <row r="159" s="6" customFormat="1"/>
    <row r="160" s="6" customFormat="1"/>
    <row r="161" s="6" customFormat="1"/>
    <row r="162" s="6" customFormat="1"/>
    <row r="163" s="6" customFormat="1"/>
    <row r="164" s="6" customFormat="1"/>
    <row r="165" s="6" customFormat="1"/>
    <row r="166" s="6" customFormat="1"/>
    <row r="167" s="6" customFormat="1"/>
    <row r="168" s="6" customFormat="1"/>
    <row r="169" s="6" customFormat="1"/>
    <row r="170" s="6" customFormat="1"/>
    <row r="171" s="6" customFormat="1"/>
    <row r="172" s="6" customFormat="1"/>
    <row r="173" s="6" customFormat="1"/>
    <row r="174" s="6" customFormat="1"/>
    <row r="175" s="6" customFormat="1"/>
    <row r="176" s="6" customFormat="1"/>
    <row r="177" s="6" customFormat="1"/>
    <row r="178" s="6" customFormat="1"/>
    <row r="179" s="6" customFormat="1"/>
    <row r="180" s="6" customFormat="1"/>
    <row r="181" s="6" customFormat="1"/>
    <row r="182" s="6" customFormat="1"/>
    <row r="183" s="6" customFormat="1"/>
    <row r="184" s="6" customFormat="1"/>
    <row r="185" s="6" customFormat="1"/>
    <row r="186" s="6" customFormat="1"/>
    <row r="187" s="6" customFormat="1"/>
    <row r="188" s="6" customFormat="1"/>
    <row r="189" s="6" customFormat="1"/>
    <row r="190" s="6" customFormat="1"/>
    <row r="191" s="6" customFormat="1"/>
    <row r="192" s="6" customFormat="1"/>
    <row r="193" s="6" customFormat="1"/>
    <row r="194" s="6" customFormat="1"/>
    <row r="195" s="6" customFormat="1"/>
    <row r="196" s="6" customFormat="1"/>
    <row r="197" s="6" customFormat="1"/>
    <row r="198" s="6" customFormat="1"/>
    <row r="199" s="6" customFormat="1"/>
    <row r="200" s="6" customFormat="1"/>
    <row r="201" s="6" customFormat="1"/>
    <row r="202" s="6" customFormat="1"/>
    <row r="203" s="6" customFormat="1"/>
    <row r="204" s="6" customFormat="1"/>
    <row r="205" s="6" customFormat="1"/>
    <row r="206" s="6" customFormat="1"/>
    <row r="207" s="6" customFormat="1"/>
    <row r="208" s="6" customFormat="1"/>
    <row r="209" s="6" customFormat="1"/>
    <row r="210" s="6" customFormat="1"/>
    <row r="211" s="6" customFormat="1"/>
    <row r="212" s="6" customFormat="1"/>
    <row r="213" s="6" customFormat="1"/>
    <row r="214" s="6" customFormat="1"/>
    <row r="215" s="6" customFormat="1"/>
    <row r="216" s="6" customFormat="1"/>
    <row r="217" s="6" customFormat="1"/>
    <row r="218" s="6" customFormat="1"/>
    <row r="219" s="6" customFormat="1"/>
    <row r="220" s="6" customFormat="1"/>
    <row r="221" s="6" customFormat="1"/>
    <row r="222" s="6" customFormat="1"/>
    <row r="223" s="6" customFormat="1"/>
    <row r="224" s="6" customFormat="1"/>
    <row r="225" s="6" customFormat="1"/>
    <row r="226" s="6" customFormat="1"/>
    <row r="227" s="6" customFormat="1"/>
    <row r="228" s="6" customFormat="1"/>
    <row r="229" s="6" customFormat="1"/>
    <row r="230" s="6" customFormat="1"/>
    <row r="231" s="6" customFormat="1"/>
    <row r="232" s="6" customFormat="1"/>
    <row r="233" s="6" customFormat="1"/>
    <row r="234" s="6" customFormat="1"/>
    <row r="235" s="6" customFormat="1"/>
    <row r="236" s="6" customFormat="1"/>
    <row r="237" s="6" customFormat="1"/>
    <row r="238" s="6" customFormat="1"/>
    <row r="239" s="6" customFormat="1"/>
    <row r="240" s="6" customFormat="1"/>
    <row r="241" s="6" customFormat="1"/>
    <row r="242" s="6" customFormat="1"/>
    <row r="243" s="6" customFormat="1"/>
    <row r="244" s="6" customFormat="1"/>
    <row r="245" s="6" customFormat="1"/>
    <row r="246" s="6" customFormat="1"/>
    <row r="247" s="6" customFormat="1"/>
    <row r="248" s="6" customFormat="1"/>
    <row r="249" s="6" customFormat="1"/>
    <row r="250" s="6" customFormat="1"/>
    <row r="251" s="6" customFormat="1"/>
    <row r="252" s="6" customFormat="1"/>
    <row r="253" s="6" customFormat="1"/>
    <row r="254" s="6" customFormat="1"/>
    <row r="255" s="6" customFormat="1"/>
    <row r="256" s="6" customFormat="1"/>
    <row r="257" s="6" customFormat="1"/>
    <row r="258" s="6" customFormat="1"/>
    <row r="259" s="6" customFormat="1"/>
    <row r="260" s="6" customFormat="1"/>
    <row r="261" s="6" customFormat="1"/>
    <row r="262" s="6" customFormat="1"/>
    <row r="263" s="6" customFormat="1"/>
    <row r="264" s="6" customFormat="1"/>
    <row r="265" s="6" customFormat="1"/>
    <row r="266" s="6" customFormat="1"/>
    <row r="267" s="6" customFormat="1"/>
    <row r="268" s="6" customFormat="1"/>
    <row r="269" s="6" customFormat="1"/>
    <row r="270" s="6" customFormat="1"/>
    <row r="271" s="6" customFormat="1"/>
    <row r="272" s="6" customFormat="1"/>
    <row r="273" s="6" customFormat="1"/>
    <row r="274" s="6" customFormat="1"/>
    <row r="275" s="6" customFormat="1"/>
    <row r="276" s="6" customFormat="1"/>
    <row r="277" s="6" customFormat="1"/>
    <row r="278" s="6" customFormat="1"/>
    <row r="279" s="6" customFormat="1"/>
    <row r="280" s="6" customFormat="1"/>
    <row r="281" s="6" customFormat="1"/>
    <row r="282" s="6" customFormat="1"/>
    <row r="283" s="6" customFormat="1"/>
    <row r="284" s="6" customFormat="1"/>
    <row r="285" s="6" customFormat="1"/>
    <row r="286" s="6" customFormat="1"/>
    <row r="287" s="6" customFormat="1"/>
    <row r="288" s="6" customFormat="1"/>
    <row r="289" s="6" customFormat="1"/>
    <row r="290" s="6" customFormat="1"/>
    <row r="291" s="6" customFormat="1"/>
    <row r="292" s="6" customFormat="1"/>
    <row r="293" s="6" customFormat="1"/>
    <row r="294" s="6" customFormat="1"/>
    <row r="295" s="6" customFormat="1"/>
    <row r="296" s="6" customFormat="1"/>
    <row r="297" s="6" customFormat="1"/>
    <row r="298" s="6" customFormat="1"/>
    <row r="299" s="6" customFormat="1"/>
    <row r="300" s="6" customFormat="1"/>
    <row r="301" s="6" customFormat="1"/>
    <row r="302" s="6" customFormat="1"/>
    <row r="303" s="6" customFormat="1"/>
    <row r="304" s="6" customFormat="1"/>
    <row r="305" s="6" customFormat="1"/>
    <row r="306" s="6" customFormat="1"/>
    <row r="307" s="6" customFormat="1"/>
    <row r="308" s="6" customFormat="1"/>
    <row r="309" s="6" customFormat="1"/>
    <row r="310" s="6" customFormat="1"/>
    <row r="311" s="6" customFormat="1"/>
    <row r="312" s="6" customFormat="1"/>
    <row r="313" s="6" customFormat="1"/>
    <row r="314" s="6" customFormat="1"/>
    <row r="315" s="6" customFormat="1"/>
    <row r="316" s="6" customFormat="1"/>
    <row r="317" s="6" customFormat="1"/>
    <row r="318" s="6" customFormat="1"/>
    <row r="319" s="6" customFormat="1"/>
    <row r="320" s="6" customFormat="1"/>
    <row r="321" s="6" customFormat="1"/>
    <row r="322" s="6" customFormat="1"/>
    <row r="323" s="6" customFormat="1"/>
    <row r="324" s="6" customFormat="1"/>
    <row r="325" s="6" customFormat="1"/>
    <row r="326" s="6" customFormat="1"/>
    <row r="327" s="6" customFormat="1"/>
    <row r="328" s="6" customFormat="1"/>
    <row r="329" s="6" customFormat="1"/>
    <row r="330" s="6" customFormat="1"/>
    <row r="331" s="6" customFormat="1"/>
    <row r="332" s="6" customFormat="1"/>
    <row r="333" s="6" customFormat="1"/>
    <row r="334" s="6" customFormat="1"/>
    <row r="335" s="6" customFormat="1"/>
    <row r="336" s="6" customFormat="1"/>
    <row r="337" s="6" customFormat="1"/>
    <row r="338" s="6" customFormat="1"/>
    <row r="339" s="6" customFormat="1"/>
    <row r="340" s="6" customFormat="1"/>
    <row r="341" s="6" customFormat="1"/>
    <row r="342" s="6" customFormat="1"/>
    <row r="343" s="6" customFormat="1"/>
    <row r="344" s="6" customFormat="1"/>
    <row r="345" s="6" customFormat="1"/>
    <row r="346" s="6" customFormat="1"/>
    <row r="347" s="6" customFormat="1"/>
    <row r="348" s="6" customFormat="1"/>
    <row r="349" s="6" customFormat="1"/>
    <row r="350" s="6" customFormat="1"/>
    <row r="351" s="6" customFormat="1"/>
    <row r="352" s="6" customFormat="1"/>
    <row r="353" s="6" customFormat="1"/>
    <row r="354" s="6" customFormat="1"/>
    <row r="355" s="6" customFormat="1"/>
    <row r="356" s="6" customFormat="1"/>
    <row r="357" s="6" customFormat="1"/>
    <row r="358" s="6" customFormat="1"/>
    <row r="359" s="6" customFormat="1"/>
    <row r="360" s="6" customFormat="1"/>
    <row r="361" s="6" customFormat="1"/>
    <row r="362" s="6" customFormat="1"/>
    <row r="363" s="6" customFormat="1"/>
    <row r="364" s="6" customFormat="1"/>
    <row r="365" s="6" customFormat="1"/>
    <row r="366" s="6" customFormat="1"/>
    <row r="367" s="6" customFormat="1"/>
    <row r="368" s="6" customFormat="1"/>
    <row r="369" s="6" customFormat="1"/>
    <row r="370" s="6" customFormat="1"/>
    <row r="371" s="6" customFormat="1"/>
    <row r="372" s="6" customFormat="1"/>
    <row r="373" s="6" customFormat="1"/>
    <row r="374" s="6" customFormat="1"/>
    <row r="375" s="6" customFormat="1"/>
    <row r="376" s="6" customFormat="1"/>
    <row r="377" s="6" customFormat="1"/>
    <row r="378" s="6" customFormat="1"/>
    <row r="379" s="6" customFormat="1"/>
    <row r="380" s="6" customFormat="1"/>
    <row r="381" s="6" customFormat="1"/>
    <row r="382" s="6" customFormat="1"/>
    <row r="383" s="6" customFormat="1"/>
    <row r="384" s="6" customFormat="1"/>
    <row r="385" s="6" customFormat="1"/>
    <row r="386" s="6" customFormat="1"/>
    <row r="387" s="6" customFormat="1"/>
    <row r="388" s="6" customFormat="1"/>
    <row r="389" s="6" customFormat="1"/>
    <row r="390" s="6" customFormat="1"/>
    <row r="391" s="6" customFormat="1"/>
    <row r="392" s="6" customFormat="1"/>
    <row r="393" s="6" customFormat="1"/>
    <row r="394" s="6" customFormat="1"/>
    <row r="395" s="6" customFormat="1"/>
    <row r="396" s="6" customFormat="1"/>
    <row r="397" s="6" customFormat="1"/>
    <row r="398" s="6" customFormat="1"/>
    <row r="399" s="6" customFormat="1"/>
    <row r="400" s="6" customFormat="1"/>
    <row r="401" s="6" customFormat="1"/>
    <row r="402" s="6" customFormat="1"/>
    <row r="403" s="6" customFormat="1"/>
    <row r="404" s="6" customFormat="1"/>
    <row r="405" s="6" customFormat="1"/>
    <row r="406" s="6" customFormat="1"/>
    <row r="407" s="6" customFormat="1"/>
    <row r="408" s="6" customFormat="1"/>
    <row r="409" s="6" customFormat="1"/>
    <row r="410" s="6" customFormat="1"/>
    <row r="411" s="6" customFormat="1"/>
    <row r="412" s="6" customFormat="1"/>
    <row r="413" s="6" customFormat="1"/>
    <row r="414" s="6" customFormat="1"/>
    <row r="415" s="6" customFormat="1"/>
    <row r="416" s="6" customFormat="1"/>
    <row r="417" s="6" customFormat="1"/>
    <row r="418" s="6" customFormat="1"/>
    <row r="419" s="6" customFormat="1"/>
    <row r="420" s="6" customFormat="1"/>
    <row r="421" s="6" customFormat="1"/>
    <row r="422" s="6" customFormat="1"/>
    <row r="423" s="6" customFormat="1"/>
    <row r="424" s="6" customFormat="1"/>
    <row r="425" s="6" customFormat="1"/>
    <row r="426" s="6" customFormat="1"/>
    <row r="427" s="6" customFormat="1"/>
    <row r="428" s="6" customFormat="1"/>
  </sheetData>
  <sheetProtection sheet="1" objects="1" scenarios="1"/>
  <mergeCells count="35">
    <mergeCell ref="H2:H4"/>
    <mergeCell ref="B2:C5"/>
    <mergeCell ref="D2:D4"/>
    <mergeCell ref="E2:E4"/>
    <mergeCell ref="F2:F4"/>
    <mergeCell ref="G2:G4"/>
    <mergeCell ref="T2:T4"/>
    <mergeCell ref="I2:I3"/>
    <mergeCell ref="J2:J3"/>
    <mergeCell ref="K2:K4"/>
    <mergeCell ref="L2:L3"/>
    <mergeCell ref="M2:M4"/>
    <mergeCell ref="N2:N4"/>
    <mergeCell ref="O2:O4"/>
    <mergeCell ref="P2:P4"/>
    <mergeCell ref="Q2:Q4"/>
    <mergeCell ref="R2:R4"/>
    <mergeCell ref="S2:S4"/>
    <mergeCell ref="AA3:AA4"/>
    <mergeCell ref="AB3:AB4"/>
    <mergeCell ref="AC3:AC4"/>
    <mergeCell ref="U2:U3"/>
    <mergeCell ref="V2:Y2"/>
    <mergeCell ref="Z2:AC2"/>
    <mergeCell ref="V3:V4"/>
    <mergeCell ref="W3:W4"/>
    <mergeCell ref="X3:X4"/>
    <mergeCell ref="Y3:Y4"/>
    <mergeCell ref="Z3:Z4"/>
    <mergeCell ref="AG3:AG4"/>
    <mergeCell ref="AD2:AE2"/>
    <mergeCell ref="AF2:AG2"/>
    <mergeCell ref="AD3:AD4"/>
    <mergeCell ref="AE3:AE4"/>
    <mergeCell ref="AF3:AF4"/>
  </mergeCells>
  <phoneticPr fontId="3"/>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2060"/>
  </sheetPr>
  <dimension ref="A1:AG428"/>
  <sheetViews>
    <sheetView showRowColHeaders="0" zoomScale="80" zoomScaleNormal="80" workbookViewId="0">
      <pane xSplit="3" ySplit="5" topLeftCell="D6" activePane="bottomRight" state="frozen"/>
      <selection pane="topRight" activeCell="D1" sqref="D1"/>
      <selection pane="bottomLeft" activeCell="A6" sqref="A6"/>
      <selection pane="bottomRight" activeCell="D6" sqref="D6"/>
    </sheetView>
  </sheetViews>
  <sheetFormatPr defaultColWidth="9" defaultRowHeight="16.5"/>
  <cols>
    <col min="1" max="1" width="1.6328125" style="6" customWidth="1"/>
    <col min="2" max="2" width="9" style="6"/>
    <col min="3" max="3" width="24.6328125" style="6" customWidth="1"/>
    <col min="4" max="33" width="12.6328125" style="6" customWidth="1"/>
    <col min="34" max="16384" width="9" style="6"/>
  </cols>
  <sheetData>
    <row r="1" spans="1:33" ht="37.5" customHeight="1">
      <c r="B1" s="193"/>
      <c r="C1" s="193"/>
      <c r="D1" s="193"/>
      <c r="E1" s="9"/>
      <c r="F1" s="9"/>
      <c r="G1" s="9"/>
      <c r="H1" s="9"/>
      <c r="I1" s="9"/>
      <c r="J1" s="9"/>
      <c r="K1" s="9"/>
      <c r="L1" s="9"/>
      <c r="M1" s="9"/>
      <c r="N1" s="9"/>
      <c r="O1" s="9"/>
      <c r="P1" s="9"/>
      <c r="Q1" s="9"/>
      <c r="R1" s="9"/>
      <c r="S1" s="9"/>
      <c r="T1" s="9"/>
      <c r="U1" s="9"/>
      <c r="V1" s="9"/>
      <c r="W1" s="9"/>
      <c r="X1" s="9"/>
      <c r="Y1" s="9"/>
      <c r="Z1" s="9"/>
      <c r="AA1" s="9"/>
      <c r="AB1" s="9"/>
      <c r="AC1" s="194" t="s">
        <v>756</v>
      </c>
      <c r="AD1" s="194"/>
      <c r="AE1" s="194"/>
      <c r="AG1" s="194" t="s">
        <v>757</v>
      </c>
    </row>
    <row r="2" spans="1:33" ht="16.5" customHeight="1">
      <c r="A2" s="10"/>
      <c r="B2" s="748" t="s">
        <v>1025</v>
      </c>
      <c r="C2" s="749"/>
      <c r="D2" s="748" t="s">
        <v>766</v>
      </c>
      <c r="E2" s="742" t="s">
        <v>767</v>
      </c>
      <c r="F2" s="742" t="s">
        <v>737</v>
      </c>
      <c r="G2" s="742" t="s">
        <v>738</v>
      </c>
      <c r="H2" s="742" t="s">
        <v>739</v>
      </c>
      <c r="I2" s="744" t="s">
        <v>766</v>
      </c>
      <c r="J2" s="746" t="s">
        <v>738</v>
      </c>
      <c r="K2" s="742" t="s">
        <v>740</v>
      </c>
      <c r="L2" s="742" t="s">
        <v>740</v>
      </c>
      <c r="M2" s="743" t="s">
        <v>741</v>
      </c>
      <c r="N2" s="742" t="s">
        <v>742</v>
      </c>
      <c r="O2" s="742" t="s">
        <v>743</v>
      </c>
      <c r="P2" s="742" t="s">
        <v>744</v>
      </c>
      <c r="Q2" s="743" t="s">
        <v>745</v>
      </c>
      <c r="R2" s="743" t="s">
        <v>746</v>
      </c>
      <c r="S2" s="742" t="s">
        <v>747</v>
      </c>
      <c r="T2" s="742" t="s">
        <v>748</v>
      </c>
      <c r="U2" s="742" t="s">
        <v>748</v>
      </c>
      <c r="V2" s="743" t="s">
        <v>749</v>
      </c>
      <c r="W2" s="743"/>
      <c r="X2" s="743"/>
      <c r="Y2" s="743"/>
      <c r="Z2" s="741" t="s">
        <v>750</v>
      </c>
      <c r="AA2" s="741"/>
      <c r="AB2" s="741"/>
      <c r="AC2" s="741"/>
      <c r="AD2" s="738" t="s">
        <v>758</v>
      </c>
      <c r="AE2" s="739"/>
      <c r="AF2" s="738" t="s">
        <v>759</v>
      </c>
      <c r="AG2" s="739"/>
    </row>
    <row r="3" spans="1:33" ht="16.5" customHeight="1">
      <c r="A3" s="10"/>
      <c r="B3" s="749"/>
      <c r="C3" s="749"/>
      <c r="D3" s="749"/>
      <c r="E3" s="743"/>
      <c r="F3" s="743"/>
      <c r="G3" s="743"/>
      <c r="H3" s="743"/>
      <c r="I3" s="745"/>
      <c r="J3" s="747"/>
      <c r="K3" s="743"/>
      <c r="L3" s="742"/>
      <c r="M3" s="743"/>
      <c r="N3" s="742"/>
      <c r="O3" s="742"/>
      <c r="P3" s="743"/>
      <c r="Q3" s="743"/>
      <c r="R3" s="743"/>
      <c r="S3" s="743"/>
      <c r="T3" s="743"/>
      <c r="U3" s="742"/>
      <c r="V3" s="741" t="s">
        <v>751</v>
      </c>
      <c r="W3" s="740" t="s">
        <v>740</v>
      </c>
      <c r="X3" s="740" t="s">
        <v>748</v>
      </c>
      <c r="Y3" s="743" t="s">
        <v>342</v>
      </c>
      <c r="Z3" s="741" t="s">
        <v>751</v>
      </c>
      <c r="AA3" s="740" t="s">
        <v>740</v>
      </c>
      <c r="AB3" s="740" t="s">
        <v>748</v>
      </c>
      <c r="AC3" s="741" t="s">
        <v>342</v>
      </c>
      <c r="AD3" s="736" t="s">
        <v>764</v>
      </c>
      <c r="AE3" s="736" t="s">
        <v>765</v>
      </c>
      <c r="AF3" s="736" t="s">
        <v>764</v>
      </c>
      <c r="AG3" s="736" t="s">
        <v>765</v>
      </c>
    </row>
    <row r="4" spans="1:33">
      <c r="A4" s="10"/>
      <c r="B4" s="749"/>
      <c r="C4" s="749"/>
      <c r="D4" s="749"/>
      <c r="E4" s="743"/>
      <c r="F4" s="743"/>
      <c r="G4" s="743"/>
      <c r="H4" s="743"/>
      <c r="I4" s="195" t="s">
        <v>752</v>
      </c>
      <c r="J4" s="195" t="s">
        <v>752</v>
      </c>
      <c r="K4" s="743"/>
      <c r="L4" s="195" t="s">
        <v>752</v>
      </c>
      <c r="M4" s="743"/>
      <c r="N4" s="742"/>
      <c r="O4" s="742"/>
      <c r="P4" s="743"/>
      <c r="Q4" s="743"/>
      <c r="R4" s="743"/>
      <c r="S4" s="743"/>
      <c r="T4" s="743"/>
      <c r="U4" s="195" t="s">
        <v>752</v>
      </c>
      <c r="V4" s="741"/>
      <c r="W4" s="740"/>
      <c r="X4" s="740"/>
      <c r="Y4" s="743"/>
      <c r="Z4" s="741"/>
      <c r="AA4" s="740"/>
      <c r="AB4" s="740"/>
      <c r="AC4" s="741"/>
      <c r="AD4" s="737"/>
      <c r="AE4" s="737"/>
      <c r="AF4" s="737"/>
      <c r="AG4" s="737"/>
    </row>
    <row r="5" spans="1:33">
      <c r="A5" s="10"/>
      <c r="B5" s="750"/>
      <c r="C5" s="750"/>
      <c r="D5" s="196">
        <f>固定資本!$F$6</f>
        <v>2025</v>
      </c>
      <c r="E5" s="196">
        <f>固定資本!$F$6</f>
        <v>2025</v>
      </c>
      <c r="F5" s="197"/>
      <c r="G5" s="196">
        <f>固定資本!$F$6</f>
        <v>2025</v>
      </c>
      <c r="H5" s="198"/>
      <c r="I5" s="199">
        <v>2020</v>
      </c>
      <c r="J5" s="199">
        <v>2020</v>
      </c>
      <c r="K5" s="199">
        <v>2020</v>
      </c>
      <c r="L5" s="196">
        <f>固定資本!$F$6</f>
        <v>2025</v>
      </c>
      <c r="M5" s="200"/>
      <c r="N5" s="199">
        <v>2020</v>
      </c>
      <c r="O5" s="201"/>
      <c r="P5" s="201"/>
      <c r="Q5" s="106"/>
      <c r="R5" s="199">
        <v>2020</v>
      </c>
      <c r="S5" s="199">
        <v>2020</v>
      </c>
      <c r="T5" s="199">
        <v>2020</v>
      </c>
      <c r="U5" s="196">
        <f>固定資本!$F$6</f>
        <v>2025</v>
      </c>
      <c r="V5" s="196">
        <f>固定資本!$F$6</f>
        <v>2025</v>
      </c>
      <c r="W5" s="196">
        <f>固定資本!$F$6</f>
        <v>2025</v>
      </c>
      <c r="X5" s="196">
        <f>固定資本!$F$6</f>
        <v>2025</v>
      </c>
      <c r="Y5" s="196">
        <f>固定資本!$F$6</f>
        <v>2025</v>
      </c>
      <c r="Z5" s="196">
        <f>固定資本!$F$6</f>
        <v>2025</v>
      </c>
      <c r="AA5" s="196">
        <f>固定資本!$F$6</f>
        <v>2025</v>
      </c>
      <c r="AB5" s="196">
        <f>固定資本!$F$6</f>
        <v>2025</v>
      </c>
      <c r="AC5" s="196">
        <f>固定資本!$F$6</f>
        <v>2025</v>
      </c>
      <c r="AD5" s="202"/>
      <c r="AE5" s="106"/>
      <c r="AF5" s="202"/>
      <c r="AG5" s="106"/>
    </row>
    <row r="6" spans="1:33">
      <c r="A6" s="10"/>
      <c r="B6" s="203">
        <v>11</v>
      </c>
      <c r="C6" s="204" t="s">
        <v>917</v>
      </c>
      <c r="D6" s="205"/>
      <c r="E6" s="206">
        <f>固定資本!P6*$E$122</f>
        <v>0</v>
      </c>
      <c r="F6" s="207">
        <f>係数!D6</f>
        <v>0.21254767972671762</v>
      </c>
      <c r="G6" s="206">
        <f>E6*F6</f>
        <v>0</v>
      </c>
      <c r="H6" s="207">
        <f>固定資本!M6</f>
        <v>0.96684125565316892</v>
      </c>
      <c r="I6" s="205"/>
      <c r="J6" s="206">
        <f t="shared" ref="J6:J69" si="0">G6/H6</f>
        <v>0</v>
      </c>
      <c r="K6" s="261">
        <f t="array" ref="K6:K111">MMULT(係数!J6:DK111,建築波及!J6:J111)</f>
        <v>0</v>
      </c>
      <c r="L6" s="206">
        <f t="shared" ref="L6" si="1">K6*H6</f>
        <v>0</v>
      </c>
      <c r="M6" s="207">
        <f>係数!E6+係数!F6</f>
        <v>0.37425714430522738</v>
      </c>
      <c r="N6" s="206">
        <f t="shared" ref="N6" si="2">K6*M6</f>
        <v>0</v>
      </c>
      <c r="O6" s="54"/>
      <c r="P6" s="209"/>
      <c r="Q6" s="207">
        <f>係数!G6</f>
        <v>1.0450641314735356E-2</v>
      </c>
      <c r="R6" s="206">
        <f>Q6*$P$116</f>
        <v>0</v>
      </c>
      <c r="S6" s="206">
        <f t="shared" ref="S6" si="3">F6*R6</f>
        <v>0</v>
      </c>
      <c r="T6" s="208">
        <f t="array" ref="T6:T111">MMULT(係数!J6:DK111,建築波及!S6:S111)</f>
        <v>0</v>
      </c>
      <c r="U6" s="206">
        <f t="shared" ref="U6:U69" si="4">T6*H6</f>
        <v>0</v>
      </c>
      <c r="V6" s="210"/>
      <c r="W6" s="206">
        <f>L6</f>
        <v>0</v>
      </c>
      <c r="X6" s="206">
        <f>U6</f>
        <v>0</v>
      </c>
      <c r="Y6" s="206">
        <f>SUM(V6:X6)</f>
        <v>0</v>
      </c>
      <c r="Z6" s="210"/>
      <c r="AA6" s="206">
        <f>W6*(1-固定資本!N6)</f>
        <v>0</v>
      </c>
      <c r="AB6" s="206">
        <f>X6*(1-固定資本!N6)</f>
        <v>0</v>
      </c>
      <c r="AC6" s="206">
        <f>SUM(Z6:AB6)</f>
        <v>0</v>
      </c>
      <c r="AD6" s="210"/>
      <c r="AE6" s="260">
        <f>(I6+K6+T6)*係数!H6/1000</f>
        <v>0</v>
      </c>
      <c r="AF6" s="210"/>
      <c r="AG6" s="260">
        <f>(I6+K6+T6)*係数!I6/1000</f>
        <v>0</v>
      </c>
    </row>
    <row r="7" spans="1:33">
      <c r="A7" s="10"/>
      <c r="B7" s="203">
        <v>12</v>
      </c>
      <c r="C7" s="204" t="s">
        <v>355</v>
      </c>
      <c r="D7" s="205"/>
      <c r="E7" s="206">
        <f>固定資本!P7*$E$122</f>
        <v>0</v>
      </c>
      <c r="F7" s="207">
        <f>係数!D7</f>
        <v>0.10848378204024012</v>
      </c>
      <c r="G7" s="206">
        <f t="shared" ref="G7:G70" si="5">E7*F7</f>
        <v>0</v>
      </c>
      <c r="H7" s="207">
        <f>固定資本!M7</f>
        <v>1.1121112527341257</v>
      </c>
      <c r="I7" s="205"/>
      <c r="J7" s="206">
        <f t="shared" si="0"/>
        <v>0</v>
      </c>
      <c r="K7" s="261">
        <v>0</v>
      </c>
      <c r="L7" s="206">
        <f t="shared" ref="L7:L70" si="6">K7*H7</f>
        <v>0</v>
      </c>
      <c r="M7" s="207">
        <f>係数!E7+係数!F7</f>
        <v>0.16856918090424489</v>
      </c>
      <c r="N7" s="206">
        <f t="shared" ref="N7:N70" si="7">K7*M7</f>
        <v>0</v>
      </c>
      <c r="O7" s="8"/>
      <c r="P7" s="10"/>
      <c r="Q7" s="207">
        <f>係数!G7</f>
        <v>7.3884705419987652E-4</v>
      </c>
      <c r="R7" s="206">
        <f t="shared" ref="R7:R70" si="8">Q7*$P$116</f>
        <v>0</v>
      </c>
      <c r="S7" s="206">
        <f t="shared" ref="S7:S70" si="9">F7*R7</f>
        <v>0</v>
      </c>
      <c r="T7" s="208">
        <v>0</v>
      </c>
      <c r="U7" s="206">
        <f t="shared" si="4"/>
        <v>0</v>
      </c>
      <c r="V7" s="210"/>
      <c r="W7" s="206">
        <f t="shared" ref="W7:W70" si="10">L7</f>
        <v>0</v>
      </c>
      <c r="X7" s="206">
        <f t="shared" ref="X7:X70" si="11">U7</f>
        <v>0</v>
      </c>
      <c r="Y7" s="206">
        <f t="shared" ref="Y7:Y70" si="12">SUM(V7:X7)</f>
        <v>0</v>
      </c>
      <c r="Z7" s="210"/>
      <c r="AA7" s="206">
        <f>W7*(1-固定資本!N7)</f>
        <v>0</v>
      </c>
      <c r="AB7" s="206">
        <f>X7*(1-固定資本!N7)</f>
        <v>0</v>
      </c>
      <c r="AC7" s="206">
        <f t="shared" ref="AC7:AC70" si="13">SUM(Z7:AB7)</f>
        <v>0</v>
      </c>
      <c r="AD7" s="210"/>
      <c r="AE7" s="260">
        <f>(I7+K7+T7)*係数!H7/1000</f>
        <v>0</v>
      </c>
      <c r="AF7" s="210"/>
      <c r="AG7" s="260">
        <f>(I7+K7+T7)*係数!I7/1000</f>
        <v>0</v>
      </c>
    </row>
    <row r="8" spans="1:33">
      <c r="A8" s="10"/>
      <c r="B8" s="203">
        <v>13</v>
      </c>
      <c r="C8" s="204" t="s">
        <v>358</v>
      </c>
      <c r="D8" s="205"/>
      <c r="E8" s="206">
        <f>固定資本!P8*$E$122</f>
        <v>0</v>
      </c>
      <c r="F8" s="207">
        <f>係数!D8</f>
        <v>0.97399632510998169</v>
      </c>
      <c r="G8" s="206">
        <f t="shared" si="5"/>
        <v>0</v>
      </c>
      <c r="H8" s="207">
        <f>固定資本!M8</f>
        <v>1.0206778243624088</v>
      </c>
      <c r="I8" s="205"/>
      <c r="J8" s="206">
        <f t="shared" si="0"/>
        <v>0</v>
      </c>
      <c r="K8" s="261">
        <v>0</v>
      </c>
      <c r="L8" s="206">
        <f t="shared" si="6"/>
        <v>0</v>
      </c>
      <c r="M8" s="207">
        <f>係数!E8+係数!F8</f>
        <v>0.41159022054828859</v>
      </c>
      <c r="N8" s="206">
        <f t="shared" si="7"/>
        <v>0</v>
      </c>
      <c r="O8" s="8"/>
      <c r="P8" s="10"/>
      <c r="Q8" s="207">
        <f>係数!G8</f>
        <v>0</v>
      </c>
      <c r="R8" s="206">
        <f t="shared" si="8"/>
        <v>0</v>
      </c>
      <c r="S8" s="206">
        <f t="shared" si="9"/>
        <v>0</v>
      </c>
      <c r="T8" s="208">
        <v>0</v>
      </c>
      <c r="U8" s="206">
        <f t="shared" si="4"/>
        <v>0</v>
      </c>
      <c r="V8" s="210"/>
      <c r="W8" s="206">
        <f t="shared" si="10"/>
        <v>0</v>
      </c>
      <c r="X8" s="206">
        <f t="shared" si="11"/>
        <v>0</v>
      </c>
      <c r="Y8" s="206">
        <f t="shared" si="12"/>
        <v>0</v>
      </c>
      <c r="Z8" s="210"/>
      <c r="AA8" s="206">
        <f>W8*(1-固定資本!N8)</f>
        <v>0</v>
      </c>
      <c r="AB8" s="206">
        <f>X8*(1-固定資本!N8)</f>
        <v>0</v>
      </c>
      <c r="AC8" s="206">
        <f t="shared" si="13"/>
        <v>0</v>
      </c>
      <c r="AD8" s="210"/>
      <c r="AE8" s="260">
        <f>(I8+K8+T8)*係数!H8/1000</f>
        <v>0</v>
      </c>
      <c r="AF8" s="210"/>
      <c r="AG8" s="260">
        <f>(I8+K8+T8)*係数!I8/1000</f>
        <v>0</v>
      </c>
    </row>
    <row r="9" spans="1:33">
      <c r="A9" s="10"/>
      <c r="B9" s="203">
        <v>15</v>
      </c>
      <c r="C9" s="211" t="s">
        <v>360</v>
      </c>
      <c r="D9" s="212"/>
      <c r="E9" s="206">
        <f>固定資本!P9*$E$122</f>
        <v>0</v>
      </c>
      <c r="F9" s="207">
        <f>係数!D9</f>
        <v>0.12212882716105011</v>
      </c>
      <c r="G9" s="206">
        <f t="shared" si="5"/>
        <v>0</v>
      </c>
      <c r="H9" s="207">
        <f>固定資本!M9</f>
        <v>0.96569428210528452</v>
      </c>
      <c r="I9" s="212"/>
      <c r="J9" s="206">
        <f t="shared" si="0"/>
        <v>0</v>
      </c>
      <c r="K9" s="261">
        <v>0</v>
      </c>
      <c r="L9" s="206">
        <f t="shared" si="6"/>
        <v>0</v>
      </c>
      <c r="M9" s="207">
        <f>係数!E9+係数!F9</f>
        <v>0.46656364321994709</v>
      </c>
      <c r="N9" s="206">
        <f t="shared" si="7"/>
        <v>0</v>
      </c>
      <c r="O9" s="8"/>
      <c r="P9" s="10"/>
      <c r="Q9" s="207">
        <f>係数!G9</f>
        <v>5.3976026480449899E-4</v>
      </c>
      <c r="R9" s="206">
        <f t="shared" si="8"/>
        <v>0</v>
      </c>
      <c r="S9" s="206">
        <f t="shared" si="9"/>
        <v>0</v>
      </c>
      <c r="T9" s="208">
        <v>0</v>
      </c>
      <c r="U9" s="206">
        <f t="shared" si="4"/>
        <v>0</v>
      </c>
      <c r="V9" s="210"/>
      <c r="W9" s="206">
        <f t="shared" si="10"/>
        <v>0</v>
      </c>
      <c r="X9" s="206">
        <f t="shared" si="11"/>
        <v>0</v>
      </c>
      <c r="Y9" s="206">
        <f t="shared" si="12"/>
        <v>0</v>
      </c>
      <c r="Z9" s="210"/>
      <c r="AA9" s="206">
        <f>W9*(1-固定資本!N9)</f>
        <v>0</v>
      </c>
      <c r="AB9" s="206">
        <f>X9*(1-固定資本!N9)</f>
        <v>0</v>
      </c>
      <c r="AC9" s="206">
        <f t="shared" si="13"/>
        <v>0</v>
      </c>
      <c r="AD9" s="210"/>
      <c r="AE9" s="260">
        <f>(I9+K9+T9)*係数!H9/1000</f>
        <v>0</v>
      </c>
      <c r="AF9" s="210"/>
      <c r="AG9" s="260">
        <f>(I9+K9+T9)*係数!I9/1000</f>
        <v>0</v>
      </c>
    </row>
    <row r="10" spans="1:33">
      <c r="A10" s="10"/>
      <c r="B10" s="203">
        <v>17</v>
      </c>
      <c r="C10" s="211" t="s">
        <v>367</v>
      </c>
      <c r="D10" s="212"/>
      <c r="E10" s="206">
        <f>固定資本!P10*$E$122</f>
        <v>0</v>
      </c>
      <c r="F10" s="207">
        <f>係数!D10</f>
        <v>6.0409607467516446E-3</v>
      </c>
      <c r="G10" s="206">
        <f t="shared" si="5"/>
        <v>0</v>
      </c>
      <c r="H10" s="207">
        <f>固定資本!M10</f>
        <v>1.1361582460891089</v>
      </c>
      <c r="I10" s="212"/>
      <c r="J10" s="206">
        <f t="shared" si="0"/>
        <v>0</v>
      </c>
      <c r="K10" s="261">
        <v>0</v>
      </c>
      <c r="L10" s="206">
        <f t="shared" si="6"/>
        <v>0</v>
      </c>
      <c r="M10" s="207">
        <f>係数!E10+係数!F10</f>
        <v>0.45856209103496698</v>
      </c>
      <c r="N10" s="206">
        <f t="shared" si="7"/>
        <v>0</v>
      </c>
      <c r="O10" s="8"/>
      <c r="P10" s="10"/>
      <c r="Q10" s="207">
        <f>係数!G10</f>
        <v>9.1080194869241503E-4</v>
      </c>
      <c r="R10" s="206">
        <f t="shared" si="8"/>
        <v>0</v>
      </c>
      <c r="S10" s="206">
        <f t="shared" si="9"/>
        <v>0</v>
      </c>
      <c r="T10" s="208">
        <v>0</v>
      </c>
      <c r="U10" s="206">
        <f t="shared" si="4"/>
        <v>0</v>
      </c>
      <c r="V10" s="210"/>
      <c r="W10" s="206">
        <f t="shared" si="10"/>
        <v>0</v>
      </c>
      <c r="X10" s="206">
        <f t="shared" si="11"/>
        <v>0</v>
      </c>
      <c r="Y10" s="206">
        <f t="shared" si="12"/>
        <v>0</v>
      </c>
      <c r="Z10" s="210"/>
      <c r="AA10" s="206">
        <f>W10*(1-固定資本!N10)</f>
        <v>0</v>
      </c>
      <c r="AB10" s="206">
        <f>X10*(1-固定資本!N10)</f>
        <v>0</v>
      </c>
      <c r="AC10" s="206">
        <f t="shared" si="13"/>
        <v>0</v>
      </c>
      <c r="AD10" s="210"/>
      <c r="AE10" s="260">
        <f>(I10+K10+T10)*係数!H10/1000</f>
        <v>0</v>
      </c>
      <c r="AF10" s="210"/>
      <c r="AG10" s="260">
        <f>(I10+K10+T10)*係数!I10/1000</f>
        <v>0</v>
      </c>
    </row>
    <row r="11" spans="1:33">
      <c r="A11" s="10"/>
      <c r="B11" s="203">
        <v>61</v>
      </c>
      <c r="C11" s="211" t="s">
        <v>373</v>
      </c>
      <c r="D11" s="212"/>
      <c r="E11" s="206">
        <f>固定資本!P11*$E$122</f>
        <v>0</v>
      </c>
      <c r="F11" s="207">
        <f>係数!D11</f>
        <v>3.5207910359880135E-4</v>
      </c>
      <c r="G11" s="206">
        <f t="shared" si="5"/>
        <v>0</v>
      </c>
      <c r="H11" s="207">
        <f>固定資本!M11</f>
        <v>1.3756212317099821</v>
      </c>
      <c r="I11" s="212"/>
      <c r="J11" s="206">
        <f t="shared" si="0"/>
        <v>0</v>
      </c>
      <c r="K11" s="261">
        <v>0</v>
      </c>
      <c r="L11" s="206">
        <f t="shared" si="6"/>
        <v>0</v>
      </c>
      <c r="M11" s="207">
        <f>係数!E11+係数!F11</f>
        <v>0.50246436154079466</v>
      </c>
      <c r="N11" s="206">
        <f t="shared" si="7"/>
        <v>0</v>
      </c>
      <c r="O11" s="8"/>
      <c r="P11" s="10"/>
      <c r="Q11" s="207">
        <f>係数!G11</f>
        <v>2.6457608892685345E-8</v>
      </c>
      <c r="R11" s="206">
        <f t="shared" si="8"/>
        <v>0</v>
      </c>
      <c r="S11" s="206">
        <f t="shared" si="9"/>
        <v>0</v>
      </c>
      <c r="T11" s="208">
        <v>0</v>
      </c>
      <c r="U11" s="206">
        <f t="shared" si="4"/>
        <v>0</v>
      </c>
      <c r="V11" s="210"/>
      <c r="W11" s="206">
        <f t="shared" si="10"/>
        <v>0</v>
      </c>
      <c r="X11" s="206">
        <f t="shared" si="11"/>
        <v>0</v>
      </c>
      <c r="Y11" s="206">
        <f t="shared" si="12"/>
        <v>0</v>
      </c>
      <c r="Z11" s="210"/>
      <c r="AA11" s="206">
        <f>W11*(1-固定資本!N11)</f>
        <v>0</v>
      </c>
      <c r="AB11" s="206">
        <f>X11*(1-固定資本!N11)</f>
        <v>0</v>
      </c>
      <c r="AC11" s="206">
        <f t="shared" si="13"/>
        <v>0</v>
      </c>
      <c r="AD11" s="210"/>
      <c r="AE11" s="260">
        <f>(I11+K11+T11)*係数!H11/1000</f>
        <v>0</v>
      </c>
      <c r="AF11" s="210"/>
      <c r="AG11" s="260">
        <f>(I11+K11+T11)*係数!I11/1000</f>
        <v>0</v>
      </c>
    </row>
    <row r="12" spans="1:33">
      <c r="A12" s="10"/>
      <c r="B12" s="203">
        <v>62</v>
      </c>
      <c r="C12" s="211" t="s">
        <v>918</v>
      </c>
      <c r="D12" s="212"/>
      <c r="E12" s="206">
        <f>固定資本!P12*$E$122</f>
        <v>0</v>
      </c>
      <c r="F12" s="207">
        <f>係数!D12</f>
        <v>9.3269307927081435E-2</v>
      </c>
      <c r="G12" s="206">
        <f t="shared" si="5"/>
        <v>0</v>
      </c>
      <c r="H12" s="207">
        <f>固定資本!M12</f>
        <v>1.284955875564326</v>
      </c>
      <c r="I12" s="212"/>
      <c r="J12" s="206">
        <f t="shared" si="0"/>
        <v>0</v>
      </c>
      <c r="K12" s="261">
        <v>0</v>
      </c>
      <c r="L12" s="206">
        <f t="shared" si="6"/>
        <v>0</v>
      </c>
      <c r="M12" s="207">
        <f>係数!E12+係数!F12</f>
        <v>0.26275513002079015</v>
      </c>
      <c r="N12" s="206">
        <f t="shared" si="7"/>
        <v>0</v>
      </c>
      <c r="O12" s="8"/>
      <c r="P12" s="10"/>
      <c r="Q12" s="207">
        <f>係数!G12</f>
        <v>1.1431572661872955E-7</v>
      </c>
      <c r="R12" s="206">
        <f t="shared" si="8"/>
        <v>0</v>
      </c>
      <c r="S12" s="206">
        <f t="shared" si="9"/>
        <v>0</v>
      </c>
      <c r="T12" s="208">
        <v>0</v>
      </c>
      <c r="U12" s="206">
        <f t="shared" si="4"/>
        <v>0</v>
      </c>
      <c r="V12" s="210"/>
      <c r="W12" s="206">
        <f t="shared" si="10"/>
        <v>0</v>
      </c>
      <c r="X12" s="206">
        <f t="shared" si="11"/>
        <v>0</v>
      </c>
      <c r="Y12" s="206">
        <f t="shared" si="12"/>
        <v>0</v>
      </c>
      <c r="Z12" s="210"/>
      <c r="AA12" s="206">
        <f>W12*(1-固定資本!N12)</f>
        <v>0</v>
      </c>
      <c r="AB12" s="206">
        <f>X12*(1-固定資本!N12)</f>
        <v>0</v>
      </c>
      <c r="AC12" s="206">
        <f t="shared" si="13"/>
        <v>0</v>
      </c>
      <c r="AD12" s="210"/>
      <c r="AE12" s="260">
        <f>(I12+K12+T12)*係数!H12/1000</f>
        <v>0</v>
      </c>
      <c r="AF12" s="210"/>
      <c r="AG12" s="260">
        <f>(I12+K12+T12)*係数!I12/1000</f>
        <v>0</v>
      </c>
    </row>
    <row r="13" spans="1:33">
      <c r="A13" s="10"/>
      <c r="B13" s="203">
        <v>111</v>
      </c>
      <c r="C13" s="211" t="s">
        <v>919</v>
      </c>
      <c r="D13" s="212"/>
      <c r="E13" s="206">
        <f>固定資本!P13*$E$122</f>
        <v>0</v>
      </c>
      <c r="F13" s="207">
        <f>係数!D13</f>
        <v>0.24376970221768657</v>
      </c>
      <c r="G13" s="206">
        <f t="shared" si="5"/>
        <v>0</v>
      </c>
      <c r="H13" s="207">
        <f>固定資本!M13</f>
        <v>1.0384691422700865</v>
      </c>
      <c r="I13" s="212"/>
      <c r="J13" s="206">
        <f t="shared" si="0"/>
        <v>0</v>
      </c>
      <c r="K13" s="261">
        <v>0</v>
      </c>
      <c r="L13" s="206">
        <f t="shared" si="6"/>
        <v>0</v>
      </c>
      <c r="M13" s="207">
        <f>係数!E13+係数!F13</f>
        <v>0.26659049673283869</v>
      </c>
      <c r="N13" s="206">
        <f t="shared" si="7"/>
        <v>0</v>
      </c>
      <c r="O13" s="8"/>
      <c r="P13" s="10"/>
      <c r="Q13" s="207">
        <f>係数!G13</f>
        <v>7.4672290571751995E-2</v>
      </c>
      <c r="R13" s="206">
        <f t="shared" si="8"/>
        <v>0</v>
      </c>
      <c r="S13" s="206">
        <f t="shared" si="9"/>
        <v>0</v>
      </c>
      <c r="T13" s="208">
        <v>0</v>
      </c>
      <c r="U13" s="206">
        <f t="shared" si="4"/>
        <v>0</v>
      </c>
      <c r="V13" s="210"/>
      <c r="W13" s="206">
        <f t="shared" si="10"/>
        <v>0</v>
      </c>
      <c r="X13" s="206">
        <f t="shared" si="11"/>
        <v>0</v>
      </c>
      <c r="Y13" s="206">
        <f t="shared" si="12"/>
        <v>0</v>
      </c>
      <c r="Z13" s="210"/>
      <c r="AA13" s="206">
        <f>W13*(1-固定資本!N13)</f>
        <v>0</v>
      </c>
      <c r="AB13" s="206">
        <f>X13*(1-固定資本!N13)</f>
        <v>0</v>
      </c>
      <c r="AC13" s="206">
        <f t="shared" si="13"/>
        <v>0</v>
      </c>
      <c r="AD13" s="210"/>
      <c r="AE13" s="260">
        <f>(I13+K13+T13)*係数!H13/1000</f>
        <v>0</v>
      </c>
      <c r="AF13" s="210"/>
      <c r="AG13" s="260">
        <f>(I13+K13+T13)*係数!I13/1000</f>
        <v>0</v>
      </c>
    </row>
    <row r="14" spans="1:33">
      <c r="A14" s="10"/>
      <c r="B14" s="203">
        <v>112</v>
      </c>
      <c r="C14" s="211" t="s">
        <v>386</v>
      </c>
      <c r="D14" s="212"/>
      <c r="E14" s="206">
        <f>固定資本!P14*$E$122</f>
        <v>0</v>
      </c>
      <c r="F14" s="207">
        <f>係数!D14</f>
        <v>0.14331480679557262</v>
      </c>
      <c r="G14" s="206">
        <f t="shared" si="5"/>
        <v>0</v>
      </c>
      <c r="H14" s="207">
        <f>固定資本!M14</f>
        <v>1.0248520682436959</v>
      </c>
      <c r="I14" s="212"/>
      <c r="J14" s="206">
        <f t="shared" si="0"/>
        <v>0</v>
      </c>
      <c r="K14" s="261">
        <v>0</v>
      </c>
      <c r="L14" s="206">
        <f t="shared" si="6"/>
        <v>0</v>
      </c>
      <c r="M14" s="207">
        <f>係数!E14+係数!F14</f>
        <v>0.10386363459729338</v>
      </c>
      <c r="N14" s="206">
        <f t="shared" si="7"/>
        <v>0</v>
      </c>
      <c r="O14" s="8"/>
      <c r="P14" s="10"/>
      <c r="Q14" s="207">
        <f>係数!G14</f>
        <v>1.5301898699643185E-2</v>
      </c>
      <c r="R14" s="206">
        <f t="shared" si="8"/>
        <v>0</v>
      </c>
      <c r="S14" s="206">
        <f t="shared" si="9"/>
        <v>0</v>
      </c>
      <c r="T14" s="208">
        <v>0</v>
      </c>
      <c r="U14" s="206">
        <f t="shared" si="4"/>
        <v>0</v>
      </c>
      <c r="V14" s="210"/>
      <c r="W14" s="206">
        <f t="shared" si="10"/>
        <v>0</v>
      </c>
      <c r="X14" s="206">
        <f t="shared" si="11"/>
        <v>0</v>
      </c>
      <c r="Y14" s="206">
        <f t="shared" si="12"/>
        <v>0</v>
      </c>
      <c r="Z14" s="210"/>
      <c r="AA14" s="206">
        <f>W14*(1-固定資本!N14)</f>
        <v>0</v>
      </c>
      <c r="AB14" s="206">
        <f>X14*(1-固定資本!N14)</f>
        <v>0</v>
      </c>
      <c r="AC14" s="206">
        <f t="shared" si="13"/>
        <v>0</v>
      </c>
      <c r="AD14" s="210"/>
      <c r="AE14" s="260">
        <f>(I14+K14+T14)*係数!H14/1000</f>
        <v>0</v>
      </c>
      <c r="AF14" s="210"/>
      <c r="AG14" s="260">
        <f>(I14+K14+T14)*係数!I14/1000</f>
        <v>0</v>
      </c>
    </row>
    <row r="15" spans="1:33">
      <c r="A15" s="10"/>
      <c r="B15" s="203">
        <v>113</v>
      </c>
      <c r="C15" s="211" t="s">
        <v>920</v>
      </c>
      <c r="D15" s="212"/>
      <c r="E15" s="206">
        <f>固定資本!P15*$E$122</f>
        <v>0</v>
      </c>
      <c r="F15" s="207">
        <f>係数!D15</f>
        <v>0.58773650034058067</v>
      </c>
      <c r="G15" s="206">
        <f t="shared" si="5"/>
        <v>0</v>
      </c>
      <c r="H15" s="207">
        <f>固定資本!M15</f>
        <v>1.2373385827683934</v>
      </c>
      <c r="I15" s="212"/>
      <c r="J15" s="206">
        <f t="shared" si="0"/>
        <v>0</v>
      </c>
      <c r="K15" s="261">
        <v>0</v>
      </c>
      <c r="L15" s="206">
        <f t="shared" si="6"/>
        <v>0</v>
      </c>
      <c r="M15" s="207">
        <f>係数!E15+係数!F15</f>
        <v>0.21986138865899743</v>
      </c>
      <c r="N15" s="206">
        <f t="shared" si="7"/>
        <v>0</v>
      </c>
      <c r="O15" s="8"/>
      <c r="P15" s="10"/>
      <c r="Q15" s="207">
        <f>係数!G15</f>
        <v>4.3830376106646643E-4</v>
      </c>
      <c r="R15" s="206">
        <f t="shared" si="8"/>
        <v>0</v>
      </c>
      <c r="S15" s="206">
        <f t="shared" si="9"/>
        <v>0</v>
      </c>
      <c r="T15" s="208">
        <v>0</v>
      </c>
      <c r="U15" s="206">
        <f t="shared" si="4"/>
        <v>0</v>
      </c>
      <c r="V15" s="210"/>
      <c r="W15" s="206">
        <f t="shared" si="10"/>
        <v>0</v>
      </c>
      <c r="X15" s="206">
        <f t="shared" si="11"/>
        <v>0</v>
      </c>
      <c r="Y15" s="206">
        <f t="shared" si="12"/>
        <v>0</v>
      </c>
      <c r="Z15" s="210"/>
      <c r="AA15" s="206">
        <f>W15*(1-固定資本!N15)</f>
        <v>0</v>
      </c>
      <c r="AB15" s="206">
        <f>X15*(1-固定資本!N15)</f>
        <v>0</v>
      </c>
      <c r="AC15" s="206">
        <f t="shared" si="13"/>
        <v>0</v>
      </c>
      <c r="AD15" s="210"/>
      <c r="AE15" s="260">
        <f>(I15+K15+T15)*係数!H15/1000</f>
        <v>0</v>
      </c>
      <c r="AF15" s="210"/>
      <c r="AG15" s="260">
        <f>(I15+K15+T15)*係数!I15/1000</f>
        <v>0</v>
      </c>
    </row>
    <row r="16" spans="1:33">
      <c r="A16" s="10"/>
      <c r="B16" s="203">
        <v>114</v>
      </c>
      <c r="C16" s="211" t="s">
        <v>0</v>
      </c>
      <c r="D16" s="212"/>
      <c r="E16" s="206">
        <f>固定資本!P16*$E$122</f>
        <v>0</v>
      </c>
      <c r="F16" s="207">
        <f>係数!D16</f>
        <v>0</v>
      </c>
      <c r="G16" s="206">
        <f t="shared" si="5"/>
        <v>0</v>
      </c>
      <c r="H16" s="207">
        <f>固定資本!M16</f>
        <v>1.1059206957425047</v>
      </c>
      <c r="I16" s="212"/>
      <c r="J16" s="206">
        <f t="shared" si="0"/>
        <v>0</v>
      </c>
      <c r="K16" s="261">
        <v>0</v>
      </c>
      <c r="L16" s="206">
        <f t="shared" si="6"/>
        <v>0</v>
      </c>
      <c r="M16" s="207">
        <f>係数!E16+係数!F16</f>
        <v>0</v>
      </c>
      <c r="N16" s="206">
        <f t="shared" si="7"/>
        <v>0</v>
      </c>
      <c r="O16" s="8"/>
      <c r="P16" s="10"/>
      <c r="Q16" s="207">
        <f>係数!G16</f>
        <v>1.0483040277279339E-2</v>
      </c>
      <c r="R16" s="206">
        <f t="shared" si="8"/>
        <v>0</v>
      </c>
      <c r="S16" s="206">
        <f t="shared" si="9"/>
        <v>0</v>
      </c>
      <c r="T16" s="208">
        <v>0</v>
      </c>
      <c r="U16" s="206">
        <f t="shared" si="4"/>
        <v>0</v>
      </c>
      <c r="V16" s="210"/>
      <c r="W16" s="206">
        <f t="shared" si="10"/>
        <v>0</v>
      </c>
      <c r="X16" s="206">
        <f t="shared" si="11"/>
        <v>0</v>
      </c>
      <c r="Y16" s="206">
        <f t="shared" si="12"/>
        <v>0</v>
      </c>
      <c r="Z16" s="210"/>
      <c r="AA16" s="206">
        <f>W16*(1-固定資本!N16)</f>
        <v>0</v>
      </c>
      <c r="AB16" s="206">
        <f>X16*(1-固定資本!N16)</f>
        <v>0</v>
      </c>
      <c r="AC16" s="206">
        <f t="shared" si="13"/>
        <v>0</v>
      </c>
      <c r="AD16" s="210"/>
      <c r="AE16" s="260">
        <f>(I16+K16+T16)*係数!H16/1000</f>
        <v>0</v>
      </c>
      <c r="AF16" s="210"/>
      <c r="AG16" s="260">
        <f>(I16+K16+T16)*係数!I16/1000</f>
        <v>0</v>
      </c>
    </row>
    <row r="17" spans="1:33">
      <c r="A17" s="10"/>
      <c r="B17" s="203">
        <v>151</v>
      </c>
      <c r="C17" s="211" t="s">
        <v>391</v>
      </c>
      <c r="D17" s="212"/>
      <c r="E17" s="206">
        <f>固定資本!P17*$E$122</f>
        <v>0</v>
      </c>
      <c r="F17" s="207">
        <f>係数!D17</f>
        <v>8.211175908886581E-2</v>
      </c>
      <c r="G17" s="206">
        <f t="shared" si="5"/>
        <v>0</v>
      </c>
      <c r="H17" s="207">
        <f>固定資本!M17</f>
        <v>1.0330713566341254</v>
      </c>
      <c r="I17" s="212"/>
      <c r="J17" s="206">
        <f t="shared" si="0"/>
        <v>0</v>
      </c>
      <c r="K17" s="261">
        <v>0</v>
      </c>
      <c r="L17" s="206">
        <f t="shared" si="6"/>
        <v>0</v>
      </c>
      <c r="M17" s="207">
        <f>係数!E17+係数!F17</f>
        <v>0.30778583267403881</v>
      </c>
      <c r="N17" s="206">
        <f t="shared" si="7"/>
        <v>0</v>
      </c>
      <c r="O17" s="8"/>
      <c r="P17" s="10"/>
      <c r="Q17" s="207">
        <f>係数!G17</f>
        <v>3.0577641961036003E-4</v>
      </c>
      <c r="R17" s="206">
        <f t="shared" si="8"/>
        <v>0</v>
      </c>
      <c r="S17" s="206">
        <f t="shared" si="9"/>
        <v>0</v>
      </c>
      <c r="T17" s="208">
        <v>0</v>
      </c>
      <c r="U17" s="206">
        <f t="shared" si="4"/>
        <v>0</v>
      </c>
      <c r="V17" s="210"/>
      <c r="W17" s="206">
        <f t="shared" si="10"/>
        <v>0</v>
      </c>
      <c r="X17" s="206">
        <f t="shared" si="11"/>
        <v>0</v>
      </c>
      <c r="Y17" s="206">
        <f t="shared" si="12"/>
        <v>0</v>
      </c>
      <c r="Z17" s="210"/>
      <c r="AA17" s="206">
        <f>W17*(1-固定資本!N17)</f>
        <v>0</v>
      </c>
      <c r="AB17" s="206">
        <f>X17*(1-固定資本!N17)</f>
        <v>0</v>
      </c>
      <c r="AC17" s="206">
        <f t="shared" si="13"/>
        <v>0</v>
      </c>
      <c r="AD17" s="210"/>
      <c r="AE17" s="260">
        <f>(I17+K17+T17)*係数!H17/1000</f>
        <v>0</v>
      </c>
      <c r="AF17" s="210"/>
      <c r="AG17" s="260">
        <f>(I17+K17+T17)*係数!I17/1000</f>
        <v>0</v>
      </c>
    </row>
    <row r="18" spans="1:33">
      <c r="A18" s="10"/>
      <c r="B18" s="203">
        <v>152</v>
      </c>
      <c r="C18" s="211" t="s">
        <v>921</v>
      </c>
      <c r="D18" s="212"/>
      <c r="E18" s="206">
        <f>固定資本!P18*$E$122</f>
        <v>0</v>
      </c>
      <c r="F18" s="207">
        <f>係数!D18</f>
        <v>2.5436925229004204E-2</v>
      </c>
      <c r="G18" s="206">
        <f t="shared" si="5"/>
        <v>0</v>
      </c>
      <c r="H18" s="207">
        <f>固定資本!M18</f>
        <v>1.0040377602817452</v>
      </c>
      <c r="I18" s="212"/>
      <c r="J18" s="206">
        <f t="shared" si="0"/>
        <v>0</v>
      </c>
      <c r="K18" s="261">
        <v>0</v>
      </c>
      <c r="L18" s="206">
        <f t="shared" si="6"/>
        <v>0</v>
      </c>
      <c r="M18" s="207">
        <f>係数!E18+係数!F18</f>
        <v>0.19686657612166214</v>
      </c>
      <c r="N18" s="206">
        <f t="shared" si="7"/>
        <v>0</v>
      </c>
      <c r="O18" s="8"/>
      <c r="P18" s="10"/>
      <c r="Q18" s="207">
        <f>係数!G18</f>
        <v>1.5218347102826523E-2</v>
      </c>
      <c r="R18" s="206">
        <f t="shared" si="8"/>
        <v>0</v>
      </c>
      <c r="S18" s="206">
        <f t="shared" si="9"/>
        <v>0</v>
      </c>
      <c r="T18" s="208">
        <v>0</v>
      </c>
      <c r="U18" s="206">
        <f t="shared" si="4"/>
        <v>0</v>
      </c>
      <c r="V18" s="210"/>
      <c r="W18" s="206">
        <f t="shared" si="10"/>
        <v>0</v>
      </c>
      <c r="X18" s="206">
        <f t="shared" si="11"/>
        <v>0</v>
      </c>
      <c r="Y18" s="206">
        <f t="shared" si="12"/>
        <v>0</v>
      </c>
      <c r="Z18" s="210"/>
      <c r="AA18" s="206">
        <f>W18*(1-固定資本!N18)</f>
        <v>0</v>
      </c>
      <c r="AB18" s="206">
        <f>X18*(1-固定資本!N18)</f>
        <v>0</v>
      </c>
      <c r="AC18" s="206">
        <f t="shared" si="13"/>
        <v>0</v>
      </c>
      <c r="AD18" s="210"/>
      <c r="AE18" s="260">
        <f>(I18+K18+T18)*係数!H18/1000</f>
        <v>0</v>
      </c>
      <c r="AF18" s="210"/>
      <c r="AG18" s="260">
        <f>(I18+K18+T18)*係数!I18/1000</f>
        <v>0</v>
      </c>
    </row>
    <row r="19" spans="1:33">
      <c r="A19" s="10"/>
      <c r="B19" s="203">
        <v>161</v>
      </c>
      <c r="C19" s="211" t="s">
        <v>922</v>
      </c>
      <c r="D19" s="212"/>
      <c r="E19" s="206">
        <f>固定資本!P19*$E$122</f>
        <v>0</v>
      </c>
      <c r="F19" s="207">
        <f>係数!D19</f>
        <v>0.16140560519226821</v>
      </c>
      <c r="G19" s="206">
        <f t="shared" si="5"/>
        <v>0</v>
      </c>
      <c r="H19" s="207">
        <f>固定資本!M19</f>
        <v>1.3462885271538492</v>
      </c>
      <c r="I19" s="212"/>
      <c r="J19" s="206">
        <f t="shared" si="0"/>
        <v>0</v>
      </c>
      <c r="K19" s="261">
        <v>0</v>
      </c>
      <c r="L19" s="206">
        <f t="shared" si="6"/>
        <v>0</v>
      </c>
      <c r="M19" s="207">
        <f>係数!E19+係数!F19</f>
        <v>0.21261298256246675</v>
      </c>
      <c r="N19" s="206">
        <f t="shared" si="7"/>
        <v>0</v>
      </c>
      <c r="O19" s="8"/>
      <c r="P19" s="10"/>
      <c r="Q19" s="207">
        <f>係数!G19</f>
        <v>1.9018542445787658E-4</v>
      </c>
      <c r="R19" s="206">
        <f t="shared" si="8"/>
        <v>0</v>
      </c>
      <c r="S19" s="206">
        <f t="shared" si="9"/>
        <v>0</v>
      </c>
      <c r="T19" s="208">
        <v>0</v>
      </c>
      <c r="U19" s="206">
        <f t="shared" si="4"/>
        <v>0</v>
      </c>
      <c r="V19" s="210"/>
      <c r="W19" s="206">
        <f t="shared" si="10"/>
        <v>0</v>
      </c>
      <c r="X19" s="206">
        <f t="shared" si="11"/>
        <v>0</v>
      </c>
      <c r="Y19" s="206">
        <f t="shared" si="12"/>
        <v>0</v>
      </c>
      <c r="Z19" s="210"/>
      <c r="AA19" s="206">
        <f>W19*(1-固定資本!N19)</f>
        <v>0</v>
      </c>
      <c r="AB19" s="206">
        <f>X19*(1-固定資本!N19)</f>
        <v>0</v>
      </c>
      <c r="AC19" s="206">
        <f t="shared" si="13"/>
        <v>0</v>
      </c>
      <c r="AD19" s="210"/>
      <c r="AE19" s="260">
        <f>(I19+K19+T19)*係数!H19/1000</f>
        <v>0</v>
      </c>
      <c r="AF19" s="210"/>
      <c r="AG19" s="260">
        <f>(I19+K19+T19)*係数!I19/1000</f>
        <v>0</v>
      </c>
    </row>
    <row r="20" spans="1:33">
      <c r="A20" s="10"/>
      <c r="B20" s="203">
        <v>162</v>
      </c>
      <c r="C20" s="211" t="s">
        <v>404</v>
      </c>
      <c r="D20" s="212"/>
      <c r="E20" s="206">
        <f>固定資本!P20*$E$122</f>
        <v>0</v>
      </c>
      <c r="F20" s="207">
        <f>係数!D20</f>
        <v>9.6040345434736163E-2</v>
      </c>
      <c r="G20" s="206">
        <f t="shared" si="5"/>
        <v>0</v>
      </c>
      <c r="H20" s="207">
        <f>固定資本!M20</f>
        <v>1.0907026309543317</v>
      </c>
      <c r="I20" s="212"/>
      <c r="J20" s="206">
        <f t="shared" si="0"/>
        <v>0</v>
      </c>
      <c r="K20" s="261">
        <v>0</v>
      </c>
      <c r="L20" s="206">
        <f t="shared" si="6"/>
        <v>0</v>
      </c>
      <c r="M20" s="207">
        <f>係数!E20+係数!F20</f>
        <v>0.13268141505326358</v>
      </c>
      <c r="N20" s="206">
        <f t="shared" si="7"/>
        <v>0</v>
      </c>
      <c r="O20" s="8"/>
      <c r="P20" s="10"/>
      <c r="Q20" s="207">
        <f>係数!G20</f>
        <v>6.1469988046377482E-4</v>
      </c>
      <c r="R20" s="206">
        <f t="shared" si="8"/>
        <v>0</v>
      </c>
      <c r="S20" s="206">
        <f t="shared" si="9"/>
        <v>0</v>
      </c>
      <c r="T20" s="208">
        <v>0</v>
      </c>
      <c r="U20" s="206">
        <f t="shared" si="4"/>
        <v>0</v>
      </c>
      <c r="V20" s="210"/>
      <c r="W20" s="206">
        <f t="shared" si="10"/>
        <v>0</v>
      </c>
      <c r="X20" s="206">
        <f t="shared" si="11"/>
        <v>0</v>
      </c>
      <c r="Y20" s="206">
        <f t="shared" si="12"/>
        <v>0</v>
      </c>
      <c r="Z20" s="210"/>
      <c r="AA20" s="206">
        <f>W20*(1-固定資本!N20)</f>
        <v>0</v>
      </c>
      <c r="AB20" s="206">
        <f>X20*(1-固定資本!N20)</f>
        <v>0</v>
      </c>
      <c r="AC20" s="206">
        <f t="shared" si="13"/>
        <v>0</v>
      </c>
      <c r="AD20" s="210"/>
      <c r="AE20" s="260">
        <f>(I20+K20+T20)*係数!H20/1000</f>
        <v>0</v>
      </c>
      <c r="AF20" s="210"/>
      <c r="AG20" s="260">
        <f>(I20+K20+T20)*係数!I20/1000</f>
        <v>0</v>
      </c>
    </row>
    <row r="21" spans="1:33">
      <c r="A21" s="10"/>
      <c r="B21" s="203">
        <v>163</v>
      </c>
      <c r="C21" s="211" t="s">
        <v>405</v>
      </c>
      <c r="D21" s="212"/>
      <c r="E21" s="206">
        <f>固定資本!P21*$E$122</f>
        <v>0</v>
      </c>
      <c r="F21" s="207">
        <f>係数!D21</f>
        <v>0.32649033516319137</v>
      </c>
      <c r="G21" s="206">
        <f t="shared" si="5"/>
        <v>0</v>
      </c>
      <c r="H21" s="207">
        <f>固定資本!M21</f>
        <v>1.0218903876367493</v>
      </c>
      <c r="I21" s="212"/>
      <c r="J21" s="206">
        <f t="shared" si="0"/>
        <v>0</v>
      </c>
      <c r="K21" s="261">
        <v>0</v>
      </c>
      <c r="L21" s="206">
        <f t="shared" si="6"/>
        <v>0</v>
      </c>
      <c r="M21" s="207">
        <f>係数!E21+係数!F21</f>
        <v>0.16306787017662275</v>
      </c>
      <c r="N21" s="206">
        <f t="shared" si="7"/>
        <v>0</v>
      </c>
      <c r="O21" s="8"/>
      <c r="P21" s="10"/>
      <c r="Q21" s="207">
        <f>係数!G21</f>
        <v>1.3141217386525105E-4</v>
      </c>
      <c r="R21" s="206">
        <f t="shared" si="8"/>
        <v>0</v>
      </c>
      <c r="S21" s="206">
        <f t="shared" si="9"/>
        <v>0</v>
      </c>
      <c r="T21" s="208">
        <v>0</v>
      </c>
      <c r="U21" s="206">
        <f t="shared" si="4"/>
        <v>0</v>
      </c>
      <c r="V21" s="210"/>
      <c r="W21" s="206">
        <f t="shared" si="10"/>
        <v>0</v>
      </c>
      <c r="X21" s="206">
        <f t="shared" si="11"/>
        <v>0</v>
      </c>
      <c r="Y21" s="206">
        <f t="shared" si="12"/>
        <v>0</v>
      </c>
      <c r="Z21" s="210"/>
      <c r="AA21" s="206">
        <f>W21*(1-固定資本!N21)</f>
        <v>0</v>
      </c>
      <c r="AB21" s="206">
        <f>X21*(1-固定資本!N21)</f>
        <v>0</v>
      </c>
      <c r="AC21" s="206">
        <f t="shared" si="13"/>
        <v>0</v>
      </c>
      <c r="AD21" s="210"/>
      <c r="AE21" s="260">
        <f>(I21+K21+T21)*係数!H21/1000</f>
        <v>0</v>
      </c>
      <c r="AF21" s="210"/>
      <c r="AG21" s="260">
        <f>(I21+K21+T21)*係数!I21/1000</f>
        <v>0</v>
      </c>
    </row>
    <row r="22" spans="1:33">
      <c r="A22" s="10"/>
      <c r="B22" s="203">
        <v>164</v>
      </c>
      <c r="C22" s="211" t="s">
        <v>410</v>
      </c>
      <c r="D22" s="212"/>
      <c r="E22" s="206">
        <f>固定資本!P22*$E$122</f>
        <v>0</v>
      </c>
      <c r="F22" s="207">
        <f>係数!D22</f>
        <v>0.45423019493655536</v>
      </c>
      <c r="G22" s="206">
        <f t="shared" si="5"/>
        <v>0</v>
      </c>
      <c r="H22" s="207">
        <f>固定資本!M22</f>
        <v>1.0121250222228615</v>
      </c>
      <c r="I22" s="212"/>
      <c r="J22" s="206">
        <f t="shared" si="0"/>
        <v>0</v>
      </c>
      <c r="K22" s="261">
        <v>0</v>
      </c>
      <c r="L22" s="206">
        <f t="shared" si="6"/>
        <v>0</v>
      </c>
      <c r="M22" s="207">
        <f>係数!E22+係数!F22</f>
        <v>0.25047246516126453</v>
      </c>
      <c r="N22" s="206">
        <f t="shared" si="7"/>
        <v>0</v>
      </c>
      <c r="O22" s="8"/>
      <c r="P22" s="10"/>
      <c r="Q22" s="207">
        <f>係数!G22</f>
        <v>1.0192984155699288E-3</v>
      </c>
      <c r="R22" s="206">
        <f t="shared" si="8"/>
        <v>0</v>
      </c>
      <c r="S22" s="206">
        <f t="shared" si="9"/>
        <v>0</v>
      </c>
      <c r="T22" s="208">
        <v>0</v>
      </c>
      <c r="U22" s="206">
        <f t="shared" si="4"/>
        <v>0</v>
      </c>
      <c r="V22" s="210"/>
      <c r="W22" s="206">
        <f t="shared" si="10"/>
        <v>0</v>
      </c>
      <c r="X22" s="206">
        <f t="shared" si="11"/>
        <v>0</v>
      </c>
      <c r="Y22" s="206">
        <f t="shared" si="12"/>
        <v>0</v>
      </c>
      <c r="Z22" s="210"/>
      <c r="AA22" s="206">
        <f>W22*(1-固定資本!N22)</f>
        <v>0</v>
      </c>
      <c r="AB22" s="206">
        <f>X22*(1-固定資本!N22)</f>
        <v>0</v>
      </c>
      <c r="AC22" s="206">
        <f t="shared" si="13"/>
        <v>0</v>
      </c>
      <c r="AD22" s="210"/>
      <c r="AE22" s="260">
        <f>(I22+K22+T22)*係数!H22/1000</f>
        <v>0</v>
      </c>
      <c r="AF22" s="210"/>
      <c r="AG22" s="260">
        <f>(I22+K22+T22)*係数!I22/1000</f>
        <v>0</v>
      </c>
    </row>
    <row r="23" spans="1:33">
      <c r="A23" s="10"/>
      <c r="B23" s="203">
        <v>191</v>
      </c>
      <c r="C23" s="211" t="s">
        <v>416</v>
      </c>
      <c r="D23" s="212"/>
      <c r="E23" s="206">
        <f>固定資本!P23*$E$122</f>
        <v>0</v>
      </c>
      <c r="F23" s="207">
        <f>係数!D23</f>
        <v>0.68725111794739835</v>
      </c>
      <c r="G23" s="206">
        <f t="shared" si="5"/>
        <v>0</v>
      </c>
      <c r="H23" s="207">
        <f>固定資本!M23</f>
        <v>0.99150367149246599</v>
      </c>
      <c r="I23" s="212"/>
      <c r="J23" s="206">
        <f t="shared" si="0"/>
        <v>0</v>
      </c>
      <c r="K23" s="261">
        <v>0</v>
      </c>
      <c r="L23" s="206">
        <f t="shared" si="6"/>
        <v>0</v>
      </c>
      <c r="M23" s="207">
        <f>係数!E23+係数!F23</f>
        <v>0.4361493618803795</v>
      </c>
      <c r="N23" s="206">
        <f t="shared" si="7"/>
        <v>0</v>
      </c>
      <c r="O23" s="8"/>
      <c r="P23" s="10"/>
      <c r="Q23" s="207">
        <f>係数!G23</f>
        <v>8.3976980956073787E-5</v>
      </c>
      <c r="R23" s="206">
        <f t="shared" si="8"/>
        <v>0</v>
      </c>
      <c r="S23" s="206">
        <f t="shared" si="9"/>
        <v>0</v>
      </c>
      <c r="T23" s="208">
        <v>0</v>
      </c>
      <c r="U23" s="206">
        <f t="shared" si="4"/>
        <v>0</v>
      </c>
      <c r="V23" s="210"/>
      <c r="W23" s="206">
        <f t="shared" si="10"/>
        <v>0</v>
      </c>
      <c r="X23" s="206">
        <f t="shared" si="11"/>
        <v>0</v>
      </c>
      <c r="Y23" s="206">
        <f t="shared" si="12"/>
        <v>0</v>
      </c>
      <c r="Z23" s="210"/>
      <c r="AA23" s="206">
        <f>W23*(1-固定資本!N23)</f>
        <v>0</v>
      </c>
      <c r="AB23" s="206">
        <f>X23*(1-固定資本!N23)</f>
        <v>0</v>
      </c>
      <c r="AC23" s="206">
        <f t="shared" si="13"/>
        <v>0</v>
      </c>
      <c r="AD23" s="210"/>
      <c r="AE23" s="260">
        <f>(I23+K23+T23)*係数!H23/1000</f>
        <v>0</v>
      </c>
      <c r="AF23" s="210"/>
      <c r="AG23" s="260">
        <f>(I23+K23+T23)*係数!I23/1000</f>
        <v>0</v>
      </c>
    </row>
    <row r="24" spans="1:33">
      <c r="A24" s="10"/>
      <c r="B24" s="203">
        <v>201</v>
      </c>
      <c r="C24" s="211" t="s">
        <v>418</v>
      </c>
      <c r="D24" s="212"/>
      <c r="E24" s="206">
        <f>固定資本!P24*$E$122</f>
        <v>0</v>
      </c>
      <c r="F24" s="207">
        <f>係数!D24</f>
        <v>0.10970004342273032</v>
      </c>
      <c r="G24" s="206">
        <f t="shared" si="5"/>
        <v>0</v>
      </c>
      <c r="H24" s="207">
        <f>固定資本!M24</f>
        <v>1.2257189051853561</v>
      </c>
      <c r="I24" s="212"/>
      <c r="J24" s="206">
        <f t="shared" si="0"/>
        <v>0</v>
      </c>
      <c r="K24" s="261">
        <v>0</v>
      </c>
      <c r="L24" s="206">
        <f t="shared" si="6"/>
        <v>0</v>
      </c>
      <c r="M24" s="207">
        <f>係数!E24+係数!F24</f>
        <v>0.21288585255126363</v>
      </c>
      <c r="N24" s="206">
        <f t="shared" si="7"/>
        <v>0</v>
      </c>
      <c r="O24" s="8"/>
      <c r="P24" s="10"/>
      <c r="Q24" s="207">
        <f>係数!G24</f>
        <v>8.8949420435827132E-6</v>
      </c>
      <c r="R24" s="206">
        <f t="shared" si="8"/>
        <v>0</v>
      </c>
      <c r="S24" s="206">
        <f t="shared" si="9"/>
        <v>0</v>
      </c>
      <c r="T24" s="208">
        <v>0</v>
      </c>
      <c r="U24" s="206">
        <f t="shared" si="4"/>
        <v>0</v>
      </c>
      <c r="V24" s="210"/>
      <c r="W24" s="206">
        <f t="shared" si="10"/>
        <v>0</v>
      </c>
      <c r="X24" s="206">
        <f t="shared" si="11"/>
        <v>0</v>
      </c>
      <c r="Y24" s="206">
        <f t="shared" si="12"/>
        <v>0</v>
      </c>
      <c r="Z24" s="210"/>
      <c r="AA24" s="206">
        <f>W24*(1-固定資本!N24)</f>
        <v>0</v>
      </c>
      <c r="AB24" s="206">
        <f>X24*(1-固定資本!N24)</f>
        <v>0</v>
      </c>
      <c r="AC24" s="206">
        <f t="shared" si="13"/>
        <v>0</v>
      </c>
      <c r="AD24" s="210"/>
      <c r="AE24" s="260">
        <f>(I24+K24+T24)*係数!H24/1000</f>
        <v>0</v>
      </c>
      <c r="AF24" s="210"/>
      <c r="AG24" s="260">
        <f>(I24+K24+T24)*係数!I24/1000</f>
        <v>0</v>
      </c>
    </row>
    <row r="25" spans="1:33">
      <c r="A25" s="10"/>
      <c r="B25" s="203">
        <v>202</v>
      </c>
      <c r="C25" s="211" t="s">
        <v>420</v>
      </c>
      <c r="D25" s="212"/>
      <c r="E25" s="206">
        <f>固定資本!P25*$E$122</f>
        <v>0</v>
      </c>
      <c r="F25" s="207">
        <f>係数!D25</f>
        <v>6.5096022571089707E-2</v>
      </c>
      <c r="G25" s="206">
        <f t="shared" si="5"/>
        <v>0</v>
      </c>
      <c r="H25" s="207">
        <f>固定資本!M25</f>
        <v>1.1428234885768203</v>
      </c>
      <c r="I25" s="212"/>
      <c r="J25" s="206">
        <f t="shared" si="0"/>
        <v>0</v>
      </c>
      <c r="K25" s="261">
        <v>0</v>
      </c>
      <c r="L25" s="206">
        <f t="shared" si="6"/>
        <v>0</v>
      </c>
      <c r="M25" s="207">
        <f>係数!E25+係数!F25</f>
        <v>0.22806471755916519</v>
      </c>
      <c r="N25" s="206">
        <f t="shared" si="7"/>
        <v>0</v>
      </c>
      <c r="O25" s="8"/>
      <c r="P25" s="10"/>
      <c r="Q25" s="207">
        <f>係数!G25</f>
        <v>2.9254455103113891E-5</v>
      </c>
      <c r="R25" s="206">
        <f t="shared" si="8"/>
        <v>0</v>
      </c>
      <c r="S25" s="206">
        <f t="shared" si="9"/>
        <v>0</v>
      </c>
      <c r="T25" s="208">
        <v>0</v>
      </c>
      <c r="U25" s="206">
        <f t="shared" si="4"/>
        <v>0</v>
      </c>
      <c r="V25" s="210"/>
      <c r="W25" s="206">
        <f t="shared" si="10"/>
        <v>0</v>
      </c>
      <c r="X25" s="206">
        <f t="shared" si="11"/>
        <v>0</v>
      </c>
      <c r="Y25" s="206">
        <f t="shared" si="12"/>
        <v>0</v>
      </c>
      <c r="Z25" s="210"/>
      <c r="AA25" s="206">
        <f>W25*(1-固定資本!N25)</f>
        <v>0</v>
      </c>
      <c r="AB25" s="206">
        <f>X25*(1-固定資本!N25)</f>
        <v>0</v>
      </c>
      <c r="AC25" s="206">
        <f t="shared" si="13"/>
        <v>0</v>
      </c>
      <c r="AD25" s="210"/>
      <c r="AE25" s="260">
        <f>(I25+K25+T25)*係数!H25/1000</f>
        <v>0</v>
      </c>
      <c r="AF25" s="210"/>
      <c r="AG25" s="260">
        <f>(I25+K25+T25)*係数!I25/1000</f>
        <v>0</v>
      </c>
    </row>
    <row r="26" spans="1:33">
      <c r="A26" s="10"/>
      <c r="B26" s="203">
        <v>203</v>
      </c>
      <c r="C26" s="211" t="s">
        <v>923</v>
      </c>
      <c r="D26" s="212"/>
      <c r="E26" s="206">
        <f>固定資本!P26*$E$122</f>
        <v>0</v>
      </c>
      <c r="F26" s="207">
        <f>係数!D26</f>
        <v>0</v>
      </c>
      <c r="G26" s="206">
        <f t="shared" si="5"/>
        <v>0</v>
      </c>
      <c r="H26" s="207">
        <f>固定資本!M26</f>
        <v>1.4289057904437679</v>
      </c>
      <c r="I26" s="212"/>
      <c r="J26" s="206">
        <f t="shared" si="0"/>
        <v>0</v>
      </c>
      <c r="K26" s="261">
        <v>0</v>
      </c>
      <c r="L26" s="206">
        <f t="shared" si="6"/>
        <v>0</v>
      </c>
      <c r="M26" s="207">
        <f>係数!E26+係数!F26</f>
        <v>0</v>
      </c>
      <c r="N26" s="206">
        <f t="shared" si="7"/>
        <v>0</v>
      </c>
      <c r="O26" s="8"/>
      <c r="P26" s="10"/>
      <c r="Q26" s="207">
        <f>係数!G26</f>
        <v>0</v>
      </c>
      <c r="R26" s="206">
        <f t="shared" si="8"/>
        <v>0</v>
      </c>
      <c r="S26" s="206">
        <f t="shared" si="9"/>
        <v>0</v>
      </c>
      <c r="T26" s="208">
        <v>0</v>
      </c>
      <c r="U26" s="206">
        <f t="shared" si="4"/>
        <v>0</v>
      </c>
      <c r="V26" s="210"/>
      <c r="W26" s="206">
        <f t="shared" si="10"/>
        <v>0</v>
      </c>
      <c r="X26" s="206">
        <f t="shared" si="11"/>
        <v>0</v>
      </c>
      <c r="Y26" s="206">
        <f t="shared" si="12"/>
        <v>0</v>
      </c>
      <c r="Z26" s="210"/>
      <c r="AA26" s="206">
        <f>W26*(1-固定資本!N26)</f>
        <v>0</v>
      </c>
      <c r="AB26" s="206">
        <f>X26*(1-固定資本!N26)</f>
        <v>0</v>
      </c>
      <c r="AC26" s="206">
        <f t="shared" si="13"/>
        <v>0</v>
      </c>
      <c r="AD26" s="210"/>
      <c r="AE26" s="260">
        <f>(I26+K26+T26)*係数!H26/1000</f>
        <v>0</v>
      </c>
      <c r="AF26" s="210"/>
      <c r="AG26" s="260">
        <f>(I26+K26+T26)*係数!I26/1000</f>
        <v>0</v>
      </c>
    </row>
    <row r="27" spans="1:33">
      <c r="A27" s="10"/>
      <c r="B27" s="203">
        <v>204</v>
      </c>
      <c r="C27" s="211" t="s">
        <v>924</v>
      </c>
      <c r="D27" s="212"/>
      <c r="E27" s="206">
        <f>固定資本!P27*$E$122</f>
        <v>0</v>
      </c>
      <c r="F27" s="207">
        <f>係数!D27</f>
        <v>0.12863705065660602</v>
      </c>
      <c r="G27" s="206">
        <f t="shared" si="5"/>
        <v>0</v>
      </c>
      <c r="H27" s="207">
        <f>固定資本!M27</f>
        <v>1.248888669486423</v>
      </c>
      <c r="I27" s="212"/>
      <c r="J27" s="206">
        <f t="shared" si="0"/>
        <v>0</v>
      </c>
      <c r="K27" s="261">
        <v>0</v>
      </c>
      <c r="L27" s="206">
        <f t="shared" si="6"/>
        <v>0</v>
      </c>
      <c r="M27" s="207">
        <f>係数!E27+係数!F27</f>
        <v>0.28807605217512278</v>
      </c>
      <c r="N27" s="206">
        <f t="shared" si="7"/>
        <v>0</v>
      </c>
      <c r="O27" s="8"/>
      <c r="P27" s="10"/>
      <c r="Q27" s="207">
        <f>係数!G27</f>
        <v>3.2468023385010298E-7</v>
      </c>
      <c r="R27" s="206">
        <f t="shared" si="8"/>
        <v>0</v>
      </c>
      <c r="S27" s="206">
        <f t="shared" si="9"/>
        <v>0</v>
      </c>
      <c r="T27" s="208">
        <v>0</v>
      </c>
      <c r="U27" s="206">
        <f t="shared" si="4"/>
        <v>0</v>
      </c>
      <c r="V27" s="210"/>
      <c r="W27" s="206">
        <f t="shared" si="10"/>
        <v>0</v>
      </c>
      <c r="X27" s="206">
        <f t="shared" si="11"/>
        <v>0</v>
      </c>
      <c r="Y27" s="206">
        <f t="shared" si="12"/>
        <v>0</v>
      </c>
      <c r="Z27" s="210"/>
      <c r="AA27" s="206">
        <f>W27*(1-固定資本!N27)</f>
        <v>0</v>
      </c>
      <c r="AB27" s="206">
        <f>X27*(1-固定資本!N27)</f>
        <v>0</v>
      </c>
      <c r="AC27" s="206">
        <f t="shared" si="13"/>
        <v>0</v>
      </c>
      <c r="AD27" s="210"/>
      <c r="AE27" s="260">
        <f>(I27+K27+T27)*係数!H27/1000</f>
        <v>0</v>
      </c>
      <c r="AF27" s="210"/>
      <c r="AG27" s="260">
        <f>(I27+K27+T27)*係数!I27/1000</f>
        <v>0</v>
      </c>
    </row>
    <row r="28" spans="1:33">
      <c r="A28" s="10"/>
      <c r="B28" s="203">
        <v>205</v>
      </c>
      <c r="C28" s="211" t="s">
        <v>428</v>
      </c>
      <c r="D28" s="212"/>
      <c r="E28" s="206">
        <f>固定資本!P28*$E$122</f>
        <v>0</v>
      </c>
      <c r="F28" s="207">
        <f>係数!D28</f>
        <v>3.1566355080770991E-3</v>
      </c>
      <c r="G28" s="206">
        <f t="shared" si="5"/>
        <v>0</v>
      </c>
      <c r="H28" s="207">
        <f>固定資本!M28</f>
        <v>1.1980512622733401</v>
      </c>
      <c r="I28" s="212"/>
      <c r="J28" s="206">
        <f t="shared" si="0"/>
        <v>0</v>
      </c>
      <c r="K28" s="261">
        <v>0</v>
      </c>
      <c r="L28" s="206">
        <f t="shared" si="6"/>
        <v>0</v>
      </c>
      <c r="M28" s="207">
        <f>係数!E28+係数!F28</f>
        <v>-0.59018179187618858</v>
      </c>
      <c r="N28" s="206">
        <f t="shared" si="7"/>
        <v>0</v>
      </c>
      <c r="O28" s="8"/>
      <c r="P28" s="10"/>
      <c r="Q28" s="207">
        <f>係数!G28</f>
        <v>0</v>
      </c>
      <c r="R28" s="206">
        <f t="shared" si="8"/>
        <v>0</v>
      </c>
      <c r="S28" s="206">
        <f t="shared" si="9"/>
        <v>0</v>
      </c>
      <c r="T28" s="208">
        <v>0</v>
      </c>
      <c r="U28" s="206">
        <f t="shared" si="4"/>
        <v>0</v>
      </c>
      <c r="V28" s="210"/>
      <c r="W28" s="206">
        <f t="shared" si="10"/>
        <v>0</v>
      </c>
      <c r="X28" s="206">
        <f t="shared" si="11"/>
        <v>0</v>
      </c>
      <c r="Y28" s="206">
        <f t="shared" si="12"/>
        <v>0</v>
      </c>
      <c r="Z28" s="210"/>
      <c r="AA28" s="206">
        <f>W28*(1-固定資本!N28)</f>
        <v>0</v>
      </c>
      <c r="AB28" s="206">
        <f>X28*(1-固定資本!N28)</f>
        <v>0</v>
      </c>
      <c r="AC28" s="206">
        <f t="shared" si="13"/>
        <v>0</v>
      </c>
      <c r="AD28" s="210"/>
      <c r="AE28" s="260">
        <f>(I28+K28+T28)*係数!H28/1000</f>
        <v>0</v>
      </c>
      <c r="AF28" s="210"/>
      <c r="AG28" s="260">
        <f>(I28+K28+T28)*係数!I28/1000</f>
        <v>0</v>
      </c>
    </row>
    <row r="29" spans="1:33">
      <c r="A29" s="10"/>
      <c r="B29" s="203">
        <v>206</v>
      </c>
      <c r="C29" s="211" t="s">
        <v>430</v>
      </c>
      <c r="D29" s="212"/>
      <c r="E29" s="206">
        <f>固定資本!P29*$E$122</f>
        <v>0</v>
      </c>
      <c r="F29" s="207">
        <f>係数!D29</f>
        <v>1.8644261786173733E-3</v>
      </c>
      <c r="G29" s="206">
        <f t="shared" si="5"/>
        <v>0</v>
      </c>
      <c r="H29" s="207">
        <f>固定資本!M29</f>
        <v>1.1207479329286967</v>
      </c>
      <c r="I29" s="212"/>
      <c r="J29" s="206">
        <f t="shared" si="0"/>
        <v>0</v>
      </c>
      <c r="K29" s="261">
        <v>0</v>
      </c>
      <c r="L29" s="206">
        <f t="shared" si="6"/>
        <v>0</v>
      </c>
      <c r="M29" s="207">
        <f>係数!E29+係数!F29</f>
        <v>-0.12491220705411277</v>
      </c>
      <c r="N29" s="206">
        <f t="shared" si="7"/>
        <v>0</v>
      </c>
      <c r="O29" s="8"/>
      <c r="P29" s="10"/>
      <c r="Q29" s="207">
        <f>係数!G29</f>
        <v>0</v>
      </c>
      <c r="R29" s="206">
        <f t="shared" si="8"/>
        <v>0</v>
      </c>
      <c r="S29" s="206">
        <f t="shared" si="9"/>
        <v>0</v>
      </c>
      <c r="T29" s="208">
        <v>0</v>
      </c>
      <c r="U29" s="206">
        <f t="shared" si="4"/>
        <v>0</v>
      </c>
      <c r="V29" s="210"/>
      <c r="W29" s="206">
        <f t="shared" si="10"/>
        <v>0</v>
      </c>
      <c r="X29" s="206">
        <f t="shared" si="11"/>
        <v>0</v>
      </c>
      <c r="Y29" s="206">
        <f t="shared" si="12"/>
        <v>0</v>
      </c>
      <c r="Z29" s="210"/>
      <c r="AA29" s="206">
        <f>W29*(1-固定資本!N29)</f>
        <v>0</v>
      </c>
      <c r="AB29" s="206">
        <f>X29*(1-固定資本!N29)</f>
        <v>0</v>
      </c>
      <c r="AC29" s="206">
        <f t="shared" si="13"/>
        <v>0</v>
      </c>
      <c r="AD29" s="210"/>
      <c r="AE29" s="260">
        <f>(I29+K29+T29)*係数!H29/1000</f>
        <v>0</v>
      </c>
      <c r="AF29" s="210"/>
      <c r="AG29" s="260">
        <f>(I29+K29+T29)*係数!I29/1000</f>
        <v>0</v>
      </c>
    </row>
    <row r="30" spans="1:33">
      <c r="A30" s="10"/>
      <c r="B30" s="203">
        <v>207</v>
      </c>
      <c r="C30" s="211" t="s">
        <v>432</v>
      </c>
      <c r="D30" s="212"/>
      <c r="E30" s="206">
        <f>固定資本!P30*$E$122</f>
        <v>0</v>
      </c>
      <c r="F30" s="207">
        <f>係数!D30</f>
        <v>0.31436598160403306</v>
      </c>
      <c r="G30" s="206">
        <f t="shared" si="5"/>
        <v>0</v>
      </c>
      <c r="H30" s="207">
        <f>固定資本!M30</f>
        <v>1.1033006034924715</v>
      </c>
      <c r="I30" s="212"/>
      <c r="J30" s="206">
        <f t="shared" si="0"/>
        <v>0</v>
      </c>
      <c r="K30" s="261">
        <v>0</v>
      </c>
      <c r="L30" s="206">
        <f t="shared" si="6"/>
        <v>0</v>
      </c>
      <c r="M30" s="207">
        <f>係数!E30+係数!F30</f>
        <v>0.14028885017285692</v>
      </c>
      <c r="N30" s="206">
        <f t="shared" si="7"/>
        <v>0</v>
      </c>
      <c r="O30" s="8"/>
      <c r="P30" s="10"/>
      <c r="Q30" s="207">
        <f>係数!G30</f>
        <v>2.41670682139638E-3</v>
      </c>
      <c r="R30" s="206">
        <f t="shared" si="8"/>
        <v>0</v>
      </c>
      <c r="S30" s="206">
        <f t="shared" si="9"/>
        <v>0</v>
      </c>
      <c r="T30" s="208">
        <v>0</v>
      </c>
      <c r="U30" s="206">
        <f t="shared" si="4"/>
        <v>0</v>
      </c>
      <c r="V30" s="210"/>
      <c r="W30" s="206">
        <f t="shared" si="10"/>
        <v>0</v>
      </c>
      <c r="X30" s="206">
        <f t="shared" si="11"/>
        <v>0</v>
      </c>
      <c r="Y30" s="206">
        <f t="shared" si="12"/>
        <v>0</v>
      </c>
      <c r="Z30" s="210"/>
      <c r="AA30" s="206">
        <f>W30*(1-固定資本!N30)</f>
        <v>0</v>
      </c>
      <c r="AB30" s="206">
        <f>X30*(1-固定資本!N30)</f>
        <v>0</v>
      </c>
      <c r="AC30" s="206">
        <f t="shared" si="13"/>
        <v>0</v>
      </c>
      <c r="AD30" s="210"/>
      <c r="AE30" s="260">
        <f>(I30+K30+T30)*係数!H30/1000</f>
        <v>0</v>
      </c>
      <c r="AF30" s="210"/>
      <c r="AG30" s="260">
        <f>(I30+K30+T30)*係数!I30/1000</f>
        <v>0</v>
      </c>
    </row>
    <row r="31" spans="1:33">
      <c r="A31" s="10"/>
      <c r="B31" s="203">
        <v>208</v>
      </c>
      <c r="C31" s="211" t="s">
        <v>925</v>
      </c>
      <c r="D31" s="212"/>
      <c r="E31" s="206">
        <f>固定資本!P31*$E$122</f>
        <v>0</v>
      </c>
      <c r="F31" s="207">
        <f>係数!D31</f>
        <v>0.34526026220872985</v>
      </c>
      <c r="G31" s="206">
        <f t="shared" si="5"/>
        <v>0</v>
      </c>
      <c r="H31" s="207">
        <f>固定資本!M31</f>
        <v>1.0970426602504773</v>
      </c>
      <c r="I31" s="212"/>
      <c r="J31" s="206">
        <f t="shared" si="0"/>
        <v>0</v>
      </c>
      <c r="K31" s="261">
        <v>0</v>
      </c>
      <c r="L31" s="206">
        <f t="shared" si="6"/>
        <v>0</v>
      </c>
      <c r="M31" s="207">
        <f>係数!E31+係数!F31</f>
        <v>0.25605878705791141</v>
      </c>
      <c r="N31" s="206">
        <f t="shared" si="7"/>
        <v>0</v>
      </c>
      <c r="O31" s="8"/>
      <c r="P31" s="10"/>
      <c r="Q31" s="207">
        <f>係数!G31</f>
        <v>7.5322245716933165E-3</v>
      </c>
      <c r="R31" s="206">
        <f t="shared" si="8"/>
        <v>0</v>
      </c>
      <c r="S31" s="206">
        <f t="shared" si="9"/>
        <v>0</v>
      </c>
      <c r="T31" s="208">
        <v>0</v>
      </c>
      <c r="U31" s="206">
        <f t="shared" si="4"/>
        <v>0</v>
      </c>
      <c r="V31" s="210"/>
      <c r="W31" s="206">
        <f t="shared" si="10"/>
        <v>0</v>
      </c>
      <c r="X31" s="206">
        <f t="shared" si="11"/>
        <v>0</v>
      </c>
      <c r="Y31" s="206">
        <f t="shared" si="12"/>
        <v>0</v>
      </c>
      <c r="Z31" s="210"/>
      <c r="AA31" s="206">
        <f>W31*(1-固定資本!N31)</f>
        <v>0</v>
      </c>
      <c r="AB31" s="206">
        <f>X31*(1-固定資本!N31)</f>
        <v>0</v>
      </c>
      <c r="AC31" s="206">
        <f t="shared" si="13"/>
        <v>0</v>
      </c>
      <c r="AD31" s="210"/>
      <c r="AE31" s="260">
        <f>(I31+K31+T31)*係数!H31/1000</f>
        <v>0</v>
      </c>
      <c r="AF31" s="210"/>
      <c r="AG31" s="260">
        <f>(I31+K31+T31)*係数!I31/1000</f>
        <v>0</v>
      </c>
    </row>
    <row r="32" spans="1:33">
      <c r="A32" s="10"/>
      <c r="B32" s="203">
        <v>211</v>
      </c>
      <c r="C32" s="211" t="s">
        <v>438</v>
      </c>
      <c r="D32" s="212"/>
      <c r="E32" s="206">
        <f>固定資本!P32*$E$122</f>
        <v>0</v>
      </c>
      <c r="F32" s="207">
        <f>係数!D32</f>
        <v>8.4547225471920395E-4</v>
      </c>
      <c r="G32" s="206">
        <f t="shared" si="5"/>
        <v>0</v>
      </c>
      <c r="H32" s="207">
        <f>固定資本!M32</f>
        <v>1.305196302425625</v>
      </c>
      <c r="I32" s="212"/>
      <c r="J32" s="206">
        <f t="shared" si="0"/>
        <v>0</v>
      </c>
      <c r="K32" s="261">
        <v>0</v>
      </c>
      <c r="L32" s="206">
        <f t="shared" si="6"/>
        <v>0</v>
      </c>
      <c r="M32" s="207">
        <f>係数!E32+係数!F32</f>
        <v>7.885370705642436E-2</v>
      </c>
      <c r="N32" s="206">
        <f t="shared" si="7"/>
        <v>0</v>
      </c>
      <c r="O32" s="8"/>
      <c r="P32" s="10"/>
      <c r="Q32" s="207">
        <f>係数!G32</f>
        <v>9.853978570311785E-3</v>
      </c>
      <c r="R32" s="206">
        <f t="shared" si="8"/>
        <v>0</v>
      </c>
      <c r="S32" s="206">
        <f t="shared" si="9"/>
        <v>0</v>
      </c>
      <c r="T32" s="208">
        <v>0</v>
      </c>
      <c r="U32" s="206">
        <f t="shared" si="4"/>
        <v>0</v>
      </c>
      <c r="V32" s="210"/>
      <c r="W32" s="206">
        <f t="shared" si="10"/>
        <v>0</v>
      </c>
      <c r="X32" s="206">
        <f t="shared" si="11"/>
        <v>0</v>
      </c>
      <c r="Y32" s="206">
        <f t="shared" si="12"/>
        <v>0</v>
      </c>
      <c r="Z32" s="210"/>
      <c r="AA32" s="206">
        <f>W32*(1-固定資本!N32)</f>
        <v>0</v>
      </c>
      <c r="AB32" s="206">
        <f>X32*(1-固定資本!N32)</f>
        <v>0</v>
      </c>
      <c r="AC32" s="206">
        <f t="shared" si="13"/>
        <v>0</v>
      </c>
      <c r="AD32" s="210"/>
      <c r="AE32" s="260">
        <f>(I32+K32+T32)*係数!H32/1000</f>
        <v>0</v>
      </c>
      <c r="AF32" s="210"/>
      <c r="AG32" s="260">
        <f>(I32+K32+T32)*係数!I32/1000</f>
        <v>0</v>
      </c>
    </row>
    <row r="33" spans="1:33">
      <c r="A33" s="10"/>
      <c r="B33" s="203">
        <v>212</v>
      </c>
      <c r="C33" s="211" t="s">
        <v>440</v>
      </c>
      <c r="D33" s="212"/>
      <c r="E33" s="206">
        <f>固定資本!P33*$E$122</f>
        <v>0</v>
      </c>
      <c r="F33" s="207">
        <f>係数!D33</f>
        <v>0.51754455698628288</v>
      </c>
      <c r="G33" s="206">
        <f t="shared" si="5"/>
        <v>0</v>
      </c>
      <c r="H33" s="207">
        <f>固定資本!M33</f>
        <v>1.0690352508533294</v>
      </c>
      <c r="I33" s="212"/>
      <c r="J33" s="206">
        <f t="shared" si="0"/>
        <v>0</v>
      </c>
      <c r="K33" s="261">
        <v>0</v>
      </c>
      <c r="L33" s="206">
        <f t="shared" si="6"/>
        <v>0</v>
      </c>
      <c r="M33" s="207">
        <f>係数!E33+係数!F33</f>
        <v>0.16985967130458277</v>
      </c>
      <c r="N33" s="206">
        <f t="shared" si="7"/>
        <v>0</v>
      </c>
      <c r="O33" s="8"/>
      <c r="P33" s="10"/>
      <c r="Q33" s="207">
        <f>係数!G33</f>
        <v>2.3888451325377816E-7</v>
      </c>
      <c r="R33" s="206">
        <f t="shared" si="8"/>
        <v>0</v>
      </c>
      <c r="S33" s="206">
        <f t="shared" si="9"/>
        <v>0</v>
      </c>
      <c r="T33" s="208">
        <v>0</v>
      </c>
      <c r="U33" s="206">
        <f t="shared" si="4"/>
        <v>0</v>
      </c>
      <c r="V33" s="210"/>
      <c r="W33" s="206">
        <f t="shared" si="10"/>
        <v>0</v>
      </c>
      <c r="X33" s="206">
        <f t="shared" si="11"/>
        <v>0</v>
      </c>
      <c r="Y33" s="206">
        <f t="shared" si="12"/>
        <v>0</v>
      </c>
      <c r="Z33" s="210"/>
      <c r="AA33" s="206">
        <f>W33*(1-固定資本!N33)</f>
        <v>0</v>
      </c>
      <c r="AB33" s="206">
        <f>X33*(1-固定資本!N33)</f>
        <v>0</v>
      </c>
      <c r="AC33" s="206">
        <f t="shared" si="13"/>
        <v>0</v>
      </c>
      <c r="AD33" s="210"/>
      <c r="AE33" s="260">
        <f>(I33+K33+T33)*係数!H33/1000</f>
        <v>0</v>
      </c>
      <c r="AF33" s="210"/>
      <c r="AG33" s="260">
        <f>(I33+K33+T33)*係数!I33/1000</f>
        <v>0</v>
      </c>
    </row>
    <row r="34" spans="1:33">
      <c r="A34" s="10"/>
      <c r="B34" s="203">
        <v>221</v>
      </c>
      <c r="C34" s="211" t="s">
        <v>442</v>
      </c>
      <c r="D34" s="212"/>
      <c r="E34" s="206">
        <f>固定資本!P34*$E$122</f>
        <v>0</v>
      </c>
      <c r="F34" s="207">
        <f>係数!D34</f>
        <v>0.16308260532611019</v>
      </c>
      <c r="G34" s="206">
        <f t="shared" si="5"/>
        <v>0</v>
      </c>
      <c r="H34" s="207">
        <f>固定資本!M34</f>
        <v>1.03666240027391</v>
      </c>
      <c r="I34" s="212"/>
      <c r="J34" s="206">
        <f t="shared" si="0"/>
        <v>0</v>
      </c>
      <c r="K34" s="261">
        <v>0</v>
      </c>
      <c r="L34" s="206">
        <f t="shared" si="6"/>
        <v>0</v>
      </c>
      <c r="M34" s="207">
        <f>係数!E34+係数!F34</f>
        <v>0.18397443559769217</v>
      </c>
      <c r="N34" s="206">
        <f t="shared" si="7"/>
        <v>0</v>
      </c>
      <c r="O34" s="8"/>
      <c r="P34" s="10"/>
      <c r="Q34" s="207">
        <f>係数!G34</f>
        <v>1.448462928921389E-3</v>
      </c>
      <c r="R34" s="206">
        <f t="shared" si="8"/>
        <v>0</v>
      </c>
      <c r="S34" s="206">
        <f t="shared" si="9"/>
        <v>0</v>
      </c>
      <c r="T34" s="208">
        <v>0</v>
      </c>
      <c r="U34" s="206">
        <f t="shared" si="4"/>
        <v>0</v>
      </c>
      <c r="V34" s="210"/>
      <c r="W34" s="206">
        <f t="shared" si="10"/>
        <v>0</v>
      </c>
      <c r="X34" s="206">
        <f t="shared" si="11"/>
        <v>0</v>
      </c>
      <c r="Y34" s="206">
        <f t="shared" si="12"/>
        <v>0</v>
      </c>
      <c r="Z34" s="210"/>
      <c r="AA34" s="206">
        <f>W34*(1-固定資本!N34)</f>
        <v>0</v>
      </c>
      <c r="AB34" s="206">
        <f>X34*(1-固定資本!N34)</f>
        <v>0</v>
      </c>
      <c r="AC34" s="206">
        <f t="shared" si="13"/>
        <v>0</v>
      </c>
      <c r="AD34" s="210"/>
      <c r="AE34" s="260">
        <f>(I34+K34+T34)*係数!H34/1000</f>
        <v>0</v>
      </c>
      <c r="AF34" s="210"/>
      <c r="AG34" s="260">
        <f>(I34+K34+T34)*係数!I34/1000</f>
        <v>0</v>
      </c>
    </row>
    <row r="35" spans="1:33">
      <c r="A35" s="10"/>
      <c r="B35" s="203">
        <v>222</v>
      </c>
      <c r="C35" s="211" t="s">
        <v>443</v>
      </c>
      <c r="D35" s="212"/>
      <c r="E35" s="206">
        <f>固定資本!P35*$E$122</f>
        <v>0</v>
      </c>
      <c r="F35" s="207">
        <f>係数!D35</f>
        <v>7.4724677404378159E-2</v>
      </c>
      <c r="G35" s="206">
        <f t="shared" si="5"/>
        <v>0</v>
      </c>
      <c r="H35" s="207">
        <f>固定資本!M35</f>
        <v>1.0596460314209959</v>
      </c>
      <c r="I35" s="212"/>
      <c r="J35" s="206">
        <f t="shared" si="0"/>
        <v>0</v>
      </c>
      <c r="K35" s="261">
        <v>0</v>
      </c>
      <c r="L35" s="206">
        <f t="shared" si="6"/>
        <v>0</v>
      </c>
      <c r="M35" s="207">
        <f>係数!E35+係数!F35</f>
        <v>0.26901789522521957</v>
      </c>
      <c r="N35" s="206">
        <f t="shared" si="7"/>
        <v>0</v>
      </c>
      <c r="O35" s="8"/>
      <c r="P35" s="10"/>
      <c r="Q35" s="207">
        <f>係数!G35</f>
        <v>1.3268326457167646E-3</v>
      </c>
      <c r="R35" s="206">
        <f t="shared" si="8"/>
        <v>0</v>
      </c>
      <c r="S35" s="206">
        <f t="shared" si="9"/>
        <v>0</v>
      </c>
      <c r="T35" s="208">
        <v>0</v>
      </c>
      <c r="U35" s="206">
        <f t="shared" si="4"/>
        <v>0</v>
      </c>
      <c r="V35" s="210"/>
      <c r="W35" s="206">
        <f t="shared" si="10"/>
        <v>0</v>
      </c>
      <c r="X35" s="206">
        <f t="shared" si="11"/>
        <v>0</v>
      </c>
      <c r="Y35" s="206">
        <f t="shared" si="12"/>
        <v>0</v>
      </c>
      <c r="Z35" s="210"/>
      <c r="AA35" s="206">
        <f>W35*(1-固定資本!N35)</f>
        <v>0</v>
      </c>
      <c r="AB35" s="206">
        <f>X35*(1-固定資本!N35)</f>
        <v>0</v>
      </c>
      <c r="AC35" s="206">
        <f t="shared" si="13"/>
        <v>0</v>
      </c>
      <c r="AD35" s="210"/>
      <c r="AE35" s="260">
        <f>(I35+K35+T35)*係数!H35/1000</f>
        <v>0</v>
      </c>
      <c r="AF35" s="210"/>
      <c r="AG35" s="260">
        <f>(I35+K35+T35)*係数!I35/1000</f>
        <v>0</v>
      </c>
    </row>
    <row r="36" spans="1:33">
      <c r="A36" s="10"/>
      <c r="B36" s="203">
        <v>231</v>
      </c>
      <c r="C36" s="211" t="s">
        <v>926</v>
      </c>
      <c r="D36" s="212"/>
      <c r="E36" s="206">
        <f>固定資本!P36*$E$122</f>
        <v>0</v>
      </c>
      <c r="F36" s="207">
        <f>係数!D36</f>
        <v>1.6612122890413583E-2</v>
      </c>
      <c r="G36" s="206">
        <f t="shared" si="5"/>
        <v>0</v>
      </c>
      <c r="H36" s="207">
        <f>固定資本!M36</f>
        <v>1.1949521069570328</v>
      </c>
      <c r="I36" s="212"/>
      <c r="J36" s="206">
        <f t="shared" si="0"/>
        <v>0</v>
      </c>
      <c r="K36" s="261">
        <v>0</v>
      </c>
      <c r="L36" s="206">
        <f t="shared" si="6"/>
        <v>0</v>
      </c>
      <c r="M36" s="207">
        <f>係数!E36+係数!F36</f>
        <v>0.29400750994355529</v>
      </c>
      <c r="N36" s="206">
        <f t="shared" si="7"/>
        <v>0</v>
      </c>
      <c r="O36" s="8"/>
      <c r="P36" s="10"/>
      <c r="Q36" s="207">
        <f>係数!G36</f>
        <v>4.1147323541734851E-3</v>
      </c>
      <c r="R36" s="206">
        <f t="shared" si="8"/>
        <v>0</v>
      </c>
      <c r="S36" s="206">
        <f t="shared" si="9"/>
        <v>0</v>
      </c>
      <c r="T36" s="208">
        <v>0</v>
      </c>
      <c r="U36" s="206">
        <f t="shared" si="4"/>
        <v>0</v>
      </c>
      <c r="V36" s="210"/>
      <c r="W36" s="206">
        <f t="shared" si="10"/>
        <v>0</v>
      </c>
      <c r="X36" s="206">
        <f t="shared" si="11"/>
        <v>0</v>
      </c>
      <c r="Y36" s="206">
        <f t="shared" si="12"/>
        <v>0</v>
      </c>
      <c r="Z36" s="210"/>
      <c r="AA36" s="206">
        <f>W36*(1-固定資本!N36)</f>
        <v>0</v>
      </c>
      <c r="AB36" s="206">
        <f>X36*(1-固定資本!N36)</f>
        <v>0</v>
      </c>
      <c r="AC36" s="206">
        <f t="shared" si="13"/>
        <v>0</v>
      </c>
      <c r="AD36" s="210"/>
      <c r="AE36" s="260">
        <f>(I36+K36+T36)*係数!H36/1000</f>
        <v>0</v>
      </c>
      <c r="AF36" s="210"/>
      <c r="AG36" s="260">
        <f>(I36+K36+T36)*係数!I36/1000</f>
        <v>0</v>
      </c>
    </row>
    <row r="37" spans="1:33">
      <c r="A37" s="10"/>
      <c r="B37" s="203">
        <v>251</v>
      </c>
      <c r="C37" s="211" t="s">
        <v>448</v>
      </c>
      <c r="D37" s="212"/>
      <c r="E37" s="206">
        <f>固定資本!P37*$E$122</f>
        <v>0</v>
      </c>
      <c r="F37" s="207">
        <f>係数!D37</f>
        <v>0.16925104689773485</v>
      </c>
      <c r="G37" s="206">
        <f t="shared" si="5"/>
        <v>0</v>
      </c>
      <c r="H37" s="207">
        <f>固定資本!M37</f>
        <v>1.0245250309012146</v>
      </c>
      <c r="I37" s="212"/>
      <c r="J37" s="206">
        <f t="shared" si="0"/>
        <v>0</v>
      </c>
      <c r="K37" s="261">
        <v>0</v>
      </c>
      <c r="L37" s="206">
        <f t="shared" si="6"/>
        <v>0</v>
      </c>
      <c r="M37" s="207">
        <f>係数!E37+係数!F37</f>
        <v>0.3554435389647444</v>
      </c>
      <c r="N37" s="206">
        <f t="shared" si="7"/>
        <v>0</v>
      </c>
      <c r="O37" s="8"/>
      <c r="P37" s="10"/>
      <c r="Q37" s="207">
        <f>係数!G37</f>
        <v>2.0095879780720768E-5</v>
      </c>
      <c r="R37" s="206">
        <f t="shared" si="8"/>
        <v>0</v>
      </c>
      <c r="S37" s="206">
        <f t="shared" si="9"/>
        <v>0</v>
      </c>
      <c r="T37" s="208">
        <v>0</v>
      </c>
      <c r="U37" s="206">
        <f t="shared" si="4"/>
        <v>0</v>
      </c>
      <c r="V37" s="210"/>
      <c r="W37" s="206">
        <f t="shared" si="10"/>
        <v>0</v>
      </c>
      <c r="X37" s="206">
        <f t="shared" si="11"/>
        <v>0</v>
      </c>
      <c r="Y37" s="206">
        <f t="shared" si="12"/>
        <v>0</v>
      </c>
      <c r="Z37" s="210"/>
      <c r="AA37" s="206">
        <f>W37*(1-固定資本!N37)</f>
        <v>0</v>
      </c>
      <c r="AB37" s="206">
        <f>X37*(1-固定資本!N37)</f>
        <v>0</v>
      </c>
      <c r="AC37" s="206">
        <f t="shared" si="13"/>
        <v>0</v>
      </c>
      <c r="AD37" s="210"/>
      <c r="AE37" s="260">
        <f>(I37+K37+T37)*係数!H37/1000</f>
        <v>0</v>
      </c>
      <c r="AF37" s="210"/>
      <c r="AG37" s="260">
        <f>(I37+K37+T37)*係数!I37/1000</f>
        <v>0</v>
      </c>
    </row>
    <row r="38" spans="1:33">
      <c r="A38" s="10"/>
      <c r="B38" s="203">
        <v>252</v>
      </c>
      <c r="C38" s="211" t="s">
        <v>450</v>
      </c>
      <c r="D38" s="212"/>
      <c r="E38" s="206">
        <f>固定資本!P38*$E$122</f>
        <v>0</v>
      </c>
      <c r="F38" s="207">
        <f>係数!D38</f>
        <v>0.63832529944152139</v>
      </c>
      <c r="G38" s="206">
        <f t="shared" si="5"/>
        <v>0</v>
      </c>
      <c r="H38" s="207">
        <f>固定資本!M38</f>
        <v>1.0507812722235861</v>
      </c>
      <c r="I38" s="212"/>
      <c r="J38" s="206">
        <f t="shared" si="0"/>
        <v>0</v>
      </c>
      <c r="K38" s="261">
        <v>0</v>
      </c>
      <c r="L38" s="206">
        <f t="shared" si="6"/>
        <v>0</v>
      </c>
      <c r="M38" s="207">
        <f>係数!E38+係数!F38</f>
        <v>0.19844286750677512</v>
      </c>
      <c r="N38" s="206">
        <f t="shared" si="7"/>
        <v>0</v>
      </c>
      <c r="O38" s="8"/>
      <c r="P38" s="10"/>
      <c r="Q38" s="207">
        <f>係数!G38</f>
        <v>3.2998354075509559E-6</v>
      </c>
      <c r="R38" s="206">
        <f t="shared" si="8"/>
        <v>0</v>
      </c>
      <c r="S38" s="206">
        <f t="shared" si="9"/>
        <v>0</v>
      </c>
      <c r="T38" s="208">
        <v>0</v>
      </c>
      <c r="U38" s="206">
        <f t="shared" si="4"/>
        <v>0</v>
      </c>
      <c r="V38" s="210"/>
      <c r="W38" s="206">
        <f t="shared" si="10"/>
        <v>0</v>
      </c>
      <c r="X38" s="206">
        <f t="shared" si="11"/>
        <v>0</v>
      </c>
      <c r="Y38" s="206">
        <f t="shared" si="12"/>
        <v>0</v>
      </c>
      <c r="Z38" s="210"/>
      <c r="AA38" s="206">
        <f>W38*(1-固定資本!N38)</f>
        <v>0</v>
      </c>
      <c r="AB38" s="206">
        <f>X38*(1-固定資本!N38)</f>
        <v>0</v>
      </c>
      <c r="AC38" s="206">
        <f t="shared" si="13"/>
        <v>0</v>
      </c>
      <c r="AD38" s="210"/>
      <c r="AE38" s="260">
        <f>(I38+K38+T38)*係数!H38/1000</f>
        <v>0</v>
      </c>
      <c r="AF38" s="210"/>
      <c r="AG38" s="260">
        <f>(I38+K38+T38)*係数!I38/1000</f>
        <v>0</v>
      </c>
    </row>
    <row r="39" spans="1:33">
      <c r="A39" s="10"/>
      <c r="B39" s="203">
        <v>253</v>
      </c>
      <c r="C39" s="211" t="s">
        <v>452</v>
      </c>
      <c r="D39" s="212"/>
      <c r="E39" s="206">
        <f>固定資本!P39*$E$122</f>
        <v>0</v>
      </c>
      <c r="F39" s="207">
        <f>係数!D39</f>
        <v>1.1172083326030369E-2</v>
      </c>
      <c r="G39" s="206">
        <f t="shared" si="5"/>
        <v>0</v>
      </c>
      <c r="H39" s="207">
        <f>固定資本!M39</f>
        <v>1.0716809179594708</v>
      </c>
      <c r="I39" s="212"/>
      <c r="J39" s="206">
        <f t="shared" si="0"/>
        <v>0</v>
      </c>
      <c r="K39" s="261">
        <v>0</v>
      </c>
      <c r="L39" s="206">
        <f t="shared" si="6"/>
        <v>0</v>
      </c>
      <c r="M39" s="207">
        <f>係数!E39+係数!F39</f>
        <v>0.35336293927250317</v>
      </c>
      <c r="N39" s="206">
        <f t="shared" si="7"/>
        <v>0</v>
      </c>
      <c r="O39" s="8"/>
      <c r="P39" s="10"/>
      <c r="Q39" s="207">
        <f>係数!G39</f>
        <v>3.7204642484388308E-5</v>
      </c>
      <c r="R39" s="206">
        <f t="shared" si="8"/>
        <v>0</v>
      </c>
      <c r="S39" s="206">
        <f t="shared" si="9"/>
        <v>0</v>
      </c>
      <c r="T39" s="208">
        <v>0</v>
      </c>
      <c r="U39" s="206">
        <f t="shared" si="4"/>
        <v>0</v>
      </c>
      <c r="V39" s="210"/>
      <c r="W39" s="206">
        <f t="shared" si="10"/>
        <v>0</v>
      </c>
      <c r="X39" s="206">
        <f t="shared" si="11"/>
        <v>0</v>
      </c>
      <c r="Y39" s="206">
        <f t="shared" si="12"/>
        <v>0</v>
      </c>
      <c r="Z39" s="210"/>
      <c r="AA39" s="206">
        <f>W39*(1-固定資本!N39)</f>
        <v>0</v>
      </c>
      <c r="AB39" s="206">
        <f>X39*(1-固定資本!N39)</f>
        <v>0</v>
      </c>
      <c r="AC39" s="206">
        <f t="shared" si="13"/>
        <v>0</v>
      </c>
      <c r="AD39" s="210"/>
      <c r="AE39" s="260">
        <f>(I39+K39+T39)*係数!H39/1000</f>
        <v>0</v>
      </c>
      <c r="AF39" s="210"/>
      <c r="AG39" s="260">
        <f>(I39+K39+T39)*係数!I39/1000</f>
        <v>0</v>
      </c>
    </row>
    <row r="40" spans="1:33">
      <c r="A40" s="10"/>
      <c r="B40" s="203">
        <v>259</v>
      </c>
      <c r="C40" s="211" t="s">
        <v>453</v>
      </c>
      <c r="D40" s="212"/>
      <c r="E40" s="206">
        <f>固定資本!P40*$E$122</f>
        <v>0</v>
      </c>
      <c r="F40" s="207">
        <f>係数!D40</f>
        <v>8.8664450101962111E-2</v>
      </c>
      <c r="G40" s="206">
        <f t="shared" si="5"/>
        <v>0</v>
      </c>
      <c r="H40" s="207">
        <f>固定資本!M40</f>
        <v>1.0265501896652487</v>
      </c>
      <c r="I40" s="212"/>
      <c r="J40" s="206">
        <f t="shared" si="0"/>
        <v>0</v>
      </c>
      <c r="K40" s="261">
        <v>0</v>
      </c>
      <c r="L40" s="206">
        <f t="shared" si="6"/>
        <v>0</v>
      </c>
      <c r="M40" s="207">
        <f>係数!E40+係数!F40</f>
        <v>0.27081742402667708</v>
      </c>
      <c r="N40" s="206">
        <f t="shared" si="7"/>
        <v>0</v>
      </c>
      <c r="O40" s="8"/>
      <c r="P40" s="10"/>
      <c r="Q40" s="207">
        <f>係数!G40</f>
        <v>5.5704609903316107E-4</v>
      </c>
      <c r="R40" s="206">
        <f t="shared" si="8"/>
        <v>0</v>
      </c>
      <c r="S40" s="206">
        <f t="shared" si="9"/>
        <v>0</v>
      </c>
      <c r="T40" s="208">
        <v>0</v>
      </c>
      <c r="U40" s="206">
        <f t="shared" si="4"/>
        <v>0</v>
      </c>
      <c r="V40" s="210"/>
      <c r="W40" s="206">
        <f t="shared" si="10"/>
        <v>0</v>
      </c>
      <c r="X40" s="206">
        <f t="shared" si="11"/>
        <v>0</v>
      </c>
      <c r="Y40" s="206">
        <f t="shared" si="12"/>
        <v>0</v>
      </c>
      <c r="Z40" s="210"/>
      <c r="AA40" s="206">
        <f>W40*(1-固定資本!N40)</f>
        <v>0</v>
      </c>
      <c r="AB40" s="206">
        <f>X40*(1-固定資本!N40)</f>
        <v>0</v>
      </c>
      <c r="AC40" s="206">
        <f t="shared" si="13"/>
        <v>0</v>
      </c>
      <c r="AD40" s="210"/>
      <c r="AE40" s="260">
        <f>(I40+K40+T40)*係数!H40/1000</f>
        <v>0</v>
      </c>
      <c r="AF40" s="210"/>
      <c r="AG40" s="260">
        <f>(I40+K40+T40)*係数!I40/1000</f>
        <v>0</v>
      </c>
    </row>
    <row r="41" spans="1:33">
      <c r="A41" s="10"/>
      <c r="B41" s="203">
        <v>261</v>
      </c>
      <c r="C41" s="211" t="s">
        <v>458</v>
      </c>
      <c r="D41" s="212"/>
      <c r="E41" s="206">
        <f>固定資本!P41*$E$122</f>
        <v>0</v>
      </c>
      <c r="F41" s="207">
        <f>係数!D41</f>
        <v>1.1394126340078969E-2</v>
      </c>
      <c r="G41" s="206">
        <f t="shared" si="5"/>
        <v>0</v>
      </c>
      <c r="H41" s="207">
        <f>固定資本!M41</f>
        <v>1.2671988298239529</v>
      </c>
      <c r="I41" s="212"/>
      <c r="J41" s="206">
        <f t="shared" si="0"/>
        <v>0</v>
      </c>
      <c r="K41" s="261">
        <v>0</v>
      </c>
      <c r="L41" s="206">
        <f t="shared" si="6"/>
        <v>0</v>
      </c>
      <c r="M41" s="207">
        <f>係数!E41+係数!F41</f>
        <v>0.1472386465653345</v>
      </c>
      <c r="N41" s="206">
        <f t="shared" si="7"/>
        <v>0</v>
      </c>
      <c r="O41" s="8"/>
      <c r="P41" s="10"/>
      <c r="Q41" s="207">
        <f>係数!G41</f>
        <v>0</v>
      </c>
      <c r="R41" s="206">
        <f t="shared" si="8"/>
        <v>0</v>
      </c>
      <c r="S41" s="206">
        <f t="shared" si="9"/>
        <v>0</v>
      </c>
      <c r="T41" s="208">
        <v>0</v>
      </c>
      <c r="U41" s="206">
        <f t="shared" si="4"/>
        <v>0</v>
      </c>
      <c r="V41" s="210"/>
      <c r="W41" s="206">
        <f t="shared" si="10"/>
        <v>0</v>
      </c>
      <c r="X41" s="206">
        <f t="shared" si="11"/>
        <v>0</v>
      </c>
      <c r="Y41" s="206">
        <f t="shared" si="12"/>
        <v>0</v>
      </c>
      <c r="Z41" s="210"/>
      <c r="AA41" s="206">
        <f>W41*(1-固定資本!N41)</f>
        <v>0</v>
      </c>
      <c r="AB41" s="206">
        <f>X41*(1-固定資本!N41)</f>
        <v>0</v>
      </c>
      <c r="AC41" s="206">
        <f t="shared" si="13"/>
        <v>0</v>
      </c>
      <c r="AD41" s="210"/>
      <c r="AE41" s="260">
        <f>(I41+K41+T41)*係数!H41/1000</f>
        <v>0</v>
      </c>
      <c r="AF41" s="210"/>
      <c r="AG41" s="260">
        <f>(I41+K41+T41)*係数!I41/1000</f>
        <v>0</v>
      </c>
    </row>
    <row r="42" spans="1:33">
      <c r="A42" s="10"/>
      <c r="B42" s="203">
        <v>262</v>
      </c>
      <c r="C42" s="211" t="s">
        <v>462</v>
      </c>
      <c r="D42" s="212"/>
      <c r="E42" s="206">
        <f>固定資本!P42*$E$122</f>
        <v>0</v>
      </c>
      <c r="F42" s="207">
        <f>係数!D42</f>
        <v>0.14388532690370803</v>
      </c>
      <c r="G42" s="206">
        <f t="shared" si="5"/>
        <v>0</v>
      </c>
      <c r="H42" s="207">
        <f>固定資本!M42</f>
        <v>1.2771615538253149</v>
      </c>
      <c r="I42" s="212"/>
      <c r="J42" s="206">
        <f t="shared" si="0"/>
        <v>0</v>
      </c>
      <c r="K42" s="261">
        <v>0</v>
      </c>
      <c r="L42" s="206">
        <f t="shared" si="6"/>
        <v>0</v>
      </c>
      <c r="M42" s="207">
        <f>係数!E42+係数!F42</f>
        <v>0.28730732581565077</v>
      </c>
      <c r="N42" s="206">
        <f t="shared" si="7"/>
        <v>0</v>
      </c>
      <c r="O42" s="8"/>
      <c r="P42" s="10"/>
      <c r="Q42" s="207">
        <f>係数!G42</f>
        <v>0</v>
      </c>
      <c r="R42" s="206">
        <f t="shared" si="8"/>
        <v>0</v>
      </c>
      <c r="S42" s="206">
        <f t="shared" si="9"/>
        <v>0</v>
      </c>
      <c r="T42" s="208">
        <v>0</v>
      </c>
      <c r="U42" s="206">
        <f t="shared" si="4"/>
        <v>0</v>
      </c>
      <c r="V42" s="210"/>
      <c r="W42" s="206">
        <f t="shared" si="10"/>
        <v>0</v>
      </c>
      <c r="X42" s="206">
        <f t="shared" si="11"/>
        <v>0</v>
      </c>
      <c r="Y42" s="206">
        <f t="shared" si="12"/>
        <v>0</v>
      </c>
      <c r="Z42" s="210"/>
      <c r="AA42" s="206">
        <f>W42*(1-固定資本!N42)</f>
        <v>0</v>
      </c>
      <c r="AB42" s="206">
        <f>X42*(1-固定資本!N42)</f>
        <v>0</v>
      </c>
      <c r="AC42" s="206">
        <f t="shared" si="13"/>
        <v>0</v>
      </c>
      <c r="AD42" s="210"/>
      <c r="AE42" s="260">
        <f>(I42+K42+T42)*係数!H42/1000</f>
        <v>0</v>
      </c>
      <c r="AF42" s="210"/>
      <c r="AG42" s="260">
        <f>(I42+K42+T42)*係数!I42/1000</f>
        <v>0</v>
      </c>
    </row>
    <row r="43" spans="1:33">
      <c r="A43" s="10"/>
      <c r="B43" s="203">
        <v>263</v>
      </c>
      <c r="C43" s="211" t="s">
        <v>927</v>
      </c>
      <c r="D43" s="212"/>
      <c r="E43" s="206">
        <f>固定資本!P43*$E$122</f>
        <v>0</v>
      </c>
      <c r="F43" s="207">
        <f>係数!D43</f>
        <v>0.15377664494366383</v>
      </c>
      <c r="G43" s="206">
        <f t="shared" si="5"/>
        <v>0</v>
      </c>
      <c r="H43" s="207">
        <f>固定資本!M43</f>
        <v>0.99393998102548731</v>
      </c>
      <c r="I43" s="212"/>
      <c r="J43" s="206">
        <f t="shared" si="0"/>
        <v>0</v>
      </c>
      <c r="K43" s="261">
        <v>0</v>
      </c>
      <c r="L43" s="206">
        <f t="shared" si="6"/>
        <v>0</v>
      </c>
      <c r="M43" s="207">
        <f>係数!E43+係数!F43</f>
        <v>0.34148186164064309</v>
      </c>
      <c r="N43" s="206">
        <f t="shared" si="7"/>
        <v>0</v>
      </c>
      <c r="O43" s="8"/>
      <c r="P43" s="10"/>
      <c r="Q43" s="207">
        <f>係数!G43</f>
        <v>1.2103324869838684E-7</v>
      </c>
      <c r="R43" s="206">
        <f t="shared" si="8"/>
        <v>0</v>
      </c>
      <c r="S43" s="206">
        <f t="shared" si="9"/>
        <v>0</v>
      </c>
      <c r="T43" s="208">
        <v>0</v>
      </c>
      <c r="U43" s="206">
        <f t="shared" si="4"/>
        <v>0</v>
      </c>
      <c r="V43" s="210"/>
      <c r="W43" s="206">
        <f t="shared" si="10"/>
        <v>0</v>
      </c>
      <c r="X43" s="206">
        <f t="shared" si="11"/>
        <v>0</v>
      </c>
      <c r="Y43" s="206">
        <f t="shared" si="12"/>
        <v>0</v>
      </c>
      <c r="Z43" s="210"/>
      <c r="AA43" s="206">
        <f>W43*(1-固定資本!N43)</f>
        <v>0</v>
      </c>
      <c r="AB43" s="206">
        <f>X43*(1-固定資本!N43)</f>
        <v>0</v>
      </c>
      <c r="AC43" s="206">
        <f t="shared" si="13"/>
        <v>0</v>
      </c>
      <c r="AD43" s="210"/>
      <c r="AE43" s="260">
        <f>(I43+K43+T43)*係数!H43/1000</f>
        <v>0</v>
      </c>
      <c r="AF43" s="210"/>
      <c r="AG43" s="260">
        <f>(I43+K43+T43)*係数!I43/1000</f>
        <v>0</v>
      </c>
    </row>
    <row r="44" spans="1:33">
      <c r="A44" s="10"/>
      <c r="B44" s="203">
        <v>269</v>
      </c>
      <c r="C44" s="211" t="s">
        <v>467</v>
      </c>
      <c r="D44" s="212"/>
      <c r="E44" s="206">
        <f>固定資本!P44*$E$122</f>
        <v>0</v>
      </c>
      <c r="F44" s="207">
        <f>係数!D44</f>
        <v>0.32903132567775595</v>
      </c>
      <c r="G44" s="206">
        <f t="shared" si="5"/>
        <v>0</v>
      </c>
      <c r="H44" s="207">
        <f>固定資本!M44</f>
        <v>1.2982125376738518</v>
      </c>
      <c r="I44" s="212"/>
      <c r="J44" s="206">
        <f t="shared" si="0"/>
        <v>0</v>
      </c>
      <c r="K44" s="261">
        <v>0</v>
      </c>
      <c r="L44" s="206">
        <f t="shared" si="6"/>
        <v>0</v>
      </c>
      <c r="M44" s="207">
        <f>係数!E44+係数!F44</f>
        <v>8.0320995312974847E-2</v>
      </c>
      <c r="N44" s="206">
        <f t="shared" si="7"/>
        <v>0</v>
      </c>
      <c r="O44" s="8"/>
      <c r="P44" s="10"/>
      <c r="Q44" s="207">
        <f>係数!G44</f>
        <v>0</v>
      </c>
      <c r="R44" s="206">
        <f t="shared" si="8"/>
        <v>0</v>
      </c>
      <c r="S44" s="206">
        <f t="shared" si="9"/>
        <v>0</v>
      </c>
      <c r="T44" s="208">
        <v>0</v>
      </c>
      <c r="U44" s="206">
        <f t="shared" si="4"/>
        <v>0</v>
      </c>
      <c r="V44" s="210"/>
      <c r="W44" s="206">
        <f t="shared" si="10"/>
        <v>0</v>
      </c>
      <c r="X44" s="206">
        <f t="shared" si="11"/>
        <v>0</v>
      </c>
      <c r="Y44" s="206">
        <f t="shared" si="12"/>
        <v>0</v>
      </c>
      <c r="Z44" s="210"/>
      <c r="AA44" s="206">
        <f>W44*(1-固定資本!N44)</f>
        <v>0</v>
      </c>
      <c r="AB44" s="206">
        <f>X44*(1-固定資本!N44)</f>
        <v>0</v>
      </c>
      <c r="AC44" s="206">
        <f t="shared" si="13"/>
        <v>0</v>
      </c>
      <c r="AD44" s="210"/>
      <c r="AE44" s="260">
        <f>(I44+K44+T44)*係数!H44/1000</f>
        <v>0</v>
      </c>
      <c r="AF44" s="210"/>
      <c r="AG44" s="260">
        <f>(I44+K44+T44)*係数!I44/1000</f>
        <v>0</v>
      </c>
    </row>
    <row r="45" spans="1:33">
      <c r="A45" s="10"/>
      <c r="B45" s="203">
        <v>271</v>
      </c>
      <c r="C45" s="211" t="s">
        <v>469</v>
      </c>
      <c r="D45" s="212"/>
      <c r="E45" s="206">
        <f>固定資本!P45*$E$122</f>
        <v>0</v>
      </c>
      <c r="F45" s="207">
        <f>係数!D45</f>
        <v>5.8722561353444225E-2</v>
      </c>
      <c r="G45" s="206">
        <f t="shared" si="5"/>
        <v>0</v>
      </c>
      <c r="H45" s="207">
        <f>固定資本!M45</f>
        <v>1.3615000276314322</v>
      </c>
      <c r="I45" s="212"/>
      <c r="J45" s="206">
        <f t="shared" si="0"/>
        <v>0</v>
      </c>
      <c r="K45" s="261">
        <v>0</v>
      </c>
      <c r="L45" s="206">
        <f t="shared" si="6"/>
        <v>0</v>
      </c>
      <c r="M45" s="207">
        <f>係数!E45+係数!F45</f>
        <v>0.17980278985501844</v>
      </c>
      <c r="N45" s="206">
        <f t="shared" si="7"/>
        <v>0</v>
      </c>
      <c r="O45" s="8"/>
      <c r="P45" s="10"/>
      <c r="Q45" s="207">
        <f>係数!G45</f>
        <v>6.9194101346855305E-4</v>
      </c>
      <c r="R45" s="206">
        <f t="shared" si="8"/>
        <v>0</v>
      </c>
      <c r="S45" s="206">
        <f t="shared" si="9"/>
        <v>0</v>
      </c>
      <c r="T45" s="208">
        <v>0</v>
      </c>
      <c r="U45" s="206">
        <f t="shared" si="4"/>
        <v>0</v>
      </c>
      <c r="V45" s="210"/>
      <c r="W45" s="206">
        <f t="shared" si="10"/>
        <v>0</v>
      </c>
      <c r="X45" s="206">
        <f t="shared" si="11"/>
        <v>0</v>
      </c>
      <c r="Y45" s="206">
        <f t="shared" si="12"/>
        <v>0</v>
      </c>
      <c r="Z45" s="210"/>
      <c r="AA45" s="206">
        <f>W45*(1-固定資本!N45)</f>
        <v>0</v>
      </c>
      <c r="AB45" s="206">
        <f>X45*(1-固定資本!N45)</f>
        <v>0</v>
      </c>
      <c r="AC45" s="206">
        <f t="shared" si="13"/>
        <v>0</v>
      </c>
      <c r="AD45" s="210"/>
      <c r="AE45" s="260">
        <f>(I45+K45+T45)*係数!H45/1000</f>
        <v>0</v>
      </c>
      <c r="AF45" s="210"/>
      <c r="AG45" s="260">
        <f>(I45+K45+T45)*係数!I45/1000</f>
        <v>0</v>
      </c>
    </row>
    <row r="46" spans="1:33">
      <c r="A46" s="10"/>
      <c r="B46" s="203">
        <v>272</v>
      </c>
      <c r="C46" s="211" t="s">
        <v>472</v>
      </c>
      <c r="D46" s="212"/>
      <c r="E46" s="206">
        <f>固定資本!P46*$E$122</f>
        <v>0</v>
      </c>
      <c r="F46" s="207">
        <f>係数!D46</f>
        <v>0.17623658172257284</v>
      </c>
      <c r="G46" s="206">
        <f t="shared" si="5"/>
        <v>0</v>
      </c>
      <c r="H46" s="207">
        <f>固定資本!M46</f>
        <v>1.2528274623483167</v>
      </c>
      <c r="I46" s="212"/>
      <c r="J46" s="206">
        <f t="shared" si="0"/>
        <v>0</v>
      </c>
      <c r="K46" s="261">
        <v>0</v>
      </c>
      <c r="L46" s="206">
        <f t="shared" si="6"/>
        <v>0</v>
      </c>
      <c r="M46" s="207">
        <f>係数!E46+係数!F46</f>
        <v>0.15315058949436755</v>
      </c>
      <c r="N46" s="206">
        <f t="shared" si="7"/>
        <v>0</v>
      </c>
      <c r="O46" s="8"/>
      <c r="P46" s="10"/>
      <c r="Q46" s="207">
        <f>係数!G46</f>
        <v>1.8906937298253706E-5</v>
      </c>
      <c r="R46" s="206">
        <f t="shared" si="8"/>
        <v>0</v>
      </c>
      <c r="S46" s="206">
        <f t="shared" si="9"/>
        <v>0</v>
      </c>
      <c r="T46" s="208">
        <v>0</v>
      </c>
      <c r="U46" s="206">
        <f t="shared" si="4"/>
        <v>0</v>
      </c>
      <c r="V46" s="210"/>
      <c r="W46" s="206">
        <f t="shared" si="10"/>
        <v>0</v>
      </c>
      <c r="X46" s="206">
        <f t="shared" si="11"/>
        <v>0</v>
      </c>
      <c r="Y46" s="206">
        <f t="shared" si="12"/>
        <v>0</v>
      </c>
      <c r="Z46" s="210"/>
      <c r="AA46" s="206">
        <f>W46*(1-固定資本!N46)</f>
        <v>0</v>
      </c>
      <c r="AB46" s="206">
        <f>X46*(1-固定資本!N46)</f>
        <v>0</v>
      </c>
      <c r="AC46" s="206">
        <f t="shared" si="13"/>
        <v>0</v>
      </c>
      <c r="AD46" s="210"/>
      <c r="AE46" s="260">
        <f>(I46+K46+T46)*係数!H46/1000</f>
        <v>0</v>
      </c>
      <c r="AF46" s="210"/>
      <c r="AG46" s="260">
        <f>(I46+K46+T46)*係数!I46/1000</f>
        <v>0</v>
      </c>
    </row>
    <row r="47" spans="1:33">
      <c r="A47" s="10"/>
      <c r="B47" s="203">
        <v>281</v>
      </c>
      <c r="C47" s="211" t="s">
        <v>928</v>
      </c>
      <c r="D47" s="212"/>
      <c r="E47" s="206">
        <f>固定資本!P47*$E$122</f>
        <v>0</v>
      </c>
      <c r="F47" s="207">
        <f>係数!D47</f>
        <v>0.36907220701654841</v>
      </c>
      <c r="G47" s="206">
        <f t="shared" si="5"/>
        <v>0</v>
      </c>
      <c r="H47" s="207">
        <f>固定資本!M47</f>
        <v>1.1005579836404047</v>
      </c>
      <c r="I47" s="212"/>
      <c r="J47" s="206">
        <f t="shared" si="0"/>
        <v>0</v>
      </c>
      <c r="K47" s="261">
        <v>0</v>
      </c>
      <c r="L47" s="206">
        <f t="shared" si="6"/>
        <v>0</v>
      </c>
      <c r="M47" s="207">
        <f>係数!E47+係数!F47</f>
        <v>0.31861499714173641</v>
      </c>
      <c r="N47" s="206">
        <f t="shared" si="7"/>
        <v>0</v>
      </c>
      <c r="O47" s="8"/>
      <c r="P47" s="10"/>
      <c r="Q47" s="207">
        <f>係数!G47</f>
        <v>9.1846793774921431E-5</v>
      </c>
      <c r="R47" s="206">
        <f t="shared" si="8"/>
        <v>0</v>
      </c>
      <c r="S47" s="206">
        <f t="shared" si="9"/>
        <v>0</v>
      </c>
      <c r="T47" s="208">
        <v>0</v>
      </c>
      <c r="U47" s="206">
        <f t="shared" si="4"/>
        <v>0</v>
      </c>
      <c r="V47" s="210"/>
      <c r="W47" s="206">
        <f t="shared" si="10"/>
        <v>0</v>
      </c>
      <c r="X47" s="206">
        <f t="shared" si="11"/>
        <v>0</v>
      </c>
      <c r="Y47" s="206">
        <f t="shared" si="12"/>
        <v>0</v>
      </c>
      <c r="Z47" s="210"/>
      <c r="AA47" s="206">
        <f>W47*(1-固定資本!N47)</f>
        <v>0</v>
      </c>
      <c r="AB47" s="206">
        <f>X47*(1-固定資本!N47)</f>
        <v>0</v>
      </c>
      <c r="AC47" s="206">
        <f t="shared" si="13"/>
        <v>0</v>
      </c>
      <c r="AD47" s="210"/>
      <c r="AE47" s="260">
        <f>(I47+K47+T47)*係数!H47/1000</f>
        <v>0</v>
      </c>
      <c r="AF47" s="210"/>
      <c r="AG47" s="260">
        <f>(I47+K47+T47)*係数!I47/1000</f>
        <v>0</v>
      </c>
    </row>
    <row r="48" spans="1:33">
      <c r="A48" s="10"/>
      <c r="B48" s="203">
        <v>289</v>
      </c>
      <c r="C48" s="211" t="s">
        <v>482</v>
      </c>
      <c r="D48" s="212"/>
      <c r="E48" s="206">
        <f>固定資本!P48*$E$122</f>
        <v>0</v>
      </c>
      <c r="F48" s="207">
        <f>係数!D48</f>
        <v>0.2752501472301041</v>
      </c>
      <c r="G48" s="206">
        <f t="shared" si="5"/>
        <v>0</v>
      </c>
      <c r="H48" s="207">
        <f>固定資本!M48</f>
        <v>1.0559632692240182</v>
      </c>
      <c r="I48" s="212"/>
      <c r="J48" s="206">
        <f t="shared" si="0"/>
        <v>0</v>
      </c>
      <c r="K48" s="261">
        <v>0</v>
      </c>
      <c r="L48" s="206">
        <f t="shared" si="6"/>
        <v>0</v>
      </c>
      <c r="M48" s="207">
        <f>係数!E48+係数!F48</f>
        <v>0.36736782579900479</v>
      </c>
      <c r="N48" s="206">
        <f t="shared" si="7"/>
        <v>0</v>
      </c>
      <c r="O48" s="8"/>
      <c r="P48" s="10"/>
      <c r="Q48" s="207">
        <f>係数!G48</f>
        <v>8.3125976974719306E-4</v>
      </c>
      <c r="R48" s="206">
        <f t="shared" si="8"/>
        <v>0</v>
      </c>
      <c r="S48" s="206">
        <f t="shared" si="9"/>
        <v>0</v>
      </c>
      <c r="T48" s="208">
        <v>0</v>
      </c>
      <c r="U48" s="206">
        <f t="shared" si="4"/>
        <v>0</v>
      </c>
      <c r="V48" s="210"/>
      <c r="W48" s="206">
        <f t="shared" si="10"/>
        <v>0</v>
      </c>
      <c r="X48" s="206">
        <f t="shared" si="11"/>
        <v>0</v>
      </c>
      <c r="Y48" s="206">
        <f t="shared" si="12"/>
        <v>0</v>
      </c>
      <c r="Z48" s="210"/>
      <c r="AA48" s="206">
        <f>W48*(1-固定資本!N48)</f>
        <v>0</v>
      </c>
      <c r="AB48" s="206">
        <f>X48*(1-固定資本!N48)</f>
        <v>0</v>
      </c>
      <c r="AC48" s="206">
        <f t="shared" si="13"/>
        <v>0</v>
      </c>
      <c r="AD48" s="210"/>
      <c r="AE48" s="260">
        <f>(I48+K48+T48)*係数!H48/1000</f>
        <v>0</v>
      </c>
      <c r="AF48" s="210"/>
      <c r="AG48" s="260">
        <f>(I48+K48+T48)*係数!I48/1000</f>
        <v>0</v>
      </c>
    </row>
    <row r="49" spans="1:33">
      <c r="A49" s="10"/>
      <c r="B49" s="203">
        <v>291</v>
      </c>
      <c r="C49" s="211" t="s">
        <v>929</v>
      </c>
      <c r="D49" s="212"/>
      <c r="E49" s="206">
        <f>固定資本!P49*$E$122</f>
        <v>0</v>
      </c>
      <c r="F49" s="207">
        <f>係数!D49</f>
        <v>0.10217795106434358</v>
      </c>
      <c r="G49" s="206">
        <f t="shared" si="5"/>
        <v>0</v>
      </c>
      <c r="H49" s="207">
        <f>固定資本!M49</f>
        <v>1.0044786368614667</v>
      </c>
      <c r="I49" s="212"/>
      <c r="J49" s="206">
        <f t="shared" si="0"/>
        <v>0</v>
      </c>
      <c r="K49" s="261">
        <v>0</v>
      </c>
      <c r="L49" s="206">
        <f t="shared" si="6"/>
        <v>0</v>
      </c>
      <c r="M49" s="207">
        <f>係数!E49+係数!F49</f>
        <v>0.32956632640019823</v>
      </c>
      <c r="N49" s="206">
        <f t="shared" si="7"/>
        <v>0</v>
      </c>
      <c r="O49" s="8"/>
      <c r="P49" s="10"/>
      <c r="Q49" s="207">
        <f>係数!G49</f>
        <v>5.0354840137272535E-5</v>
      </c>
      <c r="R49" s="206">
        <f t="shared" si="8"/>
        <v>0</v>
      </c>
      <c r="S49" s="206">
        <f t="shared" si="9"/>
        <v>0</v>
      </c>
      <c r="T49" s="208">
        <v>0</v>
      </c>
      <c r="U49" s="206">
        <f t="shared" si="4"/>
        <v>0</v>
      </c>
      <c r="V49" s="210"/>
      <c r="W49" s="206">
        <f t="shared" si="10"/>
        <v>0</v>
      </c>
      <c r="X49" s="206">
        <f t="shared" si="11"/>
        <v>0</v>
      </c>
      <c r="Y49" s="206">
        <f t="shared" si="12"/>
        <v>0</v>
      </c>
      <c r="Z49" s="210"/>
      <c r="AA49" s="206">
        <f>W49*(1-固定資本!N49)</f>
        <v>0</v>
      </c>
      <c r="AB49" s="206">
        <f>X49*(1-固定資本!N49)</f>
        <v>0</v>
      </c>
      <c r="AC49" s="206">
        <f t="shared" si="13"/>
        <v>0</v>
      </c>
      <c r="AD49" s="210"/>
      <c r="AE49" s="260">
        <f>(I49+K49+T49)*係数!H49/1000</f>
        <v>0</v>
      </c>
      <c r="AF49" s="210"/>
      <c r="AG49" s="260">
        <f>(I49+K49+T49)*係数!I49/1000</f>
        <v>0</v>
      </c>
    </row>
    <row r="50" spans="1:33">
      <c r="A50" s="10"/>
      <c r="B50" s="203">
        <v>301</v>
      </c>
      <c r="C50" s="211" t="s">
        <v>930</v>
      </c>
      <c r="D50" s="212"/>
      <c r="E50" s="206">
        <f>固定資本!P50*$E$122</f>
        <v>0</v>
      </c>
      <c r="F50" s="207">
        <f>係数!D50</f>
        <v>0.17133345672933864</v>
      </c>
      <c r="G50" s="206">
        <f t="shared" si="5"/>
        <v>0</v>
      </c>
      <c r="H50" s="207">
        <f>固定資本!M50</f>
        <v>0.9943853258415033</v>
      </c>
      <c r="I50" s="212"/>
      <c r="J50" s="206">
        <f t="shared" si="0"/>
        <v>0</v>
      </c>
      <c r="K50" s="261">
        <v>0</v>
      </c>
      <c r="L50" s="206">
        <f t="shared" si="6"/>
        <v>0</v>
      </c>
      <c r="M50" s="207">
        <f>係数!E50+係数!F50</f>
        <v>0.3496034425083796</v>
      </c>
      <c r="N50" s="206">
        <f t="shared" si="7"/>
        <v>0</v>
      </c>
      <c r="O50" s="8"/>
      <c r="P50" s="10"/>
      <c r="Q50" s="207">
        <f>係数!G50</f>
        <v>1.425269623279991E-5</v>
      </c>
      <c r="R50" s="206">
        <f t="shared" si="8"/>
        <v>0</v>
      </c>
      <c r="S50" s="206">
        <f t="shared" si="9"/>
        <v>0</v>
      </c>
      <c r="T50" s="208">
        <v>0</v>
      </c>
      <c r="U50" s="206">
        <f t="shared" si="4"/>
        <v>0</v>
      </c>
      <c r="V50" s="210"/>
      <c r="W50" s="206">
        <f t="shared" si="10"/>
        <v>0</v>
      </c>
      <c r="X50" s="206">
        <f t="shared" si="11"/>
        <v>0</v>
      </c>
      <c r="Y50" s="206">
        <f t="shared" si="12"/>
        <v>0</v>
      </c>
      <c r="Z50" s="210"/>
      <c r="AA50" s="206">
        <f>W50*(1-固定資本!N50)</f>
        <v>0</v>
      </c>
      <c r="AB50" s="206">
        <f>X50*(1-固定資本!N50)</f>
        <v>0</v>
      </c>
      <c r="AC50" s="206">
        <f t="shared" si="13"/>
        <v>0</v>
      </c>
      <c r="AD50" s="210"/>
      <c r="AE50" s="260">
        <f>(I50+K50+T50)*係数!H50/1000</f>
        <v>0</v>
      </c>
      <c r="AF50" s="210"/>
      <c r="AG50" s="260">
        <f>(I50+K50+T50)*係数!I50/1000</f>
        <v>0</v>
      </c>
    </row>
    <row r="51" spans="1:33">
      <c r="A51" s="10"/>
      <c r="B51" s="203">
        <v>311</v>
      </c>
      <c r="C51" s="211" t="s">
        <v>931</v>
      </c>
      <c r="D51" s="212"/>
      <c r="E51" s="206">
        <f>固定資本!P51*$E$122</f>
        <v>0</v>
      </c>
      <c r="F51" s="207">
        <f>係数!D51</f>
        <v>0.1073871147744514</v>
      </c>
      <c r="G51" s="206">
        <f t="shared" si="5"/>
        <v>0</v>
      </c>
      <c r="H51" s="207">
        <f>固定資本!M51</f>
        <v>1.0569447285333951</v>
      </c>
      <c r="I51" s="212"/>
      <c r="J51" s="206">
        <f t="shared" si="0"/>
        <v>0</v>
      </c>
      <c r="K51" s="261">
        <v>0</v>
      </c>
      <c r="L51" s="206">
        <f t="shared" si="6"/>
        <v>0</v>
      </c>
      <c r="M51" s="207">
        <f>係数!E51+係数!F51</f>
        <v>0.3129764412358767</v>
      </c>
      <c r="N51" s="206">
        <f t="shared" si="7"/>
        <v>0</v>
      </c>
      <c r="O51" s="8"/>
      <c r="P51" s="10"/>
      <c r="Q51" s="207">
        <f>係数!G51</f>
        <v>3.1029436568835549E-4</v>
      </c>
      <c r="R51" s="206">
        <f t="shared" si="8"/>
        <v>0</v>
      </c>
      <c r="S51" s="206">
        <f t="shared" si="9"/>
        <v>0</v>
      </c>
      <c r="T51" s="208">
        <v>0</v>
      </c>
      <c r="U51" s="206">
        <f t="shared" si="4"/>
        <v>0</v>
      </c>
      <c r="V51" s="210"/>
      <c r="W51" s="206">
        <f t="shared" si="10"/>
        <v>0</v>
      </c>
      <c r="X51" s="206">
        <f t="shared" si="11"/>
        <v>0</v>
      </c>
      <c r="Y51" s="206">
        <f t="shared" si="12"/>
        <v>0</v>
      </c>
      <c r="Z51" s="210"/>
      <c r="AA51" s="206">
        <f>W51*(1-固定資本!N51)</f>
        <v>0</v>
      </c>
      <c r="AB51" s="206">
        <f>X51*(1-固定資本!N51)</f>
        <v>0</v>
      </c>
      <c r="AC51" s="206">
        <f t="shared" si="13"/>
        <v>0</v>
      </c>
      <c r="AD51" s="210"/>
      <c r="AE51" s="260">
        <f>(I51+K51+T51)*係数!H51/1000</f>
        <v>0</v>
      </c>
      <c r="AF51" s="210"/>
      <c r="AG51" s="260">
        <f>(I51+K51+T51)*係数!I51/1000</f>
        <v>0</v>
      </c>
    </row>
    <row r="52" spans="1:33">
      <c r="A52" s="10"/>
      <c r="B52" s="203">
        <v>321</v>
      </c>
      <c r="C52" s="211" t="s">
        <v>932</v>
      </c>
      <c r="D52" s="212"/>
      <c r="E52" s="206">
        <f>固定資本!P52*$E$122</f>
        <v>0</v>
      </c>
      <c r="F52" s="207">
        <f>係数!D52</f>
        <v>6.8415577836083874E-2</v>
      </c>
      <c r="G52" s="206">
        <f t="shared" si="5"/>
        <v>0</v>
      </c>
      <c r="H52" s="207">
        <f>固定資本!M52</f>
        <v>1.0841150467906144</v>
      </c>
      <c r="I52" s="212"/>
      <c r="J52" s="206">
        <f t="shared" si="0"/>
        <v>0</v>
      </c>
      <c r="K52" s="261">
        <v>0</v>
      </c>
      <c r="L52" s="206">
        <f t="shared" si="6"/>
        <v>0</v>
      </c>
      <c r="M52" s="207">
        <f>係数!E52+係数!F52</f>
        <v>0.28594109779447857</v>
      </c>
      <c r="N52" s="206">
        <f t="shared" si="7"/>
        <v>0</v>
      </c>
      <c r="O52" s="8"/>
      <c r="P52" s="10"/>
      <c r="Q52" s="207">
        <f>係数!G52</f>
        <v>6.1329208818302854E-6</v>
      </c>
      <c r="R52" s="206">
        <f t="shared" si="8"/>
        <v>0</v>
      </c>
      <c r="S52" s="206">
        <f t="shared" si="9"/>
        <v>0</v>
      </c>
      <c r="T52" s="208">
        <v>0</v>
      </c>
      <c r="U52" s="206">
        <f t="shared" si="4"/>
        <v>0</v>
      </c>
      <c r="V52" s="210"/>
      <c r="W52" s="206">
        <f t="shared" si="10"/>
        <v>0</v>
      </c>
      <c r="X52" s="206">
        <f t="shared" si="11"/>
        <v>0</v>
      </c>
      <c r="Y52" s="206">
        <f t="shared" si="12"/>
        <v>0</v>
      </c>
      <c r="Z52" s="210"/>
      <c r="AA52" s="206">
        <f>W52*(1-固定資本!N52)</f>
        <v>0</v>
      </c>
      <c r="AB52" s="206">
        <f>X52*(1-固定資本!N52)</f>
        <v>0</v>
      </c>
      <c r="AC52" s="206">
        <f t="shared" si="13"/>
        <v>0</v>
      </c>
      <c r="AD52" s="210"/>
      <c r="AE52" s="260">
        <f>(I52+K52+T52)*係数!H52/1000</f>
        <v>0</v>
      </c>
      <c r="AF52" s="210"/>
      <c r="AG52" s="260">
        <f>(I52+K52+T52)*係数!I52/1000</f>
        <v>0</v>
      </c>
    </row>
    <row r="53" spans="1:33">
      <c r="A53" s="10"/>
      <c r="B53" s="203">
        <v>329</v>
      </c>
      <c r="C53" s="211" t="s">
        <v>933</v>
      </c>
      <c r="D53" s="212"/>
      <c r="E53" s="206">
        <f>固定資本!P53*$E$122</f>
        <v>0</v>
      </c>
      <c r="F53" s="207">
        <f>係数!D53</f>
        <v>0.10028693750821338</v>
      </c>
      <c r="G53" s="206">
        <f t="shared" si="5"/>
        <v>0</v>
      </c>
      <c r="H53" s="207">
        <f>固定資本!M53</f>
        <v>1.022695983755098</v>
      </c>
      <c r="I53" s="212"/>
      <c r="J53" s="206">
        <f t="shared" si="0"/>
        <v>0</v>
      </c>
      <c r="K53" s="261">
        <v>0</v>
      </c>
      <c r="L53" s="206">
        <f t="shared" si="6"/>
        <v>0</v>
      </c>
      <c r="M53" s="207">
        <f>係数!E53+係数!F53</f>
        <v>0.34209184079924698</v>
      </c>
      <c r="N53" s="206">
        <f t="shared" si="7"/>
        <v>0</v>
      </c>
      <c r="O53" s="8"/>
      <c r="P53" s="10"/>
      <c r="Q53" s="207">
        <f>係数!G53</f>
        <v>9.3240384978288921E-5</v>
      </c>
      <c r="R53" s="206">
        <f t="shared" si="8"/>
        <v>0</v>
      </c>
      <c r="S53" s="206">
        <f t="shared" si="9"/>
        <v>0</v>
      </c>
      <c r="T53" s="208">
        <v>0</v>
      </c>
      <c r="U53" s="206">
        <f t="shared" si="4"/>
        <v>0</v>
      </c>
      <c r="V53" s="210"/>
      <c r="W53" s="206">
        <f t="shared" si="10"/>
        <v>0</v>
      </c>
      <c r="X53" s="206">
        <f t="shared" si="11"/>
        <v>0</v>
      </c>
      <c r="Y53" s="206">
        <f t="shared" si="12"/>
        <v>0</v>
      </c>
      <c r="Z53" s="210"/>
      <c r="AA53" s="206">
        <f>W53*(1-固定資本!N53)</f>
        <v>0</v>
      </c>
      <c r="AB53" s="206">
        <f>X53*(1-固定資本!N53)</f>
        <v>0</v>
      </c>
      <c r="AC53" s="206">
        <f t="shared" si="13"/>
        <v>0</v>
      </c>
      <c r="AD53" s="210"/>
      <c r="AE53" s="260">
        <f>(I53+K53+T53)*係数!H53/1000</f>
        <v>0</v>
      </c>
      <c r="AF53" s="210"/>
      <c r="AG53" s="260">
        <f>(I53+K53+T53)*係数!I53/1000</f>
        <v>0</v>
      </c>
    </row>
    <row r="54" spans="1:33">
      <c r="A54" s="10"/>
      <c r="B54" s="203">
        <v>331</v>
      </c>
      <c r="C54" s="211" t="s">
        <v>934</v>
      </c>
      <c r="D54" s="212"/>
      <c r="E54" s="206">
        <f>固定資本!P54*$E$122</f>
        <v>0</v>
      </c>
      <c r="F54" s="207">
        <f>係数!D54</f>
        <v>0.16720094433266475</v>
      </c>
      <c r="G54" s="206">
        <f t="shared" si="5"/>
        <v>0</v>
      </c>
      <c r="H54" s="207">
        <f>固定資本!M54</f>
        <v>1.0450543784094435</v>
      </c>
      <c r="I54" s="212"/>
      <c r="J54" s="206">
        <f t="shared" si="0"/>
        <v>0</v>
      </c>
      <c r="K54" s="261">
        <v>0</v>
      </c>
      <c r="L54" s="206">
        <f t="shared" si="6"/>
        <v>0</v>
      </c>
      <c r="M54" s="207">
        <f>係数!E54+係数!F54</f>
        <v>0.20571037395336556</v>
      </c>
      <c r="N54" s="206">
        <f t="shared" si="7"/>
        <v>0</v>
      </c>
      <c r="O54" s="8"/>
      <c r="P54" s="10"/>
      <c r="Q54" s="207">
        <f>係数!G54</f>
        <v>2.6142769239425614E-5</v>
      </c>
      <c r="R54" s="206">
        <f t="shared" si="8"/>
        <v>0</v>
      </c>
      <c r="S54" s="206">
        <f t="shared" si="9"/>
        <v>0</v>
      </c>
      <c r="T54" s="208">
        <v>0</v>
      </c>
      <c r="U54" s="206">
        <f t="shared" si="4"/>
        <v>0</v>
      </c>
      <c r="V54" s="210"/>
      <c r="W54" s="206">
        <f t="shared" si="10"/>
        <v>0</v>
      </c>
      <c r="X54" s="206">
        <f t="shared" si="11"/>
        <v>0</v>
      </c>
      <c r="Y54" s="206">
        <f t="shared" si="12"/>
        <v>0</v>
      </c>
      <c r="Z54" s="210"/>
      <c r="AA54" s="206">
        <f>W54*(1-固定資本!N54)</f>
        <v>0</v>
      </c>
      <c r="AB54" s="206">
        <f>X54*(1-固定資本!N54)</f>
        <v>0</v>
      </c>
      <c r="AC54" s="206">
        <f t="shared" si="13"/>
        <v>0</v>
      </c>
      <c r="AD54" s="210"/>
      <c r="AE54" s="260">
        <f>(I54+K54+T54)*係数!H54/1000</f>
        <v>0</v>
      </c>
      <c r="AF54" s="210"/>
      <c r="AG54" s="260">
        <f>(I54+K54+T54)*係数!I54/1000</f>
        <v>0</v>
      </c>
    </row>
    <row r="55" spans="1:33">
      <c r="A55" s="10"/>
      <c r="B55" s="203">
        <v>332</v>
      </c>
      <c r="C55" s="211" t="s">
        <v>935</v>
      </c>
      <c r="D55" s="212"/>
      <c r="E55" s="206">
        <f>固定資本!P55*$E$122</f>
        <v>0</v>
      </c>
      <c r="F55" s="207">
        <f>係数!D55</f>
        <v>4.9759036583394312E-2</v>
      </c>
      <c r="G55" s="206">
        <f t="shared" si="5"/>
        <v>0</v>
      </c>
      <c r="H55" s="207">
        <f>固定資本!M55</f>
        <v>1.0430777796424384</v>
      </c>
      <c r="I55" s="212"/>
      <c r="J55" s="206">
        <f t="shared" si="0"/>
        <v>0</v>
      </c>
      <c r="K55" s="261">
        <v>0</v>
      </c>
      <c r="L55" s="206">
        <f t="shared" si="6"/>
        <v>0</v>
      </c>
      <c r="M55" s="207">
        <f>係数!E55+係数!F55</f>
        <v>0.14844909789406882</v>
      </c>
      <c r="N55" s="206">
        <f t="shared" si="7"/>
        <v>0</v>
      </c>
      <c r="O55" s="8"/>
      <c r="P55" s="10"/>
      <c r="Q55" s="207">
        <f>係数!G55</f>
        <v>8.4336019547592376E-3</v>
      </c>
      <c r="R55" s="206">
        <f t="shared" si="8"/>
        <v>0</v>
      </c>
      <c r="S55" s="206">
        <f t="shared" si="9"/>
        <v>0</v>
      </c>
      <c r="T55" s="208">
        <v>0</v>
      </c>
      <c r="U55" s="206">
        <f t="shared" si="4"/>
        <v>0</v>
      </c>
      <c r="V55" s="210"/>
      <c r="W55" s="206">
        <f t="shared" si="10"/>
        <v>0</v>
      </c>
      <c r="X55" s="206">
        <f t="shared" si="11"/>
        <v>0</v>
      </c>
      <c r="Y55" s="206">
        <f t="shared" si="12"/>
        <v>0</v>
      </c>
      <c r="Z55" s="210"/>
      <c r="AA55" s="206">
        <f>W55*(1-固定資本!N55)</f>
        <v>0</v>
      </c>
      <c r="AB55" s="206">
        <f>X55*(1-固定資本!N55)</f>
        <v>0</v>
      </c>
      <c r="AC55" s="206">
        <f t="shared" si="13"/>
        <v>0</v>
      </c>
      <c r="AD55" s="210"/>
      <c r="AE55" s="260">
        <f>(I55+K55+T55)*係数!H55/1000</f>
        <v>0</v>
      </c>
      <c r="AF55" s="210"/>
      <c r="AG55" s="260">
        <f>(I55+K55+T55)*係数!I55/1000</f>
        <v>0</v>
      </c>
    </row>
    <row r="56" spans="1:33">
      <c r="A56" s="10"/>
      <c r="B56" s="203">
        <v>333</v>
      </c>
      <c r="C56" s="211" t="s">
        <v>936</v>
      </c>
      <c r="D56" s="212"/>
      <c r="E56" s="206">
        <f>固定資本!P56*$E$122</f>
        <v>0</v>
      </c>
      <c r="F56" s="207">
        <f>係数!D56</f>
        <v>4.4860746263797213E-2</v>
      </c>
      <c r="G56" s="206">
        <f t="shared" si="5"/>
        <v>0</v>
      </c>
      <c r="H56" s="207">
        <f>固定資本!M56</f>
        <v>0.98376165917374647</v>
      </c>
      <c r="I56" s="212"/>
      <c r="J56" s="206">
        <f t="shared" si="0"/>
        <v>0</v>
      </c>
      <c r="K56" s="261">
        <v>0</v>
      </c>
      <c r="L56" s="206">
        <f t="shared" si="6"/>
        <v>0</v>
      </c>
      <c r="M56" s="207">
        <f>係数!E56+係数!F56</f>
        <v>0.22667139122780358</v>
      </c>
      <c r="N56" s="206">
        <f t="shared" si="7"/>
        <v>0</v>
      </c>
      <c r="O56" s="8"/>
      <c r="P56" s="10"/>
      <c r="Q56" s="207">
        <f>係数!G56</f>
        <v>3.5732503413194637E-7</v>
      </c>
      <c r="R56" s="206">
        <f t="shared" si="8"/>
        <v>0</v>
      </c>
      <c r="S56" s="206">
        <f t="shared" si="9"/>
        <v>0</v>
      </c>
      <c r="T56" s="208">
        <v>0</v>
      </c>
      <c r="U56" s="206">
        <f t="shared" si="4"/>
        <v>0</v>
      </c>
      <c r="V56" s="210"/>
      <c r="W56" s="206">
        <f t="shared" si="10"/>
        <v>0</v>
      </c>
      <c r="X56" s="206">
        <f t="shared" si="11"/>
        <v>0</v>
      </c>
      <c r="Y56" s="206">
        <f t="shared" si="12"/>
        <v>0</v>
      </c>
      <c r="Z56" s="210"/>
      <c r="AA56" s="206">
        <f>W56*(1-固定資本!N56)</f>
        <v>0</v>
      </c>
      <c r="AB56" s="206">
        <f>X56*(1-固定資本!N56)</f>
        <v>0</v>
      </c>
      <c r="AC56" s="206">
        <f t="shared" si="13"/>
        <v>0</v>
      </c>
      <c r="AD56" s="210"/>
      <c r="AE56" s="260">
        <f>(I56+K56+T56)*係数!H56/1000</f>
        <v>0</v>
      </c>
      <c r="AF56" s="210"/>
      <c r="AG56" s="260">
        <f>(I56+K56+T56)*係数!I56/1000</f>
        <v>0</v>
      </c>
    </row>
    <row r="57" spans="1:33">
      <c r="A57" s="10"/>
      <c r="B57" s="203">
        <v>339</v>
      </c>
      <c r="C57" s="211" t="s">
        <v>937</v>
      </c>
      <c r="D57" s="212"/>
      <c r="E57" s="206">
        <f>固定資本!P57*$E$122</f>
        <v>0</v>
      </c>
      <c r="F57" s="207">
        <f>係数!D57</f>
        <v>3.3075128253959085E-2</v>
      </c>
      <c r="G57" s="206">
        <f t="shared" si="5"/>
        <v>0</v>
      </c>
      <c r="H57" s="207">
        <f>固定資本!M57</f>
        <v>1.0757700158773329</v>
      </c>
      <c r="I57" s="212"/>
      <c r="J57" s="206">
        <f t="shared" si="0"/>
        <v>0</v>
      </c>
      <c r="K57" s="261">
        <v>0</v>
      </c>
      <c r="L57" s="206">
        <f t="shared" si="6"/>
        <v>0</v>
      </c>
      <c r="M57" s="207">
        <f>係数!E57+係数!F57</f>
        <v>0.25222783775811736</v>
      </c>
      <c r="N57" s="206">
        <f t="shared" si="7"/>
        <v>0</v>
      </c>
      <c r="O57" s="8"/>
      <c r="P57" s="10"/>
      <c r="Q57" s="207">
        <f>係数!G57</f>
        <v>2.1162410154694149E-3</v>
      </c>
      <c r="R57" s="206">
        <f t="shared" si="8"/>
        <v>0</v>
      </c>
      <c r="S57" s="206">
        <f t="shared" si="9"/>
        <v>0</v>
      </c>
      <c r="T57" s="208">
        <v>0</v>
      </c>
      <c r="U57" s="206">
        <f t="shared" si="4"/>
        <v>0</v>
      </c>
      <c r="V57" s="210"/>
      <c r="W57" s="206">
        <f t="shared" si="10"/>
        <v>0</v>
      </c>
      <c r="X57" s="206">
        <f t="shared" si="11"/>
        <v>0</v>
      </c>
      <c r="Y57" s="206">
        <f t="shared" si="12"/>
        <v>0</v>
      </c>
      <c r="Z57" s="210"/>
      <c r="AA57" s="206">
        <f>W57*(1-固定資本!N57)</f>
        <v>0</v>
      </c>
      <c r="AB57" s="206">
        <f>X57*(1-固定資本!N57)</f>
        <v>0</v>
      </c>
      <c r="AC57" s="206">
        <f t="shared" si="13"/>
        <v>0</v>
      </c>
      <c r="AD57" s="210"/>
      <c r="AE57" s="260">
        <f>(I57+K57+T57)*係数!H57/1000</f>
        <v>0</v>
      </c>
      <c r="AF57" s="210"/>
      <c r="AG57" s="260">
        <f>(I57+K57+T57)*係数!I57/1000</f>
        <v>0</v>
      </c>
    </row>
    <row r="58" spans="1:33">
      <c r="A58" s="10"/>
      <c r="B58" s="203">
        <v>341</v>
      </c>
      <c r="C58" s="211" t="s">
        <v>938</v>
      </c>
      <c r="D58" s="212"/>
      <c r="E58" s="206">
        <f>固定資本!P58*$E$122</f>
        <v>0</v>
      </c>
      <c r="F58" s="207">
        <f>係数!D58</f>
        <v>0.19659922320620027</v>
      </c>
      <c r="G58" s="206">
        <f t="shared" si="5"/>
        <v>0</v>
      </c>
      <c r="H58" s="207">
        <f>固定資本!M58</f>
        <v>1.0404765754375349</v>
      </c>
      <c r="I58" s="212"/>
      <c r="J58" s="206">
        <f t="shared" si="0"/>
        <v>0</v>
      </c>
      <c r="K58" s="261">
        <v>0</v>
      </c>
      <c r="L58" s="206">
        <f t="shared" si="6"/>
        <v>0</v>
      </c>
      <c r="M58" s="207">
        <f>係数!E58+係数!F58</f>
        <v>0.25170735982678366</v>
      </c>
      <c r="N58" s="206">
        <f t="shared" si="7"/>
        <v>0</v>
      </c>
      <c r="O58" s="8"/>
      <c r="P58" s="10"/>
      <c r="Q58" s="207">
        <f>係数!G58</f>
        <v>7.7048176897090547E-3</v>
      </c>
      <c r="R58" s="206">
        <f t="shared" si="8"/>
        <v>0</v>
      </c>
      <c r="S58" s="206">
        <f t="shared" si="9"/>
        <v>0</v>
      </c>
      <c r="T58" s="208">
        <v>0</v>
      </c>
      <c r="U58" s="206">
        <f t="shared" si="4"/>
        <v>0</v>
      </c>
      <c r="V58" s="210"/>
      <c r="W58" s="206">
        <f t="shared" si="10"/>
        <v>0</v>
      </c>
      <c r="X58" s="206">
        <f t="shared" si="11"/>
        <v>0</v>
      </c>
      <c r="Y58" s="206">
        <f t="shared" si="12"/>
        <v>0</v>
      </c>
      <c r="Z58" s="210"/>
      <c r="AA58" s="206">
        <f>W58*(1-固定資本!N58)</f>
        <v>0</v>
      </c>
      <c r="AB58" s="206">
        <f>X58*(1-固定資本!N58)</f>
        <v>0</v>
      </c>
      <c r="AC58" s="206">
        <f t="shared" si="13"/>
        <v>0</v>
      </c>
      <c r="AD58" s="210"/>
      <c r="AE58" s="260">
        <f>(I58+K58+T58)*係数!H58/1000</f>
        <v>0</v>
      </c>
      <c r="AF58" s="210"/>
      <c r="AG58" s="260">
        <f>(I58+K58+T58)*係数!I58/1000</f>
        <v>0</v>
      </c>
    </row>
    <row r="59" spans="1:33">
      <c r="A59" s="10"/>
      <c r="B59" s="203">
        <v>342</v>
      </c>
      <c r="C59" s="211" t="s">
        <v>939</v>
      </c>
      <c r="D59" s="212"/>
      <c r="E59" s="206">
        <f>固定資本!P59*$E$122</f>
        <v>0</v>
      </c>
      <c r="F59" s="207">
        <f>係数!D59</f>
        <v>5.753724141101868E-2</v>
      </c>
      <c r="G59" s="206">
        <f t="shared" si="5"/>
        <v>0</v>
      </c>
      <c r="H59" s="207">
        <f>固定資本!M59</f>
        <v>1.149158370270948</v>
      </c>
      <c r="I59" s="212"/>
      <c r="J59" s="206">
        <f t="shared" si="0"/>
        <v>0</v>
      </c>
      <c r="K59" s="261">
        <v>0</v>
      </c>
      <c r="L59" s="206">
        <f t="shared" si="6"/>
        <v>0</v>
      </c>
      <c r="M59" s="207">
        <f>係数!E59+係数!F59</f>
        <v>-3.2194664930721886E-2</v>
      </c>
      <c r="N59" s="206">
        <f t="shared" si="7"/>
        <v>0</v>
      </c>
      <c r="O59" s="8"/>
      <c r="P59" s="10"/>
      <c r="Q59" s="207">
        <f>係数!G59</f>
        <v>3.1880295003878303E-3</v>
      </c>
      <c r="R59" s="206">
        <f t="shared" si="8"/>
        <v>0</v>
      </c>
      <c r="S59" s="206">
        <f t="shared" si="9"/>
        <v>0</v>
      </c>
      <c r="T59" s="208">
        <v>0</v>
      </c>
      <c r="U59" s="206">
        <f t="shared" si="4"/>
        <v>0</v>
      </c>
      <c r="V59" s="210"/>
      <c r="W59" s="206">
        <f t="shared" si="10"/>
        <v>0</v>
      </c>
      <c r="X59" s="206">
        <f t="shared" si="11"/>
        <v>0</v>
      </c>
      <c r="Y59" s="206">
        <f t="shared" si="12"/>
        <v>0</v>
      </c>
      <c r="Z59" s="210"/>
      <c r="AA59" s="206">
        <f>W59*(1-固定資本!N59)</f>
        <v>0</v>
      </c>
      <c r="AB59" s="206">
        <f>X59*(1-固定資本!N59)</f>
        <v>0</v>
      </c>
      <c r="AC59" s="206">
        <f t="shared" si="13"/>
        <v>0</v>
      </c>
      <c r="AD59" s="210"/>
      <c r="AE59" s="260">
        <f>(I59+K59+T59)*係数!H59/1000</f>
        <v>0</v>
      </c>
      <c r="AF59" s="210"/>
      <c r="AG59" s="260">
        <f>(I59+K59+T59)*係数!I59/1000</f>
        <v>0</v>
      </c>
    </row>
    <row r="60" spans="1:33">
      <c r="A60" s="10"/>
      <c r="B60" s="203">
        <v>352</v>
      </c>
      <c r="C60" s="211" t="s">
        <v>940</v>
      </c>
      <c r="D60" s="212"/>
      <c r="E60" s="206">
        <f>固定資本!P60*$E$122</f>
        <v>0</v>
      </c>
      <c r="F60" s="207">
        <f>係数!D60</f>
        <v>8.4713396024199583E-2</v>
      </c>
      <c r="G60" s="206">
        <f t="shared" si="5"/>
        <v>0</v>
      </c>
      <c r="H60" s="207">
        <f>固定資本!M60</f>
        <v>1.0671060272188095</v>
      </c>
      <c r="I60" s="212"/>
      <c r="J60" s="206">
        <f t="shared" si="0"/>
        <v>0</v>
      </c>
      <c r="K60" s="261">
        <v>0</v>
      </c>
      <c r="L60" s="206">
        <f t="shared" si="6"/>
        <v>0</v>
      </c>
      <c r="M60" s="207">
        <f>係数!E60+係数!F60</f>
        <v>9.8143538985623488E-2</v>
      </c>
      <c r="N60" s="206">
        <f t="shared" si="7"/>
        <v>0</v>
      </c>
      <c r="O60" s="8"/>
      <c r="P60" s="10"/>
      <c r="Q60" s="207">
        <f>係数!G60</f>
        <v>2.3234672672695061E-2</v>
      </c>
      <c r="R60" s="206">
        <f t="shared" si="8"/>
        <v>0</v>
      </c>
      <c r="S60" s="206">
        <f t="shared" si="9"/>
        <v>0</v>
      </c>
      <c r="T60" s="208">
        <v>0</v>
      </c>
      <c r="U60" s="206">
        <f t="shared" si="4"/>
        <v>0</v>
      </c>
      <c r="V60" s="210"/>
      <c r="W60" s="206">
        <f t="shared" si="10"/>
        <v>0</v>
      </c>
      <c r="X60" s="206">
        <f t="shared" si="11"/>
        <v>0</v>
      </c>
      <c r="Y60" s="206">
        <f t="shared" si="12"/>
        <v>0</v>
      </c>
      <c r="Z60" s="210"/>
      <c r="AA60" s="206">
        <f>W60*(1-固定資本!N60)</f>
        <v>0</v>
      </c>
      <c r="AB60" s="206">
        <f>X60*(1-固定資本!N60)</f>
        <v>0</v>
      </c>
      <c r="AC60" s="206">
        <f t="shared" si="13"/>
        <v>0</v>
      </c>
      <c r="AD60" s="210"/>
      <c r="AE60" s="260">
        <f>(I60+K60+T60)*係数!H60/1000</f>
        <v>0</v>
      </c>
      <c r="AF60" s="210"/>
      <c r="AG60" s="260">
        <f>(I60+K60+T60)*係数!I60/1000</f>
        <v>0</v>
      </c>
    </row>
    <row r="61" spans="1:33">
      <c r="A61" s="10"/>
      <c r="B61" s="203">
        <v>353</v>
      </c>
      <c r="C61" s="211" t="s">
        <v>941</v>
      </c>
      <c r="D61" s="212"/>
      <c r="E61" s="206">
        <f>固定資本!P61*$E$122</f>
        <v>0</v>
      </c>
      <c r="F61" s="207">
        <f>係数!D61</f>
        <v>0.49266457013084164</v>
      </c>
      <c r="G61" s="206">
        <f t="shared" si="5"/>
        <v>0</v>
      </c>
      <c r="H61" s="207">
        <f>固定資本!M61</f>
        <v>1.0825981193842327</v>
      </c>
      <c r="I61" s="212"/>
      <c r="J61" s="206">
        <f t="shared" si="0"/>
        <v>0</v>
      </c>
      <c r="K61" s="261">
        <v>0</v>
      </c>
      <c r="L61" s="206">
        <f t="shared" si="6"/>
        <v>0</v>
      </c>
      <c r="M61" s="207">
        <f>係数!E61+係数!F61</f>
        <v>0.15554880051508718</v>
      </c>
      <c r="N61" s="206">
        <f t="shared" si="7"/>
        <v>0</v>
      </c>
      <c r="O61" s="8"/>
      <c r="P61" s="10"/>
      <c r="Q61" s="207">
        <f>係数!G61</f>
        <v>2.9577721121789332E-5</v>
      </c>
      <c r="R61" s="206">
        <f t="shared" si="8"/>
        <v>0</v>
      </c>
      <c r="S61" s="206">
        <f t="shared" si="9"/>
        <v>0</v>
      </c>
      <c r="T61" s="208">
        <v>0</v>
      </c>
      <c r="U61" s="206">
        <f t="shared" si="4"/>
        <v>0</v>
      </c>
      <c r="V61" s="210"/>
      <c r="W61" s="206">
        <f t="shared" si="10"/>
        <v>0</v>
      </c>
      <c r="X61" s="206">
        <f t="shared" si="11"/>
        <v>0</v>
      </c>
      <c r="Y61" s="206">
        <f t="shared" si="12"/>
        <v>0</v>
      </c>
      <c r="Z61" s="210"/>
      <c r="AA61" s="206">
        <f>W61*(1-固定資本!N61)</f>
        <v>0</v>
      </c>
      <c r="AB61" s="206">
        <f>X61*(1-固定資本!N61)</f>
        <v>0</v>
      </c>
      <c r="AC61" s="206">
        <f t="shared" si="13"/>
        <v>0</v>
      </c>
      <c r="AD61" s="210"/>
      <c r="AE61" s="260">
        <f>(I61+K61+T61)*係数!H61/1000</f>
        <v>0</v>
      </c>
      <c r="AF61" s="210"/>
      <c r="AG61" s="260">
        <f>(I61+K61+T61)*係数!I61/1000</f>
        <v>0</v>
      </c>
    </row>
    <row r="62" spans="1:33">
      <c r="A62" s="10"/>
      <c r="B62" s="203">
        <v>354</v>
      </c>
      <c r="C62" s="211" t="s">
        <v>942</v>
      </c>
      <c r="D62" s="212"/>
      <c r="E62" s="206">
        <f>固定資本!P62*$E$122</f>
        <v>0</v>
      </c>
      <c r="F62" s="207">
        <f>係数!D62</f>
        <v>0.12738533244349837</v>
      </c>
      <c r="G62" s="206">
        <f t="shared" si="5"/>
        <v>0</v>
      </c>
      <c r="H62" s="207">
        <f>固定資本!M62</f>
        <v>0.8954214392013069</v>
      </c>
      <c r="I62" s="212"/>
      <c r="J62" s="206">
        <f t="shared" si="0"/>
        <v>0</v>
      </c>
      <c r="K62" s="261">
        <v>0</v>
      </c>
      <c r="L62" s="206">
        <f t="shared" si="6"/>
        <v>0</v>
      </c>
      <c r="M62" s="207">
        <f>係数!E62+係数!F62</f>
        <v>0.30848113681507011</v>
      </c>
      <c r="N62" s="206">
        <f t="shared" si="7"/>
        <v>0</v>
      </c>
      <c r="O62" s="8"/>
      <c r="P62" s="10"/>
      <c r="Q62" s="207">
        <f>係数!G62</f>
        <v>1.2162474419519036E-4</v>
      </c>
      <c r="R62" s="206">
        <f t="shared" si="8"/>
        <v>0</v>
      </c>
      <c r="S62" s="206">
        <f t="shared" si="9"/>
        <v>0</v>
      </c>
      <c r="T62" s="208">
        <v>0</v>
      </c>
      <c r="U62" s="206">
        <f t="shared" si="4"/>
        <v>0</v>
      </c>
      <c r="V62" s="210"/>
      <c r="W62" s="206">
        <f t="shared" si="10"/>
        <v>0</v>
      </c>
      <c r="X62" s="206">
        <f t="shared" si="11"/>
        <v>0</v>
      </c>
      <c r="Y62" s="206">
        <f t="shared" si="12"/>
        <v>0</v>
      </c>
      <c r="Z62" s="210"/>
      <c r="AA62" s="206">
        <f>W62*(1-固定資本!N62)</f>
        <v>0</v>
      </c>
      <c r="AB62" s="206">
        <f>X62*(1-固定資本!N62)</f>
        <v>0</v>
      </c>
      <c r="AC62" s="206">
        <f t="shared" si="13"/>
        <v>0</v>
      </c>
      <c r="AD62" s="210"/>
      <c r="AE62" s="260">
        <f>(I62+K62+T62)*係数!H62/1000</f>
        <v>0</v>
      </c>
      <c r="AF62" s="210"/>
      <c r="AG62" s="260">
        <f>(I62+K62+T62)*係数!I62/1000</f>
        <v>0</v>
      </c>
    </row>
    <row r="63" spans="1:33">
      <c r="A63" s="10"/>
      <c r="B63" s="203">
        <v>359</v>
      </c>
      <c r="C63" s="211" t="s">
        <v>943</v>
      </c>
      <c r="D63" s="212"/>
      <c r="E63" s="206">
        <f>固定資本!P63*$E$122</f>
        <v>0</v>
      </c>
      <c r="F63" s="207">
        <f>係数!D63</f>
        <v>3.3389686179288836E-2</v>
      </c>
      <c r="G63" s="206">
        <f t="shared" si="5"/>
        <v>0</v>
      </c>
      <c r="H63" s="207">
        <f>固定資本!M63</f>
        <v>1.0664751156272985</v>
      </c>
      <c r="I63" s="212"/>
      <c r="J63" s="206">
        <f t="shared" si="0"/>
        <v>0</v>
      </c>
      <c r="K63" s="261">
        <v>0</v>
      </c>
      <c r="L63" s="206">
        <f t="shared" si="6"/>
        <v>0</v>
      </c>
      <c r="M63" s="207">
        <f>係数!E63+係数!F63</f>
        <v>0.11618316290615616</v>
      </c>
      <c r="N63" s="206">
        <f t="shared" si="7"/>
        <v>0</v>
      </c>
      <c r="O63" s="8"/>
      <c r="P63" s="10"/>
      <c r="Q63" s="207">
        <f>係数!G63</f>
        <v>7.4452683696949135E-4</v>
      </c>
      <c r="R63" s="206">
        <f t="shared" si="8"/>
        <v>0</v>
      </c>
      <c r="S63" s="206">
        <f t="shared" si="9"/>
        <v>0</v>
      </c>
      <c r="T63" s="208">
        <v>0</v>
      </c>
      <c r="U63" s="206">
        <f t="shared" si="4"/>
        <v>0</v>
      </c>
      <c r="V63" s="210"/>
      <c r="W63" s="206">
        <f t="shared" si="10"/>
        <v>0</v>
      </c>
      <c r="X63" s="206">
        <f t="shared" si="11"/>
        <v>0</v>
      </c>
      <c r="Y63" s="206">
        <f t="shared" si="12"/>
        <v>0</v>
      </c>
      <c r="Z63" s="210"/>
      <c r="AA63" s="206">
        <f>W63*(1-固定資本!N63)</f>
        <v>0</v>
      </c>
      <c r="AB63" s="206">
        <f>X63*(1-固定資本!N63)</f>
        <v>0</v>
      </c>
      <c r="AC63" s="206">
        <f t="shared" si="13"/>
        <v>0</v>
      </c>
      <c r="AD63" s="210"/>
      <c r="AE63" s="260">
        <f>(I63+K63+T63)*係数!H63/1000</f>
        <v>0</v>
      </c>
      <c r="AF63" s="210"/>
      <c r="AG63" s="260">
        <f>(I63+K63+T63)*係数!I63/1000</f>
        <v>0</v>
      </c>
    </row>
    <row r="64" spans="1:33">
      <c r="A64" s="10"/>
      <c r="B64" s="203">
        <v>391</v>
      </c>
      <c r="C64" s="211" t="s">
        <v>944</v>
      </c>
      <c r="D64" s="212"/>
      <c r="E64" s="206">
        <f>固定資本!P64*$E$122</f>
        <v>0</v>
      </c>
      <c r="F64" s="207">
        <f>係数!D64</f>
        <v>0.17406579017237778</v>
      </c>
      <c r="G64" s="206">
        <f t="shared" si="5"/>
        <v>0</v>
      </c>
      <c r="H64" s="207">
        <f>固定資本!M64</f>
        <v>1.0494284055166176</v>
      </c>
      <c r="I64" s="212"/>
      <c r="J64" s="206">
        <f t="shared" si="0"/>
        <v>0</v>
      </c>
      <c r="K64" s="261">
        <v>0</v>
      </c>
      <c r="L64" s="206">
        <f t="shared" si="6"/>
        <v>0</v>
      </c>
      <c r="M64" s="207">
        <f>係数!E64+係数!F64</f>
        <v>0.24791496088872039</v>
      </c>
      <c r="N64" s="206">
        <f t="shared" si="7"/>
        <v>0</v>
      </c>
      <c r="O64" s="8"/>
      <c r="P64" s="10"/>
      <c r="Q64" s="207">
        <f>係数!G64</f>
        <v>7.0450092949265863E-3</v>
      </c>
      <c r="R64" s="206">
        <f t="shared" si="8"/>
        <v>0</v>
      </c>
      <c r="S64" s="206">
        <f t="shared" si="9"/>
        <v>0</v>
      </c>
      <c r="T64" s="208">
        <v>0</v>
      </c>
      <c r="U64" s="206">
        <f t="shared" si="4"/>
        <v>0</v>
      </c>
      <c r="V64" s="210"/>
      <c r="W64" s="206">
        <f t="shared" si="10"/>
        <v>0</v>
      </c>
      <c r="X64" s="206">
        <f t="shared" si="11"/>
        <v>0</v>
      </c>
      <c r="Y64" s="206">
        <f t="shared" si="12"/>
        <v>0</v>
      </c>
      <c r="Z64" s="210"/>
      <c r="AA64" s="206">
        <f>W64*(1-固定資本!N64)</f>
        <v>0</v>
      </c>
      <c r="AB64" s="206">
        <f>X64*(1-固定資本!N64)</f>
        <v>0</v>
      </c>
      <c r="AC64" s="206">
        <f t="shared" si="13"/>
        <v>0</v>
      </c>
      <c r="AD64" s="210"/>
      <c r="AE64" s="260">
        <f>(I64+K64+T64)*係数!H64/1000</f>
        <v>0</v>
      </c>
      <c r="AF64" s="210"/>
      <c r="AG64" s="260">
        <f>(I64+K64+T64)*係数!I64/1000</f>
        <v>0</v>
      </c>
    </row>
    <row r="65" spans="1:33">
      <c r="A65" s="10"/>
      <c r="B65" s="203">
        <v>392</v>
      </c>
      <c r="C65" s="211" t="s">
        <v>945</v>
      </c>
      <c r="D65" s="212"/>
      <c r="E65" s="206">
        <f>固定資本!P65*$E$122</f>
        <v>0</v>
      </c>
      <c r="F65" s="207">
        <f>係数!D65</f>
        <v>0.69048186160132108</v>
      </c>
      <c r="G65" s="206">
        <f t="shared" si="5"/>
        <v>0</v>
      </c>
      <c r="H65" s="207">
        <f>固定資本!M65</f>
        <v>1.389257860442348</v>
      </c>
      <c r="I65" s="212"/>
      <c r="J65" s="206">
        <f t="shared" si="0"/>
        <v>0</v>
      </c>
      <c r="K65" s="261">
        <v>0</v>
      </c>
      <c r="L65" s="206">
        <f t="shared" si="6"/>
        <v>0</v>
      </c>
      <c r="M65" s="207">
        <f>係数!E65+係数!F65</f>
        <v>0.11746615042281794</v>
      </c>
      <c r="N65" s="206">
        <f t="shared" si="7"/>
        <v>0</v>
      </c>
      <c r="O65" s="8"/>
      <c r="P65" s="10"/>
      <c r="Q65" s="207">
        <f>係数!G65</f>
        <v>2.3385468020818633E-4</v>
      </c>
      <c r="R65" s="206">
        <f t="shared" si="8"/>
        <v>0</v>
      </c>
      <c r="S65" s="206">
        <f t="shared" si="9"/>
        <v>0</v>
      </c>
      <c r="T65" s="208">
        <v>0</v>
      </c>
      <c r="U65" s="206">
        <f t="shared" si="4"/>
        <v>0</v>
      </c>
      <c r="V65" s="210"/>
      <c r="W65" s="206">
        <f t="shared" si="10"/>
        <v>0</v>
      </c>
      <c r="X65" s="206">
        <f t="shared" si="11"/>
        <v>0</v>
      </c>
      <c r="Y65" s="206">
        <f t="shared" si="12"/>
        <v>0</v>
      </c>
      <c r="Z65" s="210"/>
      <c r="AA65" s="206">
        <f>W65*(1-固定資本!N65)</f>
        <v>0</v>
      </c>
      <c r="AB65" s="206">
        <f>X65*(1-固定資本!N65)</f>
        <v>0</v>
      </c>
      <c r="AC65" s="206">
        <f t="shared" si="13"/>
        <v>0</v>
      </c>
      <c r="AD65" s="210"/>
      <c r="AE65" s="260">
        <f>(I65+K65+T65)*係数!H65/1000</f>
        <v>0</v>
      </c>
      <c r="AF65" s="210"/>
      <c r="AG65" s="260">
        <f>(I65+K65+T65)*係数!I65/1000</f>
        <v>0</v>
      </c>
    </row>
    <row r="66" spans="1:33">
      <c r="A66" s="10"/>
      <c r="B66" s="203">
        <v>411</v>
      </c>
      <c r="C66" s="211" t="s">
        <v>946</v>
      </c>
      <c r="D66" s="213">
        <f>入力!F20</f>
        <v>0</v>
      </c>
      <c r="E66" s="206">
        <f>固定資本!P66*$E$122</f>
        <v>0</v>
      </c>
      <c r="F66" s="207">
        <f>係数!D66</f>
        <v>1</v>
      </c>
      <c r="G66" s="206">
        <f t="shared" si="5"/>
        <v>0</v>
      </c>
      <c r="H66" s="207">
        <f>固定資本!M66</f>
        <v>1.0987014675839075</v>
      </c>
      <c r="I66" s="213">
        <f>D66/H66</f>
        <v>0</v>
      </c>
      <c r="J66" s="206">
        <f t="shared" si="0"/>
        <v>0</v>
      </c>
      <c r="K66" s="261">
        <v>0</v>
      </c>
      <c r="L66" s="206">
        <f t="shared" si="6"/>
        <v>0</v>
      </c>
      <c r="M66" s="207">
        <f>係数!E66+係数!F66</f>
        <v>0.40994634698005827</v>
      </c>
      <c r="N66" s="206">
        <f t="shared" si="7"/>
        <v>0</v>
      </c>
      <c r="O66" s="8"/>
      <c r="P66" s="10"/>
      <c r="Q66" s="207">
        <f>係数!G66</f>
        <v>0</v>
      </c>
      <c r="R66" s="206">
        <f t="shared" si="8"/>
        <v>0</v>
      </c>
      <c r="S66" s="206">
        <f t="shared" si="9"/>
        <v>0</v>
      </c>
      <c r="T66" s="208">
        <v>0</v>
      </c>
      <c r="U66" s="206">
        <f t="shared" si="4"/>
        <v>0</v>
      </c>
      <c r="V66" s="118">
        <f>D66</f>
        <v>0</v>
      </c>
      <c r="W66" s="206">
        <f t="shared" si="10"/>
        <v>0</v>
      </c>
      <c r="X66" s="206">
        <f t="shared" si="11"/>
        <v>0</v>
      </c>
      <c r="Y66" s="206">
        <f t="shared" si="12"/>
        <v>0</v>
      </c>
      <c r="Z66" s="110">
        <f>E121</f>
        <v>0</v>
      </c>
      <c r="AA66" s="206">
        <f>W66*(1-固定資本!N66)</f>
        <v>0</v>
      </c>
      <c r="AB66" s="206">
        <f>X66*(1-固定資本!N66)</f>
        <v>0</v>
      </c>
      <c r="AC66" s="206">
        <f t="shared" si="13"/>
        <v>0</v>
      </c>
      <c r="AD66" s="214">
        <f>I66*係数!H66/1000</f>
        <v>0</v>
      </c>
      <c r="AE66" s="260">
        <f>(I66+K66+T66)*係数!H66/1000</f>
        <v>0</v>
      </c>
      <c r="AF66" s="214">
        <f>I66*係数!I66/1000</f>
        <v>0</v>
      </c>
      <c r="AG66" s="260">
        <f>(I66+K66+T66)*係数!I66/1000</f>
        <v>0</v>
      </c>
    </row>
    <row r="67" spans="1:33">
      <c r="A67" s="10"/>
      <c r="B67" s="203">
        <v>412</v>
      </c>
      <c r="C67" s="211" t="s">
        <v>947</v>
      </c>
      <c r="D67" s="210"/>
      <c r="E67" s="206">
        <f>固定資本!P67*$E$122</f>
        <v>0</v>
      </c>
      <c r="F67" s="207">
        <f>係数!D67</f>
        <v>1</v>
      </c>
      <c r="G67" s="206">
        <f t="shared" si="5"/>
        <v>0</v>
      </c>
      <c r="H67" s="207">
        <f>固定資本!M67</f>
        <v>1.0592679888778262</v>
      </c>
      <c r="I67" s="210"/>
      <c r="J67" s="206">
        <f t="shared" si="0"/>
        <v>0</v>
      </c>
      <c r="K67" s="261">
        <v>0</v>
      </c>
      <c r="L67" s="206">
        <f t="shared" si="6"/>
        <v>0</v>
      </c>
      <c r="M67" s="207">
        <f>係数!E67+係数!F67</f>
        <v>0.42649849373292392</v>
      </c>
      <c r="N67" s="206">
        <f t="shared" si="7"/>
        <v>0</v>
      </c>
      <c r="O67" s="8"/>
      <c r="P67" s="10"/>
      <c r="Q67" s="207">
        <f>係数!G67</f>
        <v>0</v>
      </c>
      <c r="R67" s="206">
        <f t="shared" si="8"/>
        <v>0</v>
      </c>
      <c r="S67" s="206">
        <f t="shared" si="9"/>
        <v>0</v>
      </c>
      <c r="T67" s="208">
        <v>0</v>
      </c>
      <c r="U67" s="206">
        <f t="shared" si="4"/>
        <v>0</v>
      </c>
      <c r="V67" s="210"/>
      <c r="W67" s="206">
        <f t="shared" si="10"/>
        <v>0</v>
      </c>
      <c r="X67" s="206">
        <f t="shared" si="11"/>
        <v>0</v>
      </c>
      <c r="Y67" s="206">
        <f t="shared" si="12"/>
        <v>0</v>
      </c>
      <c r="Z67" s="210"/>
      <c r="AA67" s="206">
        <f>W67*(1-固定資本!N67)</f>
        <v>0</v>
      </c>
      <c r="AB67" s="206">
        <f>X67*(1-固定資本!N67)</f>
        <v>0</v>
      </c>
      <c r="AC67" s="206">
        <f t="shared" si="13"/>
        <v>0</v>
      </c>
      <c r="AD67" s="210"/>
      <c r="AE67" s="260">
        <f>(I67+K67+T67)*係数!H67/1000</f>
        <v>0</v>
      </c>
      <c r="AF67" s="210"/>
      <c r="AG67" s="260">
        <f>(I67+K67+T67)*係数!I67/1000</f>
        <v>0</v>
      </c>
    </row>
    <row r="68" spans="1:33">
      <c r="A68" s="10"/>
      <c r="B68" s="203">
        <v>413</v>
      </c>
      <c r="C68" s="211" t="s">
        <v>948</v>
      </c>
      <c r="D68" s="212"/>
      <c r="E68" s="206">
        <f>固定資本!P68*$E$122</f>
        <v>0</v>
      </c>
      <c r="F68" s="207">
        <f>係数!D68</f>
        <v>1</v>
      </c>
      <c r="G68" s="206">
        <f t="shared" si="5"/>
        <v>0</v>
      </c>
      <c r="H68" s="207">
        <f>固定資本!M68</f>
        <v>1.0581830538386425</v>
      </c>
      <c r="I68" s="212"/>
      <c r="J68" s="206">
        <f t="shared" si="0"/>
        <v>0</v>
      </c>
      <c r="K68" s="261">
        <v>0</v>
      </c>
      <c r="L68" s="206">
        <f t="shared" si="6"/>
        <v>0</v>
      </c>
      <c r="M68" s="207">
        <f>係数!E68+係数!F68</f>
        <v>0.3872494914165765</v>
      </c>
      <c r="N68" s="206">
        <f t="shared" si="7"/>
        <v>0</v>
      </c>
      <c r="O68" s="8"/>
      <c r="P68" s="10"/>
      <c r="Q68" s="207">
        <f>係数!G68</f>
        <v>0</v>
      </c>
      <c r="R68" s="206">
        <f t="shared" si="8"/>
        <v>0</v>
      </c>
      <c r="S68" s="206">
        <f t="shared" si="9"/>
        <v>0</v>
      </c>
      <c r="T68" s="208">
        <v>0</v>
      </c>
      <c r="U68" s="206">
        <f t="shared" si="4"/>
        <v>0</v>
      </c>
      <c r="V68" s="210"/>
      <c r="W68" s="206">
        <f t="shared" si="10"/>
        <v>0</v>
      </c>
      <c r="X68" s="206">
        <f t="shared" si="11"/>
        <v>0</v>
      </c>
      <c r="Y68" s="206">
        <f t="shared" si="12"/>
        <v>0</v>
      </c>
      <c r="Z68" s="210"/>
      <c r="AA68" s="206">
        <f>W68*(1-固定資本!N68)</f>
        <v>0</v>
      </c>
      <c r="AB68" s="206">
        <f>X68*(1-固定資本!N68)</f>
        <v>0</v>
      </c>
      <c r="AC68" s="206">
        <f t="shared" si="13"/>
        <v>0</v>
      </c>
      <c r="AD68" s="210"/>
      <c r="AE68" s="260">
        <f>(I68+K68+T68)*係数!H68/1000</f>
        <v>0</v>
      </c>
      <c r="AF68" s="210"/>
      <c r="AG68" s="260">
        <f>(I68+K68+T68)*係数!I68/1000</f>
        <v>0</v>
      </c>
    </row>
    <row r="69" spans="1:33">
      <c r="A69" s="10"/>
      <c r="B69" s="203">
        <v>419</v>
      </c>
      <c r="C69" s="211" t="s">
        <v>949</v>
      </c>
      <c r="D69" s="212"/>
      <c r="E69" s="206">
        <f>固定資本!P69*$E$122</f>
        <v>0</v>
      </c>
      <c r="F69" s="207">
        <f>係数!D69</f>
        <v>1</v>
      </c>
      <c r="G69" s="206">
        <f t="shared" si="5"/>
        <v>0</v>
      </c>
      <c r="H69" s="207">
        <f>固定資本!M69</f>
        <v>1.0671364394016944</v>
      </c>
      <c r="I69" s="212"/>
      <c r="J69" s="206">
        <f t="shared" si="0"/>
        <v>0</v>
      </c>
      <c r="K69" s="261">
        <v>0</v>
      </c>
      <c r="L69" s="206">
        <f t="shared" si="6"/>
        <v>0</v>
      </c>
      <c r="M69" s="207">
        <f>係数!E69+係数!F69</f>
        <v>0.34580005533881109</v>
      </c>
      <c r="N69" s="206">
        <f t="shared" si="7"/>
        <v>0</v>
      </c>
      <c r="O69" s="8"/>
      <c r="P69" s="10"/>
      <c r="Q69" s="207">
        <f>係数!G69</f>
        <v>0</v>
      </c>
      <c r="R69" s="206">
        <f t="shared" si="8"/>
        <v>0</v>
      </c>
      <c r="S69" s="206">
        <f t="shared" si="9"/>
        <v>0</v>
      </c>
      <c r="T69" s="208">
        <v>0</v>
      </c>
      <c r="U69" s="206">
        <f t="shared" si="4"/>
        <v>0</v>
      </c>
      <c r="V69" s="210"/>
      <c r="W69" s="206">
        <f t="shared" si="10"/>
        <v>0</v>
      </c>
      <c r="X69" s="206">
        <f t="shared" si="11"/>
        <v>0</v>
      </c>
      <c r="Y69" s="206">
        <f t="shared" si="12"/>
        <v>0</v>
      </c>
      <c r="Z69" s="210"/>
      <c r="AA69" s="206">
        <f>W69*(1-固定資本!N69)</f>
        <v>0</v>
      </c>
      <c r="AB69" s="206">
        <f>X69*(1-固定資本!N69)</f>
        <v>0</v>
      </c>
      <c r="AC69" s="206">
        <f t="shared" si="13"/>
        <v>0</v>
      </c>
      <c r="AD69" s="210"/>
      <c r="AE69" s="260">
        <f>(I69+K69+T69)*係数!H69/1000</f>
        <v>0</v>
      </c>
      <c r="AF69" s="210"/>
      <c r="AG69" s="260">
        <f>(I69+K69+T69)*係数!I69/1000</f>
        <v>0</v>
      </c>
    </row>
    <row r="70" spans="1:33">
      <c r="A70" s="10"/>
      <c r="B70" s="203">
        <v>461</v>
      </c>
      <c r="C70" s="211" t="s">
        <v>950</v>
      </c>
      <c r="D70" s="212"/>
      <c r="E70" s="206">
        <f>固定資本!P70*$E$122</f>
        <v>0</v>
      </c>
      <c r="F70" s="207">
        <f>係数!D70</f>
        <v>0.52760112747217169</v>
      </c>
      <c r="G70" s="206">
        <f t="shared" si="5"/>
        <v>0</v>
      </c>
      <c r="H70" s="207">
        <f>固定資本!M70</f>
        <v>1.0017231910022002</v>
      </c>
      <c r="I70" s="212"/>
      <c r="J70" s="206">
        <f t="shared" ref="J70:J111" si="14">G70/H70</f>
        <v>0</v>
      </c>
      <c r="K70" s="261">
        <v>0</v>
      </c>
      <c r="L70" s="206">
        <f t="shared" si="6"/>
        <v>0</v>
      </c>
      <c r="M70" s="207">
        <f>係数!E70+係数!F70</f>
        <v>0.14638922122709025</v>
      </c>
      <c r="N70" s="206">
        <f t="shared" si="7"/>
        <v>0</v>
      </c>
      <c r="O70" s="8"/>
      <c r="P70" s="10"/>
      <c r="Q70" s="207">
        <f>係数!G70</f>
        <v>1.8598925240154728E-2</v>
      </c>
      <c r="R70" s="206">
        <f t="shared" si="8"/>
        <v>0</v>
      </c>
      <c r="S70" s="206">
        <f t="shared" si="9"/>
        <v>0</v>
      </c>
      <c r="T70" s="208">
        <v>0</v>
      </c>
      <c r="U70" s="206">
        <f t="shared" ref="U70:U111" si="15">T70*H70</f>
        <v>0</v>
      </c>
      <c r="V70" s="210"/>
      <c r="W70" s="206">
        <f t="shared" si="10"/>
        <v>0</v>
      </c>
      <c r="X70" s="206">
        <f t="shared" si="11"/>
        <v>0</v>
      </c>
      <c r="Y70" s="206">
        <f t="shared" si="12"/>
        <v>0</v>
      </c>
      <c r="Z70" s="210"/>
      <c r="AA70" s="206">
        <f>W70*(1-固定資本!N70)</f>
        <v>0</v>
      </c>
      <c r="AB70" s="206">
        <f>X70*(1-固定資本!N70)</f>
        <v>0</v>
      </c>
      <c r="AC70" s="206">
        <f t="shared" si="13"/>
        <v>0</v>
      </c>
      <c r="AD70" s="210"/>
      <c r="AE70" s="260">
        <f>(I70+K70+T70)*係数!H70/1000</f>
        <v>0</v>
      </c>
      <c r="AF70" s="210"/>
      <c r="AG70" s="260">
        <f>(I70+K70+T70)*係数!I70/1000</f>
        <v>0</v>
      </c>
    </row>
    <row r="71" spans="1:33">
      <c r="A71" s="10"/>
      <c r="B71" s="203">
        <v>462</v>
      </c>
      <c r="C71" s="211" t="s">
        <v>951</v>
      </c>
      <c r="D71" s="212"/>
      <c r="E71" s="206">
        <f>固定資本!P71*$E$122</f>
        <v>0</v>
      </c>
      <c r="F71" s="207">
        <f>係数!D71</f>
        <v>0.99985159971576065</v>
      </c>
      <c r="G71" s="206">
        <f t="shared" ref="G71:G111" si="16">E71*F71</f>
        <v>0</v>
      </c>
      <c r="H71" s="207">
        <f>固定資本!M71</f>
        <v>1.1980896706137643</v>
      </c>
      <c r="I71" s="212"/>
      <c r="J71" s="206">
        <f t="shared" si="14"/>
        <v>0</v>
      </c>
      <c r="K71" s="261">
        <v>0</v>
      </c>
      <c r="L71" s="206">
        <f t="shared" ref="L71:L111" si="17">K71*H71</f>
        <v>0</v>
      </c>
      <c r="M71" s="207">
        <f>係数!E71+係数!F71</f>
        <v>6.4142530582805168E-2</v>
      </c>
      <c r="N71" s="206">
        <f t="shared" ref="N71:N111" si="18">K71*M71</f>
        <v>0</v>
      </c>
      <c r="O71" s="8"/>
      <c r="P71" s="10"/>
      <c r="Q71" s="207">
        <f>係数!G71</f>
        <v>4.8338305416411242E-3</v>
      </c>
      <c r="R71" s="206">
        <f t="shared" ref="R71:R111" si="19">Q71*$P$116</f>
        <v>0</v>
      </c>
      <c r="S71" s="206">
        <f t="shared" ref="S71:S111" si="20">F71*R71</f>
        <v>0</v>
      </c>
      <c r="T71" s="208">
        <v>0</v>
      </c>
      <c r="U71" s="206">
        <f t="shared" si="15"/>
        <v>0</v>
      </c>
      <c r="V71" s="210"/>
      <c r="W71" s="206">
        <f t="shared" ref="W71:W111" si="21">L71</f>
        <v>0</v>
      </c>
      <c r="X71" s="206">
        <f t="shared" ref="X71:X111" si="22">U71</f>
        <v>0</v>
      </c>
      <c r="Y71" s="206">
        <f t="shared" ref="Y71:Y111" si="23">SUM(V71:X71)</f>
        <v>0</v>
      </c>
      <c r="Z71" s="210"/>
      <c r="AA71" s="206">
        <f>W71*(1-固定資本!N71)</f>
        <v>0</v>
      </c>
      <c r="AB71" s="206">
        <f>X71*(1-固定資本!N71)</f>
        <v>0</v>
      </c>
      <c r="AC71" s="206">
        <f t="shared" ref="AC71:AC111" si="24">SUM(Z71:AB71)</f>
        <v>0</v>
      </c>
      <c r="AD71" s="210"/>
      <c r="AE71" s="260">
        <f>(I71+K71+T71)*係数!H71/1000</f>
        <v>0</v>
      </c>
      <c r="AF71" s="210"/>
      <c r="AG71" s="260">
        <f>(I71+K71+T71)*係数!I71/1000</f>
        <v>0</v>
      </c>
    </row>
    <row r="72" spans="1:33">
      <c r="A72" s="10"/>
      <c r="B72" s="203">
        <v>471</v>
      </c>
      <c r="C72" s="211" t="s">
        <v>952</v>
      </c>
      <c r="D72" s="212"/>
      <c r="E72" s="206">
        <f>固定資本!P72*$E$122</f>
        <v>0</v>
      </c>
      <c r="F72" s="207">
        <f>係数!D72</f>
        <v>0.99980146321047914</v>
      </c>
      <c r="G72" s="206">
        <f t="shared" si="16"/>
        <v>0</v>
      </c>
      <c r="H72" s="207">
        <f>固定資本!M72</f>
        <v>1.0129551690896568</v>
      </c>
      <c r="I72" s="212"/>
      <c r="J72" s="206">
        <f t="shared" si="14"/>
        <v>0</v>
      </c>
      <c r="K72" s="261">
        <v>0</v>
      </c>
      <c r="L72" s="206">
        <f t="shared" si="17"/>
        <v>0</v>
      </c>
      <c r="M72" s="207">
        <f>係数!E72+係数!F72</f>
        <v>0.21958897206310765</v>
      </c>
      <c r="N72" s="206">
        <f t="shared" si="18"/>
        <v>0</v>
      </c>
      <c r="O72" s="8"/>
      <c r="P72" s="10"/>
      <c r="Q72" s="207">
        <f>係数!G72</f>
        <v>7.4947585940297757E-3</v>
      </c>
      <c r="R72" s="206">
        <f t="shared" si="19"/>
        <v>0</v>
      </c>
      <c r="S72" s="206">
        <f t="shared" si="20"/>
        <v>0</v>
      </c>
      <c r="T72" s="208">
        <v>0</v>
      </c>
      <c r="U72" s="206">
        <f t="shared" si="15"/>
        <v>0</v>
      </c>
      <c r="V72" s="210"/>
      <c r="W72" s="206">
        <f t="shared" si="21"/>
        <v>0</v>
      </c>
      <c r="X72" s="206">
        <f t="shared" si="22"/>
        <v>0</v>
      </c>
      <c r="Y72" s="206">
        <f t="shared" si="23"/>
        <v>0</v>
      </c>
      <c r="Z72" s="210"/>
      <c r="AA72" s="206">
        <f>W72*(1-固定資本!N72)</f>
        <v>0</v>
      </c>
      <c r="AB72" s="206">
        <f>X72*(1-固定資本!N72)</f>
        <v>0</v>
      </c>
      <c r="AC72" s="206">
        <f t="shared" si="24"/>
        <v>0</v>
      </c>
      <c r="AD72" s="210"/>
      <c r="AE72" s="260">
        <f>(I72+K72+T72)*係数!H72/1000</f>
        <v>0</v>
      </c>
      <c r="AF72" s="210"/>
      <c r="AG72" s="260">
        <f>(I72+K72+T72)*係数!I72/1000</f>
        <v>0</v>
      </c>
    </row>
    <row r="73" spans="1:33">
      <c r="A73" s="10"/>
      <c r="B73" s="203">
        <v>481</v>
      </c>
      <c r="C73" s="211" t="s">
        <v>953</v>
      </c>
      <c r="D73" s="212"/>
      <c r="E73" s="206">
        <f>固定資本!P73*$E$122</f>
        <v>0</v>
      </c>
      <c r="F73" s="207">
        <f>係数!D73</f>
        <v>0.89605782060312567</v>
      </c>
      <c r="G73" s="206">
        <f t="shared" si="16"/>
        <v>0</v>
      </c>
      <c r="H73" s="207">
        <f>固定資本!M73</f>
        <v>1.0357527299656537</v>
      </c>
      <c r="I73" s="212"/>
      <c r="J73" s="206">
        <f t="shared" si="14"/>
        <v>0</v>
      </c>
      <c r="K73" s="261">
        <v>0</v>
      </c>
      <c r="L73" s="206">
        <f t="shared" si="17"/>
        <v>0</v>
      </c>
      <c r="M73" s="207">
        <f>係数!E73+係数!F73</f>
        <v>0.38547965832675279</v>
      </c>
      <c r="N73" s="206">
        <f t="shared" si="18"/>
        <v>0</v>
      </c>
      <c r="O73" s="8"/>
      <c r="P73" s="10"/>
      <c r="Q73" s="207">
        <f>係数!G73</f>
        <v>4.6552987805531754E-4</v>
      </c>
      <c r="R73" s="206">
        <f t="shared" si="19"/>
        <v>0</v>
      </c>
      <c r="S73" s="206">
        <f t="shared" si="20"/>
        <v>0</v>
      </c>
      <c r="T73" s="208">
        <v>0</v>
      </c>
      <c r="U73" s="206">
        <f t="shared" si="15"/>
        <v>0</v>
      </c>
      <c r="V73" s="210"/>
      <c r="W73" s="206">
        <f t="shared" si="21"/>
        <v>0</v>
      </c>
      <c r="X73" s="206">
        <f t="shared" si="22"/>
        <v>0</v>
      </c>
      <c r="Y73" s="206">
        <f t="shared" si="23"/>
        <v>0</v>
      </c>
      <c r="Z73" s="210"/>
      <c r="AA73" s="206">
        <f>W73*(1-固定資本!N73)</f>
        <v>0</v>
      </c>
      <c r="AB73" s="206">
        <f>X73*(1-固定資本!N73)</f>
        <v>0</v>
      </c>
      <c r="AC73" s="206">
        <f t="shared" si="24"/>
        <v>0</v>
      </c>
      <c r="AD73" s="210"/>
      <c r="AE73" s="260">
        <f>(I73+K73+T73)*係数!H73/1000</f>
        <v>0</v>
      </c>
      <c r="AF73" s="210"/>
      <c r="AG73" s="260">
        <f>(I73+K73+T73)*係数!I73/1000</f>
        <v>0</v>
      </c>
    </row>
    <row r="74" spans="1:33">
      <c r="A74" s="10"/>
      <c r="B74" s="203">
        <v>511</v>
      </c>
      <c r="C74" s="211" t="s">
        <v>954</v>
      </c>
      <c r="D74" s="212"/>
      <c r="E74" s="206">
        <f>固定資本!P74*$E$122</f>
        <v>0</v>
      </c>
      <c r="F74" s="207">
        <f>係数!D74</f>
        <v>0.70804842552064784</v>
      </c>
      <c r="G74" s="206">
        <f t="shared" si="16"/>
        <v>0</v>
      </c>
      <c r="H74" s="207">
        <f>固定資本!M74</f>
        <v>1.0828948084534689</v>
      </c>
      <c r="I74" s="212"/>
      <c r="J74" s="206">
        <f t="shared" si="14"/>
        <v>0</v>
      </c>
      <c r="K74" s="261">
        <v>0</v>
      </c>
      <c r="L74" s="206">
        <f t="shared" si="17"/>
        <v>0</v>
      </c>
      <c r="M74" s="207">
        <f>係数!E74+係数!F74</f>
        <v>0.54797125739735575</v>
      </c>
      <c r="N74" s="206">
        <f t="shared" si="18"/>
        <v>0</v>
      </c>
      <c r="O74" s="8"/>
      <c r="P74" s="10"/>
      <c r="Q74" s="207">
        <f>係数!G74</f>
        <v>0.15313294044826334</v>
      </c>
      <c r="R74" s="206">
        <f t="shared" si="19"/>
        <v>0</v>
      </c>
      <c r="S74" s="206">
        <f t="shared" si="20"/>
        <v>0</v>
      </c>
      <c r="T74" s="208">
        <v>0</v>
      </c>
      <c r="U74" s="206">
        <f t="shared" si="15"/>
        <v>0</v>
      </c>
      <c r="V74" s="210"/>
      <c r="W74" s="206">
        <f t="shared" si="21"/>
        <v>0</v>
      </c>
      <c r="X74" s="206">
        <f t="shared" si="22"/>
        <v>0</v>
      </c>
      <c r="Y74" s="206">
        <f t="shared" si="23"/>
        <v>0</v>
      </c>
      <c r="Z74" s="210"/>
      <c r="AA74" s="206">
        <f>W74*(1-固定資本!N74)</f>
        <v>0</v>
      </c>
      <c r="AB74" s="206">
        <f>X74*(1-固定資本!N74)</f>
        <v>0</v>
      </c>
      <c r="AC74" s="206">
        <f t="shared" si="24"/>
        <v>0</v>
      </c>
      <c r="AD74" s="210"/>
      <c r="AE74" s="260">
        <f>(I74+K74+T74)*係数!H74/1000</f>
        <v>0</v>
      </c>
      <c r="AF74" s="210"/>
      <c r="AG74" s="260">
        <f>(I74+K74+T74)*係数!I74/1000</f>
        <v>0</v>
      </c>
    </row>
    <row r="75" spans="1:33">
      <c r="A75" s="10"/>
      <c r="B75" s="203">
        <v>531</v>
      </c>
      <c r="C75" s="211" t="s">
        <v>955</v>
      </c>
      <c r="D75" s="212"/>
      <c r="E75" s="206">
        <f>固定資本!P75*$E$122</f>
        <v>0</v>
      </c>
      <c r="F75" s="207">
        <f>係数!D75</f>
        <v>0.68770259202726169</v>
      </c>
      <c r="G75" s="206">
        <f t="shared" si="16"/>
        <v>0</v>
      </c>
      <c r="H75" s="207">
        <f>固定資本!M75</f>
        <v>1.0150936591101991</v>
      </c>
      <c r="I75" s="212"/>
      <c r="J75" s="206">
        <f t="shared" si="14"/>
        <v>0</v>
      </c>
      <c r="K75" s="261">
        <v>0</v>
      </c>
      <c r="L75" s="206">
        <f t="shared" si="17"/>
        <v>0</v>
      </c>
      <c r="M75" s="207">
        <f>係数!E75+係数!F75</f>
        <v>0.52192103343471552</v>
      </c>
      <c r="N75" s="206">
        <f t="shared" si="18"/>
        <v>0</v>
      </c>
      <c r="O75" s="8"/>
      <c r="P75" s="10"/>
      <c r="Q75" s="207">
        <f>係数!G75</f>
        <v>4.7371922807883014E-2</v>
      </c>
      <c r="R75" s="206">
        <f t="shared" si="19"/>
        <v>0</v>
      </c>
      <c r="S75" s="206">
        <f t="shared" si="20"/>
        <v>0</v>
      </c>
      <c r="T75" s="208">
        <v>0</v>
      </c>
      <c r="U75" s="206">
        <f t="shared" si="15"/>
        <v>0</v>
      </c>
      <c r="V75" s="210"/>
      <c r="W75" s="206">
        <f t="shared" si="21"/>
        <v>0</v>
      </c>
      <c r="X75" s="206">
        <f t="shared" si="22"/>
        <v>0</v>
      </c>
      <c r="Y75" s="206">
        <f t="shared" si="23"/>
        <v>0</v>
      </c>
      <c r="Z75" s="210"/>
      <c r="AA75" s="206">
        <f>W75*(1-固定資本!N75)</f>
        <v>0</v>
      </c>
      <c r="AB75" s="206">
        <f>X75*(1-固定資本!N75)</f>
        <v>0</v>
      </c>
      <c r="AC75" s="206">
        <f t="shared" si="24"/>
        <v>0</v>
      </c>
      <c r="AD75" s="210"/>
      <c r="AE75" s="260">
        <f>(I75+K75+T75)*係数!H75/1000</f>
        <v>0</v>
      </c>
      <c r="AF75" s="210"/>
      <c r="AG75" s="260">
        <f>(I75+K75+T75)*係数!I75/1000</f>
        <v>0</v>
      </c>
    </row>
    <row r="76" spans="1:33">
      <c r="A76" s="10"/>
      <c r="B76" s="203">
        <v>551</v>
      </c>
      <c r="C76" s="211" t="s">
        <v>570</v>
      </c>
      <c r="D76" s="212"/>
      <c r="E76" s="206">
        <f>固定資本!P76*$E$122</f>
        <v>0</v>
      </c>
      <c r="F76" s="207">
        <f>係数!D76</f>
        <v>0.7298125235255789</v>
      </c>
      <c r="G76" s="206">
        <f t="shared" si="16"/>
        <v>0</v>
      </c>
      <c r="H76" s="207">
        <f>固定資本!M76</f>
        <v>1.0456263787043396</v>
      </c>
      <c r="I76" s="212"/>
      <c r="J76" s="206">
        <f t="shared" si="14"/>
        <v>0</v>
      </c>
      <c r="K76" s="261">
        <v>0</v>
      </c>
      <c r="L76" s="206">
        <f t="shared" si="17"/>
        <v>0</v>
      </c>
      <c r="M76" s="207">
        <f>係数!E76+係数!F76</f>
        <v>0.38872804374523462</v>
      </c>
      <c r="N76" s="206">
        <f t="shared" si="18"/>
        <v>0</v>
      </c>
      <c r="O76" s="8"/>
      <c r="P76" s="10"/>
      <c r="Q76" s="207">
        <f>係数!G76</f>
        <v>2.8618254496870256E-3</v>
      </c>
      <c r="R76" s="206">
        <f t="shared" si="19"/>
        <v>0</v>
      </c>
      <c r="S76" s="206">
        <f t="shared" si="20"/>
        <v>0</v>
      </c>
      <c r="T76" s="208">
        <v>0</v>
      </c>
      <c r="U76" s="206">
        <f t="shared" si="15"/>
        <v>0</v>
      </c>
      <c r="V76" s="210"/>
      <c r="W76" s="206">
        <f t="shared" si="21"/>
        <v>0</v>
      </c>
      <c r="X76" s="206">
        <f t="shared" si="22"/>
        <v>0</v>
      </c>
      <c r="Y76" s="206">
        <f t="shared" si="23"/>
        <v>0</v>
      </c>
      <c r="Z76" s="210"/>
      <c r="AA76" s="206">
        <f>W76*(1-固定資本!N76)</f>
        <v>0</v>
      </c>
      <c r="AB76" s="206">
        <f>X76*(1-固定資本!N76)</f>
        <v>0</v>
      </c>
      <c r="AC76" s="206">
        <f t="shared" si="24"/>
        <v>0</v>
      </c>
      <c r="AD76" s="210"/>
      <c r="AE76" s="260">
        <f>(I76+K76+T76)*係数!H76/1000</f>
        <v>0</v>
      </c>
      <c r="AF76" s="210"/>
      <c r="AG76" s="260">
        <f>(I76+K76+T76)*係数!I76/1000</f>
        <v>0</v>
      </c>
    </row>
    <row r="77" spans="1:33">
      <c r="A77" s="10"/>
      <c r="B77" s="203">
        <v>552</v>
      </c>
      <c r="C77" s="211" t="s">
        <v>572</v>
      </c>
      <c r="D77" s="212"/>
      <c r="E77" s="206">
        <f>固定資本!P77*$E$122</f>
        <v>0</v>
      </c>
      <c r="F77" s="207">
        <f>係数!D77</f>
        <v>0.99984233090155306</v>
      </c>
      <c r="G77" s="206">
        <f t="shared" si="16"/>
        <v>0</v>
      </c>
      <c r="H77" s="207">
        <f>固定資本!M77</f>
        <v>0.99794343839870592</v>
      </c>
      <c r="I77" s="212"/>
      <c r="J77" s="206">
        <f t="shared" si="14"/>
        <v>0</v>
      </c>
      <c r="K77" s="261">
        <v>0</v>
      </c>
      <c r="L77" s="206">
        <f t="shared" si="17"/>
        <v>0</v>
      </c>
      <c r="M77" s="207">
        <f>係数!E77+係数!F77</f>
        <v>0.29926421222360172</v>
      </c>
      <c r="N77" s="206">
        <f t="shared" si="18"/>
        <v>0</v>
      </c>
      <c r="O77" s="8"/>
      <c r="P77" s="10"/>
      <c r="Q77" s="207">
        <f>係数!G77</f>
        <v>4.3357190256892018E-2</v>
      </c>
      <c r="R77" s="206">
        <f t="shared" si="19"/>
        <v>0</v>
      </c>
      <c r="S77" s="206">
        <f t="shared" si="20"/>
        <v>0</v>
      </c>
      <c r="T77" s="208">
        <v>0</v>
      </c>
      <c r="U77" s="206">
        <f t="shared" si="15"/>
        <v>0</v>
      </c>
      <c r="V77" s="210"/>
      <c r="W77" s="206">
        <f t="shared" si="21"/>
        <v>0</v>
      </c>
      <c r="X77" s="206">
        <f t="shared" si="22"/>
        <v>0</v>
      </c>
      <c r="Y77" s="206">
        <f t="shared" si="23"/>
        <v>0</v>
      </c>
      <c r="Z77" s="210"/>
      <c r="AA77" s="206">
        <f>W77*(1-固定資本!N77)</f>
        <v>0</v>
      </c>
      <c r="AB77" s="206">
        <f>X77*(1-固定資本!N77)</f>
        <v>0</v>
      </c>
      <c r="AC77" s="206">
        <f t="shared" si="24"/>
        <v>0</v>
      </c>
      <c r="AD77" s="210"/>
      <c r="AE77" s="260">
        <f>(I77+K77+T77)*係数!H77/1000</f>
        <v>0</v>
      </c>
      <c r="AF77" s="210"/>
      <c r="AG77" s="260">
        <f>(I77+K77+T77)*係数!I77/1000</f>
        <v>0</v>
      </c>
    </row>
    <row r="78" spans="1:33">
      <c r="A78" s="10"/>
      <c r="B78" s="203">
        <v>553</v>
      </c>
      <c r="C78" s="211" t="s">
        <v>575</v>
      </c>
      <c r="D78" s="212"/>
      <c r="E78" s="206">
        <f>固定資本!P78*$E$122</f>
        <v>0</v>
      </c>
      <c r="F78" s="207">
        <f>係数!D78</f>
        <v>1</v>
      </c>
      <c r="G78" s="206">
        <f t="shared" si="16"/>
        <v>0</v>
      </c>
      <c r="H78" s="207">
        <f>固定資本!M78</f>
        <v>1.0028003529063936</v>
      </c>
      <c r="I78" s="212"/>
      <c r="J78" s="206">
        <f t="shared" si="14"/>
        <v>0</v>
      </c>
      <c r="K78" s="261">
        <v>0</v>
      </c>
      <c r="L78" s="206">
        <f t="shared" si="17"/>
        <v>0</v>
      </c>
      <c r="M78" s="207">
        <f>係数!E78+係数!F78</f>
        <v>0.41348880007681132</v>
      </c>
      <c r="N78" s="206">
        <f t="shared" si="18"/>
        <v>0</v>
      </c>
      <c r="O78" s="8"/>
      <c r="P78" s="10"/>
      <c r="Q78" s="207">
        <f>係数!G78</f>
        <v>0.20310389470480347</v>
      </c>
      <c r="R78" s="206">
        <f t="shared" si="19"/>
        <v>0</v>
      </c>
      <c r="S78" s="206">
        <f t="shared" si="20"/>
        <v>0</v>
      </c>
      <c r="T78" s="208">
        <v>0</v>
      </c>
      <c r="U78" s="206">
        <f t="shared" si="15"/>
        <v>0</v>
      </c>
      <c r="V78" s="210"/>
      <c r="W78" s="206">
        <f t="shared" si="21"/>
        <v>0</v>
      </c>
      <c r="X78" s="206">
        <f t="shared" si="22"/>
        <v>0</v>
      </c>
      <c r="Y78" s="206">
        <f t="shared" si="23"/>
        <v>0</v>
      </c>
      <c r="Z78" s="210"/>
      <c r="AA78" s="206">
        <f>W78*(1-固定資本!N78)</f>
        <v>0</v>
      </c>
      <c r="AB78" s="206">
        <f>X78*(1-固定資本!N78)</f>
        <v>0</v>
      </c>
      <c r="AC78" s="206">
        <f t="shared" si="24"/>
        <v>0</v>
      </c>
      <c r="AD78" s="210"/>
      <c r="AE78" s="260">
        <f>(I78+K78+T78)*係数!H78/1000</f>
        <v>0</v>
      </c>
      <c r="AF78" s="210"/>
      <c r="AG78" s="260">
        <f>(I78+K78+T78)*係数!I78/1000</f>
        <v>0</v>
      </c>
    </row>
    <row r="79" spans="1:33">
      <c r="A79" s="10"/>
      <c r="B79" s="203">
        <v>571</v>
      </c>
      <c r="C79" s="211" t="s">
        <v>956</v>
      </c>
      <c r="D79" s="212"/>
      <c r="E79" s="206">
        <f>固定資本!P79*$E$122</f>
        <v>0</v>
      </c>
      <c r="F79" s="207">
        <f>係数!D79</f>
        <v>0.41275729501942648</v>
      </c>
      <c r="G79" s="206">
        <f t="shared" si="16"/>
        <v>0</v>
      </c>
      <c r="H79" s="207">
        <f>固定資本!M79</f>
        <v>0.9996968652680891</v>
      </c>
      <c r="I79" s="212"/>
      <c r="J79" s="206">
        <f t="shared" si="14"/>
        <v>0</v>
      </c>
      <c r="K79" s="261">
        <v>0</v>
      </c>
      <c r="L79" s="206">
        <f t="shared" si="17"/>
        <v>0</v>
      </c>
      <c r="M79" s="207">
        <f>係数!E79+係数!F79</f>
        <v>0.13723817412096248</v>
      </c>
      <c r="N79" s="206">
        <f t="shared" si="18"/>
        <v>0</v>
      </c>
      <c r="O79" s="8"/>
      <c r="P79" s="10"/>
      <c r="Q79" s="207">
        <f>係数!G79</f>
        <v>1.6534294593269525E-2</v>
      </c>
      <c r="R79" s="206">
        <f t="shared" si="19"/>
        <v>0</v>
      </c>
      <c r="S79" s="206">
        <f t="shared" si="20"/>
        <v>0</v>
      </c>
      <c r="T79" s="208">
        <v>0</v>
      </c>
      <c r="U79" s="206">
        <f t="shared" si="15"/>
        <v>0</v>
      </c>
      <c r="V79" s="210"/>
      <c r="W79" s="206">
        <f t="shared" si="21"/>
        <v>0</v>
      </c>
      <c r="X79" s="206">
        <f t="shared" si="22"/>
        <v>0</v>
      </c>
      <c r="Y79" s="206">
        <f t="shared" si="23"/>
        <v>0</v>
      </c>
      <c r="Z79" s="210"/>
      <c r="AA79" s="206">
        <f>W79*(1-固定資本!N79)</f>
        <v>0</v>
      </c>
      <c r="AB79" s="206">
        <f>X79*(1-固定資本!N79)</f>
        <v>0</v>
      </c>
      <c r="AC79" s="206">
        <f t="shared" si="24"/>
        <v>0</v>
      </c>
      <c r="AD79" s="210"/>
      <c r="AE79" s="260">
        <f>(I79+K79+T79)*係数!H79/1000</f>
        <v>0</v>
      </c>
      <c r="AF79" s="210"/>
      <c r="AG79" s="260">
        <f>(I79+K79+T79)*係数!I79/1000</f>
        <v>0</v>
      </c>
    </row>
    <row r="80" spans="1:33">
      <c r="A80" s="10"/>
      <c r="B80" s="203">
        <v>572</v>
      </c>
      <c r="C80" s="211" t="s">
        <v>957</v>
      </c>
      <c r="D80" s="212"/>
      <c r="E80" s="206">
        <f>固定資本!P80*$E$122</f>
        <v>0</v>
      </c>
      <c r="F80" s="207">
        <f>係数!D80</f>
        <v>0.6107187688927912</v>
      </c>
      <c r="G80" s="206">
        <f t="shared" si="16"/>
        <v>0</v>
      </c>
      <c r="H80" s="207">
        <f>固定資本!M80</f>
        <v>1.0057429383197078</v>
      </c>
      <c r="I80" s="212"/>
      <c r="J80" s="206">
        <f t="shared" si="14"/>
        <v>0</v>
      </c>
      <c r="K80" s="261">
        <v>0</v>
      </c>
      <c r="L80" s="206">
        <f t="shared" si="17"/>
        <v>0</v>
      </c>
      <c r="M80" s="207">
        <f>係数!E80+係数!F80</f>
        <v>0.63632819341826674</v>
      </c>
      <c r="N80" s="206">
        <f t="shared" si="18"/>
        <v>0</v>
      </c>
      <c r="O80" s="8"/>
      <c r="P80" s="10"/>
      <c r="Q80" s="207">
        <f>係数!G80</f>
        <v>1.3575031426891435E-2</v>
      </c>
      <c r="R80" s="206">
        <f t="shared" si="19"/>
        <v>0</v>
      </c>
      <c r="S80" s="206">
        <f t="shared" si="20"/>
        <v>0</v>
      </c>
      <c r="T80" s="208">
        <v>0</v>
      </c>
      <c r="U80" s="206">
        <f t="shared" si="15"/>
        <v>0</v>
      </c>
      <c r="V80" s="210"/>
      <c r="W80" s="206">
        <f t="shared" si="21"/>
        <v>0</v>
      </c>
      <c r="X80" s="206">
        <f t="shared" si="22"/>
        <v>0</v>
      </c>
      <c r="Y80" s="206">
        <f t="shared" si="23"/>
        <v>0</v>
      </c>
      <c r="Z80" s="210"/>
      <c r="AA80" s="206">
        <f>W80*(1-固定資本!N80)</f>
        <v>0</v>
      </c>
      <c r="AB80" s="206">
        <f>X80*(1-固定資本!N80)</f>
        <v>0</v>
      </c>
      <c r="AC80" s="206">
        <f t="shared" si="24"/>
        <v>0</v>
      </c>
      <c r="AD80" s="210"/>
      <c r="AE80" s="260">
        <f>(I80+K80+T80)*係数!H80/1000</f>
        <v>0</v>
      </c>
      <c r="AF80" s="210"/>
      <c r="AG80" s="260">
        <f>(I80+K80+T80)*係数!I80/1000</f>
        <v>0</v>
      </c>
    </row>
    <row r="81" spans="1:33">
      <c r="A81" s="10"/>
      <c r="B81" s="203">
        <v>573</v>
      </c>
      <c r="C81" s="211" t="s">
        <v>958</v>
      </c>
      <c r="D81" s="212"/>
      <c r="E81" s="206">
        <f>固定資本!P81*$E$122</f>
        <v>0</v>
      </c>
      <c r="F81" s="207">
        <f>係数!D81</f>
        <v>1</v>
      </c>
      <c r="G81" s="206">
        <f t="shared" si="16"/>
        <v>0</v>
      </c>
      <c r="H81" s="207">
        <f>固定資本!M81</f>
        <v>1.0882606993166555</v>
      </c>
      <c r="I81" s="212"/>
      <c r="J81" s="206">
        <f t="shared" si="14"/>
        <v>0</v>
      </c>
      <c r="K81" s="261">
        <v>0</v>
      </c>
      <c r="L81" s="206">
        <f t="shared" si="17"/>
        <v>0</v>
      </c>
      <c r="M81" s="207">
        <f>係数!E81+係数!F81</f>
        <v>0</v>
      </c>
      <c r="N81" s="206">
        <f t="shared" si="18"/>
        <v>0</v>
      </c>
      <c r="O81" s="8"/>
      <c r="P81" s="10"/>
      <c r="Q81" s="207">
        <f>係数!G81</f>
        <v>0</v>
      </c>
      <c r="R81" s="206">
        <f t="shared" si="19"/>
        <v>0</v>
      </c>
      <c r="S81" s="206">
        <f t="shared" si="20"/>
        <v>0</v>
      </c>
      <c r="T81" s="208">
        <v>0</v>
      </c>
      <c r="U81" s="206">
        <f t="shared" si="15"/>
        <v>0</v>
      </c>
      <c r="V81" s="210"/>
      <c r="W81" s="206">
        <f t="shared" si="21"/>
        <v>0</v>
      </c>
      <c r="X81" s="206">
        <f t="shared" si="22"/>
        <v>0</v>
      </c>
      <c r="Y81" s="206">
        <f t="shared" si="23"/>
        <v>0</v>
      </c>
      <c r="Z81" s="210"/>
      <c r="AA81" s="206">
        <f>W81*(1-固定資本!N81)</f>
        <v>0</v>
      </c>
      <c r="AB81" s="206">
        <f>X81*(1-固定資本!N81)</f>
        <v>0</v>
      </c>
      <c r="AC81" s="206">
        <f t="shared" si="24"/>
        <v>0</v>
      </c>
      <c r="AD81" s="210"/>
      <c r="AE81" s="260">
        <f>(I81+K81+T81)*係数!H81/1000</f>
        <v>0</v>
      </c>
      <c r="AF81" s="210"/>
      <c r="AG81" s="260">
        <f>(I81+K81+T81)*係数!I81/1000</f>
        <v>0</v>
      </c>
    </row>
    <row r="82" spans="1:33">
      <c r="A82" s="10"/>
      <c r="B82" s="203">
        <v>574</v>
      </c>
      <c r="C82" s="211" t="s">
        <v>959</v>
      </c>
      <c r="D82" s="212"/>
      <c r="E82" s="206">
        <f>固定資本!P82*$E$122</f>
        <v>0</v>
      </c>
      <c r="F82" s="207">
        <f>係数!D82</f>
        <v>2.5227277044673757E-3</v>
      </c>
      <c r="G82" s="206">
        <f t="shared" si="16"/>
        <v>0</v>
      </c>
      <c r="H82" s="207">
        <f>固定資本!M82</f>
        <v>1.0990498198468528</v>
      </c>
      <c r="I82" s="212"/>
      <c r="J82" s="206">
        <f t="shared" si="14"/>
        <v>0</v>
      </c>
      <c r="K82" s="261">
        <v>0</v>
      </c>
      <c r="L82" s="206">
        <f t="shared" si="17"/>
        <v>0</v>
      </c>
      <c r="M82" s="207">
        <f>係数!E82+係数!F82</f>
        <v>-0.18230060221717204</v>
      </c>
      <c r="N82" s="206">
        <f t="shared" si="18"/>
        <v>0</v>
      </c>
      <c r="O82" s="8"/>
      <c r="P82" s="10"/>
      <c r="Q82" s="207">
        <f>係数!G82</f>
        <v>2.0721433114468139E-3</v>
      </c>
      <c r="R82" s="206">
        <f t="shared" si="19"/>
        <v>0</v>
      </c>
      <c r="S82" s="206">
        <f t="shared" si="20"/>
        <v>0</v>
      </c>
      <c r="T82" s="208">
        <v>0</v>
      </c>
      <c r="U82" s="206">
        <f t="shared" si="15"/>
        <v>0</v>
      </c>
      <c r="V82" s="210"/>
      <c r="W82" s="206">
        <f t="shared" si="21"/>
        <v>0</v>
      </c>
      <c r="X82" s="206">
        <f t="shared" si="22"/>
        <v>0</v>
      </c>
      <c r="Y82" s="206">
        <f t="shared" si="23"/>
        <v>0</v>
      </c>
      <c r="Z82" s="210"/>
      <c r="AA82" s="206">
        <f>W82*(1-固定資本!N82)</f>
        <v>0</v>
      </c>
      <c r="AB82" s="206">
        <f>X82*(1-固定資本!N82)</f>
        <v>0</v>
      </c>
      <c r="AC82" s="206">
        <f t="shared" si="24"/>
        <v>0</v>
      </c>
      <c r="AD82" s="210"/>
      <c r="AE82" s="260">
        <f>(I82+K82+T82)*係数!H82/1000</f>
        <v>0</v>
      </c>
      <c r="AF82" s="210"/>
      <c r="AG82" s="260">
        <f>(I82+K82+T82)*係数!I82/1000</f>
        <v>0</v>
      </c>
    </row>
    <row r="83" spans="1:33">
      <c r="A83" s="10"/>
      <c r="B83" s="203">
        <v>576</v>
      </c>
      <c r="C83" s="211" t="s">
        <v>960</v>
      </c>
      <c r="D83" s="212"/>
      <c r="E83" s="206">
        <f>固定資本!P83*$E$122</f>
        <v>0</v>
      </c>
      <c r="F83" s="207">
        <f>係数!D83</f>
        <v>0.65033915509271734</v>
      </c>
      <c r="G83" s="206">
        <f t="shared" si="16"/>
        <v>0</v>
      </c>
      <c r="H83" s="207">
        <f>固定資本!M83</f>
        <v>1.0260639722461333</v>
      </c>
      <c r="I83" s="212"/>
      <c r="J83" s="206">
        <f t="shared" si="14"/>
        <v>0</v>
      </c>
      <c r="K83" s="261">
        <v>0</v>
      </c>
      <c r="L83" s="206">
        <f t="shared" si="17"/>
        <v>0</v>
      </c>
      <c r="M83" s="207">
        <f>係数!E83+係数!F83</f>
        <v>0.5478982022071005</v>
      </c>
      <c r="N83" s="206">
        <f t="shared" si="18"/>
        <v>0</v>
      </c>
      <c r="O83" s="8"/>
      <c r="P83" s="10"/>
      <c r="Q83" s="207">
        <f>係数!G83</f>
        <v>5.8327825845675199E-4</v>
      </c>
      <c r="R83" s="206">
        <f t="shared" si="19"/>
        <v>0</v>
      </c>
      <c r="S83" s="206">
        <f t="shared" si="20"/>
        <v>0</v>
      </c>
      <c r="T83" s="208">
        <v>0</v>
      </c>
      <c r="U83" s="206">
        <f t="shared" si="15"/>
        <v>0</v>
      </c>
      <c r="V83" s="210"/>
      <c r="W83" s="206">
        <f t="shared" si="21"/>
        <v>0</v>
      </c>
      <c r="X83" s="206">
        <f t="shared" si="22"/>
        <v>0</v>
      </c>
      <c r="Y83" s="206">
        <f t="shared" si="23"/>
        <v>0</v>
      </c>
      <c r="Z83" s="210"/>
      <c r="AA83" s="206">
        <f>W83*(1-固定資本!N83)</f>
        <v>0</v>
      </c>
      <c r="AB83" s="206">
        <f>X83*(1-固定資本!N83)</f>
        <v>0</v>
      </c>
      <c r="AC83" s="206">
        <f t="shared" si="24"/>
        <v>0</v>
      </c>
      <c r="AD83" s="210"/>
      <c r="AE83" s="260">
        <f>(I83+K83+T83)*係数!H83/1000</f>
        <v>0</v>
      </c>
      <c r="AF83" s="210"/>
      <c r="AG83" s="260">
        <f>(I83+K83+T83)*係数!I83/1000</f>
        <v>0</v>
      </c>
    </row>
    <row r="84" spans="1:33">
      <c r="A84" s="10"/>
      <c r="B84" s="203">
        <v>577</v>
      </c>
      <c r="C84" s="211" t="s">
        <v>961</v>
      </c>
      <c r="D84" s="212"/>
      <c r="E84" s="206">
        <f>固定資本!P84*$E$122</f>
        <v>0</v>
      </c>
      <c r="F84" s="207">
        <f>係数!D84</f>
        <v>0.60834809475878093</v>
      </c>
      <c r="G84" s="206">
        <f t="shared" si="16"/>
        <v>0</v>
      </c>
      <c r="H84" s="207">
        <f>固定資本!M84</f>
        <v>1.0002151820820326</v>
      </c>
      <c r="I84" s="212"/>
      <c r="J84" s="206">
        <f t="shared" si="14"/>
        <v>0</v>
      </c>
      <c r="K84" s="261">
        <v>0</v>
      </c>
      <c r="L84" s="206">
        <f t="shared" si="17"/>
        <v>0</v>
      </c>
      <c r="M84" s="207">
        <f>係数!E84+係数!F84</f>
        <v>0.39192381631130974</v>
      </c>
      <c r="N84" s="206">
        <f t="shared" si="18"/>
        <v>0</v>
      </c>
      <c r="O84" s="8"/>
      <c r="P84" s="10"/>
      <c r="Q84" s="207">
        <f>係数!G84</f>
        <v>1.47128559233576E-3</v>
      </c>
      <c r="R84" s="206">
        <f t="shared" si="19"/>
        <v>0</v>
      </c>
      <c r="S84" s="206">
        <f t="shared" si="20"/>
        <v>0</v>
      </c>
      <c r="T84" s="208">
        <v>0</v>
      </c>
      <c r="U84" s="206">
        <f t="shared" si="15"/>
        <v>0</v>
      </c>
      <c r="V84" s="210"/>
      <c r="W84" s="206">
        <f t="shared" si="21"/>
        <v>0</v>
      </c>
      <c r="X84" s="206">
        <f t="shared" si="22"/>
        <v>0</v>
      </c>
      <c r="Y84" s="206">
        <f t="shared" si="23"/>
        <v>0</v>
      </c>
      <c r="Z84" s="210"/>
      <c r="AA84" s="206">
        <f>W84*(1-固定資本!N84)</f>
        <v>0</v>
      </c>
      <c r="AB84" s="206">
        <f>X84*(1-固定資本!N84)</f>
        <v>0</v>
      </c>
      <c r="AC84" s="206">
        <f t="shared" si="24"/>
        <v>0</v>
      </c>
      <c r="AD84" s="210"/>
      <c r="AE84" s="260">
        <f>(I84+K84+T84)*係数!H84/1000</f>
        <v>0</v>
      </c>
      <c r="AF84" s="210"/>
      <c r="AG84" s="260">
        <f>(I84+K84+T84)*係数!I84/1000</f>
        <v>0</v>
      </c>
    </row>
    <row r="85" spans="1:33">
      <c r="A85" s="10"/>
      <c r="B85" s="203">
        <v>578</v>
      </c>
      <c r="C85" s="211" t="s">
        <v>962</v>
      </c>
      <c r="D85" s="212"/>
      <c r="E85" s="206">
        <f>固定資本!P85*$E$122</f>
        <v>0</v>
      </c>
      <c r="F85" s="207">
        <f>係数!D85</f>
        <v>0.60173495266141197</v>
      </c>
      <c r="G85" s="206">
        <f t="shared" si="16"/>
        <v>0</v>
      </c>
      <c r="H85" s="207">
        <f>固定資本!M85</f>
        <v>1.0051715877925871</v>
      </c>
      <c r="I85" s="212"/>
      <c r="J85" s="206">
        <f t="shared" si="14"/>
        <v>0</v>
      </c>
      <c r="K85" s="261">
        <v>0</v>
      </c>
      <c r="L85" s="206">
        <f t="shared" si="17"/>
        <v>0</v>
      </c>
      <c r="M85" s="207">
        <f>係数!E85+係数!F85</f>
        <v>0.49431109054462619</v>
      </c>
      <c r="N85" s="206">
        <f t="shared" si="18"/>
        <v>0</v>
      </c>
      <c r="O85" s="8"/>
      <c r="P85" s="10"/>
      <c r="Q85" s="207">
        <f>係数!G85</f>
        <v>1.0461542085301673E-2</v>
      </c>
      <c r="R85" s="206">
        <f t="shared" si="19"/>
        <v>0</v>
      </c>
      <c r="S85" s="206">
        <f t="shared" si="20"/>
        <v>0</v>
      </c>
      <c r="T85" s="208">
        <v>0</v>
      </c>
      <c r="U85" s="206">
        <f t="shared" si="15"/>
        <v>0</v>
      </c>
      <c r="V85" s="210"/>
      <c r="W85" s="206">
        <f t="shared" si="21"/>
        <v>0</v>
      </c>
      <c r="X85" s="206">
        <f t="shared" si="22"/>
        <v>0</v>
      </c>
      <c r="Y85" s="206">
        <f t="shared" si="23"/>
        <v>0</v>
      </c>
      <c r="Z85" s="210"/>
      <c r="AA85" s="206">
        <f>W85*(1-固定資本!N85)</f>
        <v>0</v>
      </c>
      <c r="AB85" s="206">
        <f>X85*(1-固定資本!N85)</f>
        <v>0</v>
      </c>
      <c r="AC85" s="206">
        <f t="shared" si="24"/>
        <v>0</v>
      </c>
      <c r="AD85" s="210"/>
      <c r="AE85" s="260">
        <f>(I85+K85+T85)*係数!H85/1000</f>
        <v>0</v>
      </c>
      <c r="AF85" s="210"/>
      <c r="AG85" s="260">
        <f>(I85+K85+T85)*係数!I85/1000</f>
        <v>0</v>
      </c>
    </row>
    <row r="86" spans="1:33">
      <c r="A86" s="10"/>
      <c r="B86" s="203">
        <v>579</v>
      </c>
      <c r="C86" s="211" t="s">
        <v>963</v>
      </c>
      <c r="D86" s="212"/>
      <c r="E86" s="206">
        <f>固定資本!P86*$E$122</f>
        <v>0</v>
      </c>
      <c r="F86" s="207">
        <f>係数!D86</f>
        <v>0.99898059380840909</v>
      </c>
      <c r="G86" s="206">
        <f t="shared" si="16"/>
        <v>0</v>
      </c>
      <c r="H86" s="207">
        <f>固定資本!M86</f>
        <v>1.0060319256316252</v>
      </c>
      <c r="I86" s="212"/>
      <c r="J86" s="206">
        <f t="shared" si="14"/>
        <v>0</v>
      </c>
      <c r="K86" s="261">
        <v>0</v>
      </c>
      <c r="L86" s="206">
        <f t="shared" si="17"/>
        <v>0</v>
      </c>
      <c r="M86" s="207">
        <f>係数!E86+係数!F86</f>
        <v>0.69019485906100442</v>
      </c>
      <c r="N86" s="206">
        <f t="shared" si="18"/>
        <v>0</v>
      </c>
      <c r="O86" s="8"/>
      <c r="P86" s="10"/>
      <c r="Q86" s="207">
        <f>係数!G86</f>
        <v>6.0508103702766071E-4</v>
      </c>
      <c r="R86" s="206">
        <f t="shared" si="19"/>
        <v>0</v>
      </c>
      <c r="S86" s="206">
        <f t="shared" si="20"/>
        <v>0</v>
      </c>
      <c r="T86" s="208">
        <v>0</v>
      </c>
      <c r="U86" s="206">
        <f t="shared" si="15"/>
        <v>0</v>
      </c>
      <c r="V86" s="210"/>
      <c r="W86" s="206">
        <f t="shared" si="21"/>
        <v>0</v>
      </c>
      <c r="X86" s="206">
        <f t="shared" si="22"/>
        <v>0</v>
      </c>
      <c r="Y86" s="206">
        <f t="shared" si="23"/>
        <v>0</v>
      </c>
      <c r="Z86" s="210"/>
      <c r="AA86" s="206">
        <f>W86*(1-固定資本!N86)</f>
        <v>0</v>
      </c>
      <c r="AB86" s="206">
        <f>X86*(1-固定資本!N86)</f>
        <v>0</v>
      </c>
      <c r="AC86" s="206">
        <f t="shared" si="24"/>
        <v>0</v>
      </c>
      <c r="AD86" s="210"/>
      <c r="AE86" s="260">
        <f>(I86+K86+T86)*係数!H86/1000</f>
        <v>0</v>
      </c>
      <c r="AF86" s="210"/>
      <c r="AG86" s="260">
        <f>(I86+K86+T86)*係数!I86/1000</f>
        <v>0</v>
      </c>
    </row>
    <row r="87" spans="1:33">
      <c r="A87" s="10"/>
      <c r="B87" s="203">
        <v>591</v>
      </c>
      <c r="C87" s="211" t="s">
        <v>964</v>
      </c>
      <c r="D87" s="212"/>
      <c r="E87" s="206">
        <f>固定資本!P87*$E$122</f>
        <v>0</v>
      </c>
      <c r="F87" s="207">
        <f>係数!D87</f>
        <v>0.74191838194207471</v>
      </c>
      <c r="G87" s="206">
        <f t="shared" si="16"/>
        <v>0</v>
      </c>
      <c r="H87" s="207">
        <f>固定資本!M87</f>
        <v>0.8288988911857339</v>
      </c>
      <c r="I87" s="212"/>
      <c r="J87" s="206">
        <f t="shared" si="14"/>
        <v>0</v>
      </c>
      <c r="K87" s="261">
        <v>0</v>
      </c>
      <c r="L87" s="206">
        <f t="shared" si="17"/>
        <v>0</v>
      </c>
      <c r="M87" s="207">
        <f>係数!E87+係数!F87</f>
        <v>0.23399590639085854</v>
      </c>
      <c r="N87" s="206">
        <f t="shared" si="18"/>
        <v>0</v>
      </c>
      <c r="O87" s="8"/>
      <c r="P87" s="10"/>
      <c r="Q87" s="207">
        <f>係数!G87</f>
        <v>3.154709547889039E-2</v>
      </c>
      <c r="R87" s="206">
        <f t="shared" si="19"/>
        <v>0</v>
      </c>
      <c r="S87" s="206">
        <f t="shared" si="20"/>
        <v>0</v>
      </c>
      <c r="T87" s="208">
        <v>0</v>
      </c>
      <c r="U87" s="206">
        <f t="shared" si="15"/>
        <v>0</v>
      </c>
      <c r="V87" s="210"/>
      <c r="W87" s="206">
        <f t="shared" si="21"/>
        <v>0</v>
      </c>
      <c r="X87" s="206">
        <f t="shared" si="22"/>
        <v>0</v>
      </c>
      <c r="Y87" s="206">
        <f t="shared" si="23"/>
        <v>0</v>
      </c>
      <c r="Z87" s="210"/>
      <c r="AA87" s="206">
        <f>W87*(1-固定資本!N87)</f>
        <v>0</v>
      </c>
      <c r="AB87" s="206">
        <f>X87*(1-固定資本!N87)</f>
        <v>0</v>
      </c>
      <c r="AC87" s="206">
        <f t="shared" si="24"/>
        <v>0</v>
      </c>
      <c r="AD87" s="210"/>
      <c r="AE87" s="260">
        <f>(I87+K87+T87)*係数!H87/1000</f>
        <v>0</v>
      </c>
      <c r="AF87" s="210"/>
      <c r="AG87" s="260">
        <f>(I87+K87+T87)*係数!I87/1000</f>
        <v>0</v>
      </c>
    </row>
    <row r="88" spans="1:33">
      <c r="A88" s="10"/>
      <c r="B88" s="203">
        <v>592</v>
      </c>
      <c r="C88" s="211" t="s">
        <v>965</v>
      </c>
      <c r="D88" s="212"/>
      <c r="E88" s="206">
        <f>固定資本!P88*$E$122</f>
        <v>0</v>
      </c>
      <c r="F88" s="207">
        <f>係数!D88</f>
        <v>0.42057212238867503</v>
      </c>
      <c r="G88" s="206">
        <f t="shared" si="16"/>
        <v>0</v>
      </c>
      <c r="H88" s="207">
        <f>固定資本!M88</f>
        <v>1.0570967775829971</v>
      </c>
      <c r="I88" s="212"/>
      <c r="J88" s="206">
        <f t="shared" si="14"/>
        <v>0</v>
      </c>
      <c r="K88" s="261">
        <v>0</v>
      </c>
      <c r="L88" s="206">
        <f t="shared" si="17"/>
        <v>0</v>
      </c>
      <c r="M88" s="207">
        <f>係数!E88+係数!F88</f>
        <v>0.23259945741598842</v>
      </c>
      <c r="N88" s="206">
        <f t="shared" si="18"/>
        <v>0</v>
      </c>
      <c r="O88" s="8"/>
      <c r="P88" s="10"/>
      <c r="Q88" s="207">
        <f>係数!G88</f>
        <v>4.5234822000736023E-3</v>
      </c>
      <c r="R88" s="206">
        <f t="shared" si="19"/>
        <v>0</v>
      </c>
      <c r="S88" s="206">
        <f t="shared" si="20"/>
        <v>0</v>
      </c>
      <c r="T88" s="208">
        <v>0</v>
      </c>
      <c r="U88" s="206">
        <f t="shared" si="15"/>
        <v>0</v>
      </c>
      <c r="V88" s="210"/>
      <c r="W88" s="206">
        <f t="shared" si="21"/>
        <v>0</v>
      </c>
      <c r="X88" s="206">
        <f t="shared" si="22"/>
        <v>0</v>
      </c>
      <c r="Y88" s="206">
        <f t="shared" si="23"/>
        <v>0</v>
      </c>
      <c r="Z88" s="210"/>
      <c r="AA88" s="206">
        <f>W88*(1-固定資本!N88)</f>
        <v>0</v>
      </c>
      <c r="AB88" s="206">
        <f>X88*(1-固定資本!N88)</f>
        <v>0</v>
      </c>
      <c r="AC88" s="206">
        <f t="shared" si="24"/>
        <v>0</v>
      </c>
      <c r="AD88" s="210"/>
      <c r="AE88" s="260">
        <f>(I88+K88+T88)*係数!H88/1000</f>
        <v>0</v>
      </c>
      <c r="AF88" s="210"/>
      <c r="AG88" s="260">
        <f>(I88+K88+T88)*係数!I88/1000</f>
        <v>0</v>
      </c>
    </row>
    <row r="89" spans="1:33">
      <c r="A89" s="10"/>
      <c r="B89" s="203">
        <v>593</v>
      </c>
      <c r="C89" s="211" t="s">
        <v>966</v>
      </c>
      <c r="D89" s="212"/>
      <c r="E89" s="206">
        <f>固定資本!P89*$E$122</f>
        <v>0</v>
      </c>
      <c r="F89" s="207">
        <f>係数!D89</f>
        <v>9.6744118042475735E-2</v>
      </c>
      <c r="G89" s="206">
        <f t="shared" si="16"/>
        <v>0</v>
      </c>
      <c r="H89" s="207">
        <f>固定資本!M89</f>
        <v>0.99534050914447669</v>
      </c>
      <c r="I89" s="212"/>
      <c r="J89" s="206">
        <f t="shared" si="14"/>
        <v>0</v>
      </c>
      <c r="K89" s="261">
        <v>0</v>
      </c>
      <c r="L89" s="206">
        <f t="shared" si="17"/>
        <v>0</v>
      </c>
      <c r="M89" s="207">
        <f>係数!E89+係数!F89</f>
        <v>0.4522708680898333</v>
      </c>
      <c r="N89" s="206">
        <f t="shared" si="18"/>
        <v>0</v>
      </c>
      <c r="O89" s="8"/>
      <c r="P89" s="10"/>
      <c r="Q89" s="207">
        <f>係数!G89</f>
        <v>8.6863296311014849E-3</v>
      </c>
      <c r="R89" s="206">
        <f t="shared" si="19"/>
        <v>0</v>
      </c>
      <c r="S89" s="206">
        <f t="shared" si="20"/>
        <v>0</v>
      </c>
      <c r="T89" s="208">
        <v>0</v>
      </c>
      <c r="U89" s="206">
        <f t="shared" si="15"/>
        <v>0</v>
      </c>
      <c r="V89" s="210"/>
      <c r="W89" s="206">
        <f t="shared" si="21"/>
        <v>0</v>
      </c>
      <c r="X89" s="206">
        <f t="shared" si="22"/>
        <v>0</v>
      </c>
      <c r="Y89" s="206">
        <f t="shared" si="23"/>
        <v>0</v>
      </c>
      <c r="Z89" s="210"/>
      <c r="AA89" s="206">
        <f>W89*(1-固定資本!N89)</f>
        <v>0</v>
      </c>
      <c r="AB89" s="206">
        <f>X89*(1-固定資本!N89)</f>
        <v>0</v>
      </c>
      <c r="AC89" s="206">
        <f t="shared" si="24"/>
        <v>0</v>
      </c>
      <c r="AD89" s="210"/>
      <c r="AE89" s="260">
        <f>(I89+K89+T89)*係数!H89/1000</f>
        <v>0</v>
      </c>
      <c r="AF89" s="210"/>
      <c r="AG89" s="260">
        <f>(I89+K89+T89)*係数!I89/1000</f>
        <v>0</v>
      </c>
    </row>
    <row r="90" spans="1:33">
      <c r="A90" s="10"/>
      <c r="B90" s="203">
        <v>594</v>
      </c>
      <c r="C90" s="211" t="s">
        <v>967</v>
      </c>
      <c r="D90" s="212"/>
      <c r="E90" s="206">
        <f>固定資本!P90*$E$122</f>
        <v>0</v>
      </c>
      <c r="F90" s="207">
        <f>係数!D90</f>
        <v>0.27662735167983421</v>
      </c>
      <c r="G90" s="206">
        <f t="shared" si="16"/>
        <v>0</v>
      </c>
      <c r="H90" s="207">
        <f>固定資本!M90</f>
        <v>1.0034464965414736</v>
      </c>
      <c r="I90" s="212"/>
      <c r="J90" s="206">
        <f t="shared" si="14"/>
        <v>0</v>
      </c>
      <c r="K90" s="261">
        <v>0</v>
      </c>
      <c r="L90" s="206">
        <f t="shared" si="17"/>
        <v>0</v>
      </c>
      <c r="M90" s="207">
        <f>係数!E90+係数!F90</f>
        <v>0.33073277859899297</v>
      </c>
      <c r="N90" s="206">
        <f t="shared" si="18"/>
        <v>0</v>
      </c>
      <c r="O90" s="8"/>
      <c r="P90" s="10"/>
      <c r="Q90" s="207">
        <f>係数!G90</f>
        <v>6.693816710271412E-3</v>
      </c>
      <c r="R90" s="206">
        <f t="shared" si="19"/>
        <v>0</v>
      </c>
      <c r="S90" s="206">
        <f t="shared" si="20"/>
        <v>0</v>
      </c>
      <c r="T90" s="208">
        <v>0</v>
      </c>
      <c r="U90" s="206">
        <f t="shared" si="15"/>
        <v>0</v>
      </c>
      <c r="V90" s="210"/>
      <c r="W90" s="206">
        <f t="shared" si="21"/>
        <v>0</v>
      </c>
      <c r="X90" s="206">
        <f t="shared" si="22"/>
        <v>0</v>
      </c>
      <c r="Y90" s="206">
        <f t="shared" si="23"/>
        <v>0</v>
      </c>
      <c r="Z90" s="210"/>
      <c r="AA90" s="206">
        <f>W90*(1-固定資本!N90)</f>
        <v>0</v>
      </c>
      <c r="AB90" s="206">
        <f>X90*(1-固定資本!N90)</f>
        <v>0</v>
      </c>
      <c r="AC90" s="206">
        <f t="shared" si="24"/>
        <v>0</v>
      </c>
      <c r="AD90" s="210"/>
      <c r="AE90" s="260">
        <f>(I90+K90+T90)*係数!H90/1000</f>
        <v>0</v>
      </c>
      <c r="AF90" s="210"/>
      <c r="AG90" s="260">
        <f>(I90+K90+T90)*係数!I90/1000</f>
        <v>0</v>
      </c>
    </row>
    <row r="91" spans="1:33">
      <c r="A91" s="10"/>
      <c r="B91" s="203">
        <v>595</v>
      </c>
      <c r="C91" s="211" t="s">
        <v>968</v>
      </c>
      <c r="D91" s="212"/>
      <c r="E91" s="206">
        <f>固定資本!P91*$E$122</f>
        <v>0</v>
      </c>
      <c r="F91" s="207">
        <f>係数!D91</f>
        <v>0.19512280549170569</v>
      </c>
      <c r="G91" s="206">
        <f t="shared" si="16"/>
        <v>0</v>
      </c>
      <c r="H91" s="207">
        <f>固定資本!M91</f>
        <v>1.0219393786478603</v>
      </c>
      <c r="I91" s="212"/>
      <c r="J91" s="206">
        <f t="shared" si="14"/>
        <v>0</v>
      </c>
      <c r="K91" s="261">
        <v>0</v>
      </c>
      <c r="L91" s="206">
        <f t="shared" si="17"/>
        <v>0</v>
      </c>
      <c r="M91" s="207">
        <f>係数!E91+係数!F91</f>
        <v>0.34929642511299852</v>
      </c>
      <c r="N91" s="206">
        <f t="shared" si="18"/>
        <v>0</v>
      </c>
      <c r="O91" s="8"/>
      <c r="P91" s="10"/>
      <c r="Q91" s="207">
        <f>係数!G91</f>
        <v>3.4082851464020732E-3</v>
      </c>
      <c r="R91" s="206">
        <f t="shared" si="19"/>
        <v>0</v>
      </c>
      <c r="S91" s="206">
        <f t="shared" si="20"/>
        <v>0</v>
      </c>
      <c r="T91" s="208">
        <v>0</v>
      </c>
      <c r="U91" s="206">
        <f t="shared" si="15"/>
        <v>0</v>
      </c>
      <c r="V91" s="210"/>
      <c r="W91" s="206">
        <f t="shared" si="21"/>
        <v>0</v>
      </c>
      <c r="X91" s="206">
        <f t="shared" si="22"/>
        <v>0</v>
      </c>
      <c r="Y91" s="206">
        <f t="shared" si="23"/>
        <v>0</v>
      </c>
      <c r="Z91" s="210"/>
      <c r="AA91" s="206">
        <f>W91*(1-固定資本!N91)</f>
        <v>0</v>
      </c>
      <c r="AB91" s="206">
        <f>X91*(1-固定資本!N91)</f>
        <v>0</v>
      </c>
      <c r="AC91" s="206">
        <f t="shared" si="24"/>
        <v>0</v>
      </c>
      <c r="AD91" s="210"/>
      <c r="AE91" s="260">
        <f>(I91+K91+T91)*係数!H91/1000</f>
        <v>0</v>
      </c>
      <c r="AF91" s="210"/>
      <c r="AG91" s="260">
        <f>(I91+K91+T91)*係数!I91/1000</f>
        <v>0</v>
      </c>
    </row>
    <row r="92" spans="1:33">
      <c r="A92" s="10"/>
      <c r="B92" s="203">
        <v>611</v>
      </c>
      <c r="C92" s="211" t="s">
        <v>969</v>
      </c>
      <c r="D92" s="212"/>
      <c r="E92" s="206">
        <f>固定資本!P92*$E$122</f>
        <v>0</v>
      </c>
      <c r="F92" s="207">
        <f>係数!D92</f>
        <v>1</v>
      </c>
      <c r="G92" s="206">
        <f t="shared" si="16"/>
        <v>0</v>
      </c>
      <c r="H92" s="207">
        <f>固定資本!M92</f>
        <v>1.0219068672293024</v>
      </c>
      <c r="I92" s="212"/>
      <c r="J92" s="206">
        <f t="shared" si="14"/>
        <v>0</v>
      </c>
      <c r="K92" s="261">
        <v>0</v>
      </c>
      <c r="L92" s="206">
        <f t="shared" si="17"/>
        <v>0</v>
      </c>
      <c r="M92" s="207">
        <f>係数!E92+係数!F92</f>
        <v>0.36924482699005529</v>
      </c>
      <c r="N92" s="206">
        <f t="shared" si="18"/>
        <v>0</v>
      </c>
      <c r="O92" s="8"/>
      <c r="P92" s="10"/>
      <c r="Q92" s="207">
        <f>係数!G92</f>
        <v>2.7258709934576491E-3</v>
      </c>
      <c r="R92" s="206">
        <f t="shared" si="19"/>
        <v>0</v>
      </c>
      <c r="S92" s="206">
        <f t="shared" si="20"/>
        <v>0</v>
      </c>
      <c r="T92" s="208">
        <v>0</v>
      </c>
      <c r="U92" s="206">
        <f t="shared" si="15"/>
        <v>0</v>
      </c>
      <c r="V92" s="210"/>
      <c r="W92" s="206">
        <f t="shared" si="21"/>
        <v>0</v>
      </c>
      <c r="X92" s="206">
        <f t="shared" si="22"/>
        <v>0</v>
      </c>
      <c r="Y92" s="206">
        <f t="shared" si="23"/>
        <v>0</v>
      </c>
      <c r="Z92" s="210"/>
      <c r="AA92" s="206">
        <f>W92*(1-固定資本!N92)</f>
        <v>0</v>
      </c>
      <c r="AB92" s="206">
        <f>X92*(1-固定資本!N92)</f>
        <v>0</v>
      </c>
      <c r="AC92" s="206">
        <f t="shared" si="24"/>
        <v>0</v>
      </c>
      <c r="AD92" s="210"/>
      <c r="AE92" s="260">
        <f>(I92+K92+T92)*係数!H92/1000</f>
        <v>0</v>
      </c>
      <c r="AF92" s="210"/>
      <c r="AG92" s="260">
        <f>(I92+K92+T92)*係数!I92/1000</f>
        <v>0</v>
      </c>
    </row>
    <row r="93" spans="1:33">
      <c r="A93" s="10"/>
      <c r="B93" s="203">
        <v>631</v>
      </c>
      <c r="C93" s="211" t="s">
        <v>970</v>
      </c>
      <c r="D93" s="212"/>
      <c r="E93" s="206">
        <f>固定資本!P93*$E$122</f>
        <v>0</v>
      </c>
      <c r="F93" s="207">
        <f>係数!D93</f>
        <v>0.77418871350256457</v>
      </c>
      <c r="G93" s="206">
        <f t="shared" si="16"/>
        <v>0</v>
      </c>
      <c r="H93" s="207">
        <f>固定資本!M93</f>
        <v>0.97392898541967743</v>
      </c>
      <c r="I93" s="212"/>
      <c r="J93" s="206">
        <f t="shared" si="14"/>
        <v>0</v>
      </c>
      <c r="K93" s="261">
        <v>0</v>
      </c>
      <c r="L93" s="206">
        <f t="shared" si="17"/>
        <v>0</v>
      </c>
      <c r="M93" s="207">
        <f>係数!E93+係数!F93</f>
        <v>0.62858233353610804</v>
      </c>
      <c r="N93" s="206">
        <f t="shared" si="18"/>
        <v>0</v>
      </c>
      <c r="O93" s="8"/>
      <c r="P93" s="10"/>
      <c r="Q93" s="207">
        <f>係数!G93</f>
        <v>2.6421722946925699E-2</v>
      </c>
      <c r="R93" s="206">
        <f t="shared" si="19"/>
        <v>0</v>
      </c>
      <c r="S93" s="206">
        <f t="shared" si="20"/>
        <v>0</v>
      </c>
      <c r="T93" s="208">
        <v>0</v>
      </c>
      <c r="U93" s="206">
        <f t="shared" si="15"/>
        <v>0</v>
      </c>
      <c r="V93" s="210"/>
      <c r="W93" s="206">
        <f t="shared" si="21"/>
        <v>0</v>
      </c>
      <c r="X93" s="206">
        <f t="shared" si="22"/>
        <v>0</v>
      </c>
      <c r="Y93" s="206">
        <f t="shared" si="23"/>
        <v>0</v>
      </c>
      <c r="Z93" s="210"/>
      <c r="AA93" s="206">
        <f>W93*(1-固定資本!N93)</f>
        <v>0</v>
      </c>
      <c r="AB93" s="206">
        <f>X93*(1-固定資本!N93)</f>
        <v>0</v>
      </c>
      <c r="AC93" s="206">
        <f t="shared" si="24"/>
        <v>0</v>
      </c>
      <c r="AD93" s="210"/>
      <c r="AE93" s="260">
        <f>(I93+K93+T93)*係数!H93/1000</f>
        <v>0</v>
      </c>
      <c r="AF93" s="210"/>
      <c r="AG93" s="260">
        <f>(I93+K93+T93)*係数!I93/1000</f>
        <v>0</v>
      </c>
    </row>
    <row r="94" spans="1:33">
      <c r="A94" s="10"/>
      <c r="B94" s="203">
        <v>632</v>
      </c>
      <c r="C94" s="211" t="s">
        <v>971</v>
      </c>
      <c r="D94" s="212"/>
      <c r="E94" s="206">
        <f>固定資本!P94*$E$122</f>
        <v>0</v>
      </c>
      <c r="F94" s="207">
        <f>係数!D94</f>
        <v>0.88283296105563347</v>
      </c>
      <c r="G94" s="206">
        <f t="shared" si="16"/>
        <v>0</v>
      </c>
      <c r="H94" s="207">
        <f>固定資本!M94</f>
        <v>1.0111004347100798</v>
      </c>
      <c r="I94" s="212"/>
      <c r="J94" s="206">
        <f t="shared" si="14"/>
        <v>0</v>
      </c>
      <c r="K94" s="261">
        <v>0</v>
      </c>
      <c r="L94" s="206">
        <f t="shared" si="17"/>
        <v>0</v>
      </c>
      <c r="M94" s="207">
        <f>係数!E94+係数!F94</f>
        <v>0.39288729257957827</v>
      </c>
      <c r="N94" s="206">
        <f t="shared" si="18"/>
        <v>0</v>
      </c>
      <c r="O94" s="8"/>
      <c r="P94" s="10"/>
      <c r="Q94" s="207">
        <f>係数!G94</f>
        <v>0</v>
      </c>
      <c r="R94" s="206">
        <f t="shared" si="19"/>
        <v>0</v>
      </c>
      <c r="S94" s="206">
        <f t="shared" si="20"/>
        <v>0</v>
      </c>
      <c r="T94" s="208">
        <v>0</v>
      </c>
      <c r="U94" s="206">
        <f t="shared" si="15"/>
        <v>0</v>
      </c>
      <c r="V94" s="210"/>
      <c r="W94" s="206">
        <f t="shared" si="21"/>
        <v>0</v>
      </c>
      <c r="X94" s="206">
        <f t="shared" si="22"/>
        <v>0</v>
      </c>
      <c r="Y94" s="206">
        <f t="shared" si="23"/>
        <v>0</v>
      </c>
      <c r="Z94" s="210"/>
      <c r="AA94" s="206">
        <f>W94*(1-固定資本!N94)</f>
        <v>0</v>
      </c>
      <c r="AB94" s="206">
        <f>X94*(1-固定資本!N94)</f>
        <v>0</v>
      </c>
      <c r="AC94" s="206">
        <f t="shared" si="24"/>
        <v>0</v>
      </c>
      <c r="AD94" s="210"/>
      <c r="AE94" s="260">
        <f>(I94+K94+T94)*係数!H94/1000</f>
        <v>0</v>
      </c>
      <c r="AF94" s="210"/>
      <c r="AG94" s="260">
        <f>(I94+K94+T94)*係数!I94/1000</f>
        <v>0</v>
      </c>
    </row>
    <row r="95" spans="1:33">
      <c r="A95" s="10"/>
      <c r="B95" s="203">
        <v>641</v>
      </c>
      <c r="C95" s="211" t="s">
        <v>972</v>
      </c>
      <c r="D95" s="212"/>
      <c r="E95" s="206">
        <f>固定資本!P95*$E$122</f>
        <v>0</v>
      </c>
      <c r="F95" s="207">
        <f>係数!D95</f>
        <v>0.90091322211213132</v>
      </c>
      <c r="G95" s="206">
        <f t="shared" si="16"/>
        <v>0</v>
      </c>
      <c r="H95" s="207">
        <f>固定資本!M95</f>
        <v>0.98685870996308489</v>
      </c>
      <c r="I95" s="212"/>
      <c r="J95" s="206">
        <f t="shared" si="14"/>
        <v>0</v>
      </c>
      <c r="K95" s="261">
        <v>0</v>
      </c>
      <c r="L95" s="206">
        <f t="shared" si="17"/>
        <v>0</v>
      </c>
      <c r="M95" s="207">
        <f>係数!E95+係数!F95</f>
        <v>0.43057699681144729</v>
      </c>
      <c r="N95" s="206">
        <f t="shared" si="18"/>
        <v>0</v>
      </c>
      <c r="O95" s="8"/>
      <c r="P95" s="10"/>
      <c r="Q95" s="207">
        <f>係数!G95</f>
        <v>3.1850304390851146E-2</v>
      </c>
      <c r="R95" s="206">
        <f t="shared" si="19"/>
        <v>0</v>
      </c>
      <c r="S95" s="206">
        <f t="shared" si="20"/>
        <v>0</v>
      </c>
      <c r="T95" s="208">
        <v>0</v>
      </c>
      <c r="U95" s="206">
        <f t="shared" si="15"/>
        <v>0</v>
      </c>
      <c r="V95" s="210"/>
      <c r="W95" s="206">
        <f t="shared" si="21"/>
        <v>0</v>
      </c>
      <c r="X95" s="206">
        <f t="shared" si="22"/>
        <v>0</v>
      </c>
      <c r="Y95" s="206">
        <f t="shared" si="23"/>
        <v>0</v>
      </c>
      <c r="Z95" s="210"/>
      <c r="AA95" s="206">
        <f>W95*(1-固定資本!N95)</f>
        <v>0</v>
      </c>
      <c r="AB95" s="206">
        <f>X95*(1-固定資本!N95)</f>
        <v>0</v>
      </c>
      <c r="AC95" s="206">
        <f t="shared" si="24"/>
        <v>0</v>
      </c>
      <c r="AD95" s="210"/>
      <c r="AE95" s="260">
        <f>(I95+K95+T95)*係数!H95/1000</f>
        <v>0</v>
      </c>
      <c r="AF95" s="210"/>
      <c r="AG95" s="260">
        <f>(I95+K95+T95)*係数!I95/1000</f>
        <v>0</v>
      </c>
    </row>
    <row r="96" spans="1:33">
      <c r="A96" s="10"/>
      <c r="B96" s="203">
        <v>642</v>
      </c>
      <c r="C96" s="211" t="s">
        <v>973</v>
      </c>
      <c r="D96" s="212"/>
      <c r="E96" s="206">
        <f>固定資本!P96*$E$122</f>
        <v>0</v>
      </c>
      <c r="F96" s="207">
        <f>係数!D96</f>
        <v>0.78924577775500038</v>
      </c>
      <c r="G96" s="206">
        <f t="shared" si="16"/>
        <v>0</v>
      </c>
      <c r="H96" s="207">
        <f>固定資本!M96</f>
        <v>1</v>
      </c>
      <c r="I96" s="212"/>
      <c r="J96" s="206">
        <f t="shared" si="14"/>
        <v>0</v>
      </c>
      <c r="K96" s="261">
        <v>0</v>
      </c>
      <c r="L96" s="206">
        <f t="shared" si="17"/>
        <v>0</v>
      </c>
      <c r="M96" s="207">
        <f>係数!E96+係数!F96</f>
        <v>0.51060921228702305</v>
      </c>
      <c r="N96" s="206">
        <f t="shared" si="18"/>
        <v>0</v>
      </c>
      <c r="O96" s="8"/>
      <c r="P96" s="10"/>
      <c r="Q96" s="207">
        <f>係数!G96</f>
        <v>1.6181785904617428E-4</v>
      </c>
      <c r="R96" s="206">
        <f t="shared" si="19"/>
        <v>0</v>
      </c>
      <c r="S96" s="206">
        <f t="shared" si="20"/>
        <v>0</v>
      </c>
      <c r="T96" s="208">
        <v>0</v>
      </c>
      <c r="U96" s="206">
        <f t="shared" si="15"/>
        <v>0</v>
      </c>
      <c r="V96" s="210"/>
      <c r="W96" s="206">
        <f t="shared" si="21"/>
        <v>0</v>
      </c>
      <c r="X96" s="206">
        <f t="shared" si="22"/>
        <v>0</v>
      </c>
      <c r="Y96" s="206">
        <f t="shared" si="23"/>
        <v>0</v>
      </c>
      <c r="Z96" s="210"/>
      <c r="AA96" s="206">
        <f>W96*(1-固定資本!N96)</f>
        <v>0</v>
      </c>
      <c r="AB96" s="206">
        <f>X96*(1-固定資本!N96)</f>
        <v>0</v>
      </c>
      <c r="AC96" s="206">
        <f t="shared" si="24"/>
        <v>0</v>
      </c>
      <c r="AD96" s="210"/>
      <c r="AE96" s="260">
        <f>(I96+K96+T96)*係数!H96/1000</f>
        <v>0</v>
      </c>
      <c r="AF96" s="210"/>
      <c r="AG96" s="260">
        <f>(I96+K96+T96)*係数!I96/1000</f>
        <v>0</v>
      </c>
    </row>
    <row r="97" spans="1:33">
      <c r="A97" s="10"/>
      <c r="B97" s="203">
        <v>643</v>
      </c>
      <c r="C97" s="211" t="s">
        <v>974</v>
      </c>
      <c r="D97" s="212"/>
      <c r="E97" s="206">
        <f>固定資本!P97*$E$122</f>
        <v>0</v>
      </c>
      <c r="F97" s="207">
        <f>係数!D97</f>
        <v>0.98628013562372174</v>
      </c>
      <c r="G97" s="206">
        <f t="shared" si="16"/>
        <v>0</v>
      </c>
      <c r="H97" s="207">
        <f>固定資本!M97</f>
        <v>0.9669850910173956</v>
      </c>
      <c r="I97" s="212"/>
      <c r="J97" s="206">
        <f t="shared" si="14"/>
        <v>0</v>
      </c>
      <c r="K97" s="261">
        <v>0</v>
      </c>
      <c r="L97" s="206">
        <f t="shared" si="17"/>
        <v>0</v>
      </c>
      <c r="M97" s="207">
        <f>係数!E97+係数!F97</f>
        <v>0.74090506968014369</v>
      </c>
      <c r="N97" s="206">
        <f t="shared" si="18"/>
        <v>0</v>
      </c>
      <c r="O97" s="8"/>
      <c r="P97" s="10"/>
      <c r="Q97" s="207">
        <f>係数!G97</f>
        <v>7.4900172608798159E-3</v>
      </c>
      <c r="R97" s="206">
        <f t="shared" si="19"/>
        <v>0</v>
      </c>
      <c r="S97" s="206">
        <f t="shared" si="20"/>
        <v>0</v>
      </c>
      <c r="T97" s="208">
        <v>0</v>
      </c>
      <c r="U97" s="206">
        <f t="shared" si="15"/>
        <v>0</v>
      </c>
      <c r="V97" s="210"/>
      <c r="W97" s="206">
        <f t="shared" si="21"/>
        <v>0</v>
      </c>
      <c r="X97" s="206">
        <f t="shared" si="22"/>
        <v>0</v>
      </c>
      <c r="Y97" s="206">
        <f t="shared" si="23"/>
        <v>0</v>
      </c>
      <c r="Z97" s="210"/>
      <c r="AA97" s="206">
        <f>W97*(1-固定資本!N97)</f>
        <v>0</v>
      </c>
      <c r="AB97" s="206">
        <f>X97*(1-固定資本!N97)</f>
        <v>0</v>
      </c>
      <c r="AC97" s="206">
        <f t="shared" si="24"/>
        <v>0</v>
      </c>
      <c r="AD97" s="210"/>
      <c r="AE97" s="260">
        <f>(I97+K97+T97)*係数!H97/1000</f>
        <v>0</v>
      </c>
      <c r="AF97" s="210"/>
      <c r="AG97" s="260">
        <f>(I97+K97+T97)*係数!I97/1000</f>
        <v>0</v>
      </c>
    </row>
    <row r="98" spans="1:33">
      <c r="A98" s="10"/>
      <c r="B98" s="203">
        <v>644</v>
      </c>
      <c r="C98" s="211" t="s">
        <v>621</v>
      </c>
      <c r="D98" s="212"/>
      <c r="E98" s="206">
        <f>固定資本!P98*$E$122</f>
        <v>0</v>
      </c>
      <c r="F98" s="207">
        <f>係数!D98</f>
        <v>1</v>
      </c>
      <c r="G98" s="206">
        <f t="shared" si="16"/>
        <v>0</v>
      </c>
      <c r="H98" s="207">
        <f>固定資本!M98</f>
        <v>1.0165868459642982</v>
      </c>
      <c r="I98" s="212"/>
      <c r="J98" s="206">
        <f t="shared" si="14"/>
        <v>0</v>
      </c>
      <c r="K98" s="261">
        <v>0</v>
      </c>
      <c r="L98" s="206">
        <f t="shared" si="17"/>
        <v>0</v>
      </c>
      <c r="M98" s="207">
        <f>係数!E98+係数!F98</f>
        <v>0.63236122235120318</v>
      </c>
      <c r="N98" s="206">
        <f t="shared" si="18"/>
        <v>0</v>
      </c>
      <c r="O98" s="8"/>
      <c r="P98" s="10"/>
      <c r="Q98" s="207">
        <f>係数!G98</f>
        <v>4.260553318271439E-3</v>
      </c>
      <c r="R98" s="206">
        <f t="shared" si="19"/>
        <v>0</v>
      </c>
      <c r="S98" s="206">
        <f t="shared" si="20"/>
        <v>0</v>
      </c>
      <c r="T98" s="208">
        <v>0</v>
      </c>
      <c r="U98" s="206">
        <f t="shared" si="15"/>
        <v>0</v>
      </c>
      <c r="V98" s="210"/>
      <c r="W98" s="206">
        <f t="shared" si="21"/>
        <v>0</v>
      </c>
      <c r="X98" s="206">
        <f t="shared" si="22"/>
        <v>0</v>
      </c>
      <c r="Y98" s="206">
        <f t="shared" si="23"/>
        <v>0</v>
      </c>
      <c r="Z98" s="210"/>
      <c r="AA98" s="206">
        <f>W98*(1-固定資本!N98)</f>
        <v>0</v>
      </c>
      <c r="AB98" s="206">
        <f>X98*(1-固定資本!N98)</f>
        <v>0</v>
      </c>
      <c r="AC98" s="206">
        <f t="shared" si="24"/>
        <v>0</v>
      </c>
      <c r="AD98" s="210"/>
      <c r="AE98" s="260">
        <f>(I98+K98+T98)*係数!H98/1000</f>
        <v>0</v>
      </c>
      <c r="AF98" s="210"/>
      <c r="AG98" s="260">
        <f>(I98+K98+T98)*係数!I98/1000</f>
        <v>0</v>
      </c>
    </row>
    <row r="99" spans="1:33">
      <c r="A99" s="10"/>
      <c r="B99" s="203">
        <v>659</v>
      </c>
      <c r="C99" s="211" t="s">
        <v>90</v>
      </c>
      <c r="D99" s="212"/>
      <c r="E99" s="206">
        <f>固定資本!P99*$E$122</f>
        <v>0</v>
      </c>
      <c r="F99" s="207">
        <f>係数!D99</f>
        <v>0.88445262290308313</v>
      </c>
      <c r="G99" s="206">
        <f t="shared" si="16"/>
        <v>0</v>
      </c>
      <c r="H99" s="207">
        <f>固定資本!M99</f>
        <v>1.0013015909647431</v>
      </c>
      <c r="I99" s="212"/>
      <c r="J99" s="206">
        <f t="shared" si="14"/>
        <v>0</v>
      </c>
      <c r="K99" s="261">
        <v>0</v>
      </c>
      <c r="L99" s="206">
        <f t="shared" si="17"/>
        <v>0</v>
      </c>
      <c r="M99" s="207">
        <f>係数!E99+係数!F99</f>
        <v>0.58307451207252181</v>
      </c>
      <c r="N99" s="206">
        <f t="shared" si="18"/>
        <v>0</v>
      </c>
      <c r="O99" s="8"/>
      <c r="P99" s="10"/>
      <c r="Q99" s="207">
        <f>係数!G99</f>
        <v>5.2790045600261118E-3</v>
      </c>
      <c r="R99" s="206">
        <f t="shared" si="19"/>
        <v>0</v>
      </c>
      <c r="S99" s="206">
        <f t="shared" si="20"/>
        <v>0</v>
      </c>
      <c r="T99" s="208">
        <v>0</v>
      </c>
      <c r="U99" s="206">
        <f t="shared" si="15"/>
        <v>0</v>
      </c>
      <c r="V99" s="210"/>
      <c r="W99" s="206">
        <f t="shared" si="21"/>
        <v>0</v>
      </c>
      <c r="X99" s="206">
        <f t="shared" si="22"/>
        <v>0</v>
      </c>
      <c r="Y99" s="206">
        <f t="shared" si="23"/>
        <v>0</v>
      </c>
      <c r="Z99" s="210"/>
      <c r="AA99" s="206">
        <f>W99*(1-固定資本!N99)</f>
        <v>0</v>
      </c>
      <c r="AB99" s="206">
        <f>X99*(1-固定資本!N99)</f>
        <v>0</v>
      </c>
      <c r="AC99" s="206">
        <f t="shared" si="24"/>
        <v>0</v>
      </c>
      <c r="AD99" s="210"/>
      <c r="AE99" s="260">
        <f>(I99+K99+T99)*係数!H99/1000</f>
        <v>0</v>
      </c>
      <c r="AF99" s="210"/>
      <c r="AG99" s="260">
        <f>(I99+K99+T99)*係数!I99/1000</f>
        <v>0</v>
      </c>
    </row>
    <row r="100" spans="1:33">
      <c r="A100" s="10"/>
      <c r="B100" s="203">
        <v>661</v>
      </c>
      <c r="C100" s="211" t="s">
        <v>975</v>
      </c>
      <c r="D100" s="212"/>
      <c r="E100" s="206">
        <f>固定資本!P100*$E$122</f>
        <v>0</v>
      </c>
      <c r="F100" s="207">
        <f>係数!D100</f>
        <v>0.5002053766313751</v>
      </c>
      <c r="G100" s="206">
        <f t="shared" si="16"/>
        <v>0</v>
      </c>
      <c r="H100" s="207">
        <f>固定資本!M100</f>
        <v>1.0057588020832458</v>
      </c>
      <c r="I100" s="212"/>
      <c r="J100" s="206">
        <f t="shared" si="14"/>
        <v>0</v>
      </c>
      <c r="K100" s="261">
        <v>0</v>
      </c>
      <c r="L100" s="206">
        <f t="shared" si="17"/>
        <v>0</v>
      </c>
      <c r="M100" s="207">
        <f>係数!E100+係数!F100</f>
        <v>0.21353691328105767</v>
      </c>
      <c r="N100" s="206">
        <f t="shared" si="18"/>
        <v>0</v>
      </c>
      <c r="O100" s="8"/>
      <c r="P100" s="10"/>
      <c r="Q100" s="207">
        <f>係数!G100</f>
        <v>1.901431394241541E-3</v>
      </c>
      <c r="R100" s="206">
        <f t="shared" si="19"/>
        <v>0</v>
      </c>
      <c r="S100" s="206">
        <f t="shared" si="20"/>
        <v>0</v>
      </c>
      <c r="T100" s="208">
        <v>0</v>
      </c>
      <c r="U100" s="206">
        <f t="shared" si="15"/>
        <v>0</v>
      </c>
      <c r="V100" s="210"/>
      <c r="W100" s="206">
        <f t="shared" si="21"/>
        <v>0</v>
      </c>
      <c r="X100" s="206">
        <f t="shared" si="22"/>
        <v>0</v>
      </c>
      <c r="Y100" s="206">
        <f t="shared" si="23"/>
        <v>0</v>
      </c>
      <c r="Z100" s="210"/>
      <c r="AA100" s="206">
        <f>W100*(1-固定資本!N100)</f>
        <v>0</v>
      </c>
      <c r="AB100" s="206">
        <f>X100*(1-固定資本!N100)</f>
        <v>0</v>
      </c>
      <c r="AC100" s="206">
        <f t="shared" si="24"/>
        <v>0</v>
      </c>
      <c r="AD100" s="210"/>
      <c r="AE100" s="260">
        <f>(I100+K100+T100)*係数!H100/1000</f>
        <v>0</v>
      </c>
      <c r="AF100" s="210"/>
      <c r="AG100" s="260">
        <f>(I100+K100+T100)*係数!I100/1000</f>
        <v>0</v>
      </c>
    </row>
    <row r="101" spans="1:33">
      <c r="A101" s="10"/>
      <c r="B101" s="203">
        <v>662</v>
      </c>
      <c r="C101" s="211" t="s">
        <v>976</v>
      </c>
      <c r="D101" s="212"/>
      <c r="E101" s="206">
        <f>固定資本!P101*$E$122</f>
        <v>0</v>
      </c>
      <c r="F101" s="207">
        <f>係数!D101</f>
        <v>8.7774081353679589E-2</v>
      </c>
      <c r="G101" s="206">
        <f t="shared" si="16"/>
        <v>0</v>
      </c>
      <c r="H101" s="207">
        <f>固定資本!M101</f>
        <v>1.1635681677536032</v>
      </c>
      <c r="I101" s="212"/>
      <c r="J101" s="206">
        <f t="shared" si="14"/>
        <v>0</v>
      </c>
      <c r="K101" s="261">
        <v>0</v>
      </c>
      <c r="L101" s="206">
        <f t="shared" si="17"/>
        <v>0</v>
      </c>
      <c r="M101" s="207">
        <f>係数!E101+係数!F101</f>
        <v>6.2535786220561815E-2</v>
      </c>
      <c r="N101" s="206">
        <f t="shared" si="18"/>
        <v>0</v>
      </c>
      <c r="O101" s="8"/>
      <c r="P101" s="10"/>
      <c r="Q101" s="207">
        <f>係数!G101</f>
        <v>9.8855408478030542E-6</v>
      </c>
      <c r="R101" s="206">
        <f t="shared" si="19"/>
        <v>0</v>
      </c>
      <c r="S101" s="206">
        <f t="shared" si="20"/>
        <v>0</v>
      </c>
      <c r="T101" s="208">
        <v>0</v>
      </c>
      <c r="U101" s="206">
        <f t="shared" si="15"/>
        <v>0</v>
      </c>
      <c r="V101" s="210"/>
      <c r="W101" s="206">
        <f t="shared" si="21"/>
        <v>0</v>
      </c>
      <c r="X101" s="206">
        <f t="shared" si="22"/>
        <v>0</v>
      </c>
      <c r="Y101" s="206">
        <f t="shared" si="23"/>
        <v>0</v>
      </c>
      <c r="Z101" s="210"/>
      <c r="AA101" s="206">
        <f>W101*(1-固定資本!N101)</f>
        <v>0</v>
      </c>
      <c r="AB101" s="206">
        <f>X101*(1-固定資本!N101)</f>
        <v>0</v>
      </c>
      <c r="AC101" s="206">
        <f t="shared" si="24"/>
        <v>0</v>
      </c>
      <c r="AD101" s="210"/>
      <c r="AE101" s="260">
        <f>(I101+K101+T101)*係数!H101/1000</f>
        <v>0</v>
      </c>
      <c r="AF101" s="210"/>
      <c r="AG101" s="260">
        <f>(I101+K101+T101)*係数!I101/1000</f>
        <v>0</v>
      </c>
    </row>
    <row r="102" spans="1:33">
      <c r="A102" s="10"/>
      <c r="B102" s="203">
        <v>663</v>
      </c>
      <c r="C102" s="211" t="s">
        <v>977</v>
      </c>
      <c r="D102" s="212"/>
      <c r="E102" s="206">
        <f>固定資本!P102*$E$122</f>
        <v>0</v>
      </c>
      <c r="F102" s="207">
        <f>係数!D102</f>
        <v>0.67569092854897272</v>
      </c>
      <c r="G102" s="206">
        <f t="shared" si="16"/>
        <v>0</v>
      </c>
      <c r="H102" s="207">
        <f>固定資本!M102</f>
        <v>1.0047487668624711</v>
      </c>
      <c r="I102" s="212"/>
      <c r="J102" s="206">
        <f t="shared" si="14"/>
        <v>0</v>
      </c>
      <c r="K102" s="261">
        <v>0</v>
      </c>
      <c r="L102" s="206">
        <f t="shared" si="17"/>
        <v>0</v>
      </c>
      <c r="M102" s="207">
        <f>係数!E102+係数!F102</f>
        <v>0.31350859782129681</v>
      </c>
      <c r="N102" s="206">
        <f t="shared" si="18"/>
        <v>0</v>
      </c>
      <c r="O102" s="8"/>
      <c r="P102" s="10"/>
      <c r="Q102" s="207">
        <f>係数!G102</f>
        <v>1.0478157404760647E-2</v>
      </c>
      <c r="R102" s="206">
        <f t="shared" si="19"/>
        <v>0</v>
      </c>
      <c r="S102" s="206">
        <f t="shared" si="20"/>
        <v>0</v>
      </c>
      <c r="T102" s="208">
        <v>0</v>
      </c>
      <c r="U102" s="206">
        <f t="shared" si="15"/>
        <v>0</v>
      </c>
      <c r="V102" s="210"/>
      <c r="W102" s="206">
        <f t="shared" si="21"/>
        <v>0</v>
      </c>
      <c r="X102" s="206">
        <f t="shared" si="22"/>
        <v>0</v>
      </c>
      <c r="Y102" s="206">
        <f t="shared" si="23"/>
        <v>0</v>
      </c>
      <c r="Z102" s="210"/>
      <c r="AA102" s="206">
        <f>W102*(1-固定資本!N102)</f>
        <v>0</v>
      </c>
      <c r="AB102" s="206">
        <f>X102*(1-固定資本!N102)</f>
        <v>0</v>
      </c>
      <c r="AC102" s="206">
        <f t="shared" si="24"/>
        <v>0</v>
      </c>
      <c r="AD102" s="210"/>
      <c r="AE102" s="260">
        <f>(I102+K102+T102)*係数!H102/1000</f>
        <v>0</v>
      </c>
      <c r="AF102" s="210"/>
      <c r="AG102" s="260">
        <f>(I102+K102+T102)*係数!I102/1000</f>
        <v>0</v>
      </c>
    </row>
    <row r="103" spans="1:33">
      <c r="A103" s="10"/>
      <c r="B103" s="203">
        <v>669</v>
      </c>
      <c r="C103" s="211" t="s">
        <v>978</v>
      </c>
      <c r="D103" s="212"/>
      <c r="E103" s="206">
        <f>固定資本!P103*$E$122</f>
        <v>0</v>
      </c>
      <c r="F103" s="207">
        <f>係数!D103</f>
        <v>0.50294382169018403</v>
      </c>
      <c r="G103" s="206">
        <f t="shared" si="16"/>
        <v>0</v>
      </c>
      <c r="H103" s="207">
        <f>固定資本!M103</f>
        <v>1.0306733767466791</v>
      </c>
      <c r="I103" s="212"/>
      <c r="J103" s="206">
        <f t="shared" si="14"/>
        <v>0</v>
      </c>
      <c r="K103" s="261">
        <v>0</v>
      </c>
      <c r="L103" s="206">
        <f t="shared" si="17"/>
        <v>0</v>
      </c>
      <c r="M103" s="207">
        <f>係数!E103+係数!F103</f>
        <v>0.44501018793328195</v>
      </c>
      <c r="N103" s="206">
        <f t="shared" si="18"/>
        <v>0</v>
      </c>
      <c r="O103" s="8"/>
      <c r="P103" s="10"/>
      <c r="Q103" s="207">
        <f>係数!G103</f>
        <v>4.175287280183659E-3</v>
      </c>
      <c r="R103" s="206">
        <f t="shared" si="19"/>
        <v>0</v>
      </c>
      <c r="S103" s="206">
        <f t="shared" si="20"/>
        <v>0</v>
      </c>
      <c r="T103" s="208">
        <v>0</v>
      </c>
      <c r="U103" s="206">
        <f t="shared" si="15"/>
        <v>0</v>
      </c>
      <c r="V103" s="210"/>
      <c r="W103" s="206">
        <f t="shared" si="21"/>
        <v>0</v>
      </c>
      <c r="X103" s="206">
        <f t="shared" si="22"/>
        <v>0</v>
      </c>
      <c r="Y103" s="206">
        <f t="shared" si="23"/>
        <v>0</v>
      </c>
      <c r="Z103" s="210"/>
      <c r="AA103" s="206">
        <f>W103*(1-固定資本!N103)</f>
        <v>0</v>
      </c>
      <c r="AB103" s="206">
        <f>X103*(1-固定資本!N103)</f>
        <v>0</v>
      </c>
      <c r="AC103" s="206">
        <f t="shared" si="24"/>
        <v>0</v>
      </c>
      <c r="AD103" s="210"/>
      <c r="AE103" s="260">
        <f>(I103+K103+T103)*係数!H103/1000</f>
        <v>0</v>
      </c>
      <c r="AF103" s="210"/>
      <c r="AG103" s="260">
        <f>(I103+K103+T103)*係数!I103/1000</f>
        <v>0</v>
      </c>
    </row>
    <row r="104" spans="1:33">
      <c r="A104" s="10"/>
      <c r="B104" s="203">
        <v>671</v>
      </c>
      <c r="C104" s="211" t="s">
        <v>979</v>
      </c>
      <c r="D104" s="212"/>
      <c r="E104" s="206">
        <f>固定資本!P104*$E$122</f>
        <v>0</v>
      </c>
      <c r="F104" s="207">
        <f>係数!D104</f>
        <v>0.10302625374160312</v>
      </c>
      <c r="G104" s="206">
        <f t="shared" si="16"/>
        <v>0</v>
      </c>
      <c r="H104" s="207">
        <f>固定資本!M104</f>
        <v>1.2388031845846939</v>
      </c>
      <c r="I104" s="212"/>
      <c r="J104" s="206">
        <f t="shared" si="14"/>
        <v>0</v>
      </c>
      <c r="K104" s="261">
        <v>0</v>
      </c>
      <c r="L104" s="206">
        <f t="shared" si="17"/>
        <v>0</v>
      </c>
      <c r="M104" s="207">
        <f>係数!E104+係数!F104</f>
        <v>0.14595039020468203</v>
      </c>
      <c r="N104" s="206">
        <f t="shared" si="18"/>
        <v>0</v>
      </c>
      <c r="O104" s="8"/>
      <c r="P104" s="10"/>
      <c r="Q104" s="207">
        <f>係数!G104</f>
        <v>6.9819974646785944E-3</v>
      </c>
      <c r="R104" s="206">
        <f t="shared" si="19"/>
        <v>0</v>
      </c>
      <c r="S104" s="206">
        <f t="shared" si="20"/>
        <v>0</v>
      </c>
      <c r="T104" s="208">
        <v>0</v>
      </c>
      <c r="U104" s="206">
        <f t="shared" si="15"/>
        <v>0</v>
      </c>
      <c r="V104" s="210"/>
      <c r="W104" s="206">
        <f t="shared" si="21"/>
        <v>0</v>
      </c>
      <c r="X104" s="206">
        <f t="shared" si="22"/>
        <v>0</v>
      </c>
      <c r="Y104" s="206">
        <f t="shared" si="23"/>
        <v>0</v>
      </c>
      <c r="Z104" s="210"/>
      <c r="AA104" s="206">
        <f>W104*(1-固定資本!N104)</f>
        <v>0</v>
      </c>
      <c r="AB104" s="206">
        <f>X104*(1-固定資本!N104)</f>
        <v>0</v>
      </c>
      <c r="AC104" s="206">
        <f t="shared" si="24"/>
        <v>0</v>
      </c>
      <c r="AD104" s="210"/>
      <c r="AE104" s="260">
        <f>(I104+K104+T104)*係数!H104/1000</f>
        <v>0</v>
      </c>
      <c r="AF104" s="210"/>
      <c r="AG104" s="260">
        <f>(I104+K104+T104)*係数!I104/1000</f>
        <v>0</v>
      </c>
    </row>
    <row r="105" spans="1:33">
      <c r="A105" s="10"/>
      <c r="B105" s="203">
        <v>672</v>
      </c>
      <c r="C105" s="211" t="s">
        <v>980</v>
      </c>
      <c r="D105" s="212"/>
      <c r="E105" s="206">
        <f>固定資本!P105*$E$122</f>
        <v>0</v>
      </c>
      <c r="F105" s="207">
        <f>係数!D105</f>
        <v>0.67936669965790486</v>
      </c>
      <c r="G105" s="206">
        <f t="shared" si="16"/>
        <v>0</v>
      </c>
      <c r="H105" s="207">
        <f>固定資本!M105</f>
        <v>1.003720355693317</v>
      </c>
      <c r="I105" s="212"/>
      <c r="J105" s="206">
        <f t="shared" si="14"/>
        <v>0</v>
      </c>
      <c r="K105" s="261">
        <v>0</v>
      </c>
      <c r="L105" s="206">
        <f t="shared" si="17"/>
        <v>0</v>
      </c>
      <c r="M105" s="207">
        <f>係数!E105+係数!F105</f>
        <v>0.28007426830551202</v>
      </c>
      <c r="N105" s="206">
        <f t="shared" si="18"/>
        <v>0</v>
      </c>
      <c r="O105" s="8"/>
      <c r="P105" s="10"/>
      <c r="Q105" s="207">
        <f>係数!G105</f>
        <v>5.0145811356273634E-2</v>
      </c>
      <c r="R105" s="206">
        <f t="shared" si="19"/>
        <v>0</v>
      </c>
      <c r="S105" s="206">
        <f t="shared" si="20"/>
        <v>0</v>
      </c>
      <c r="T105" s="208">
        <v>0</v>
      </c>
      <c r="U105" s="206">
        <f t="shared" si="15"/>
        <v>0</v>
      </c>
      <c r="V105" s="210"/>
      <c r="W105" s="206">
        <f t="shared" si="21"/>
        <v>0</v>
      </c>
      <c r="X105" s="206">
        <f t="shared" si="22"/>
        <v>0</v>
      </c>
      <c r="Y105" s="206">
        <f t="shared" si="23"/>
        <v>0</v>
      </c>
      <c r="Z105" s="210"/>
      <c r="AA105" s="206">
        <f>W105*(1-固定資本!N105)</f>
        <v>0</v>
      </c>
      <c r="AB105" s="206">
        <f>X105*(1-固定資本!N105)</f>
        <v>0</v>
      </c>
      <c r="AC105" s="206">
        <f t="shared" si="24"/>
        <v>0</v>
      </c>
      <c r="AD105" s="210"/>
      <c r="AE105" s="260">
        <f>(I105+K105+T105)*係数!H105/1000</f>
        <v>0</v>
      </c>
      <c r="AF105" s="210"/>
      <c r="AG105" s="260">
        <f>(I105+K105+T105)*係数!I105/1000</f>
        <v>0</v>
      </c>
    </row>
    <row r="106" spans="1:33">
      <c r="A106" s="10"/>
      <c r="B106" s="203">
        <v>673</v>
      </c>
      <c r="C106" s="211" t="s">
        <v>641</v>
      </c>
      <c r="D106" s="212"/>
      <c r="E106" s="206">
        <f>固定資本!P106*$E$122</f>
        <v>0</v>
      </c>
      <c r="F106" s="207">
        <f>係数!D106</f>
        <v>0.6275529799530335</v>
      </c>
      <c r="G106" s="206">
        <f t="shared" si="16"/>
        <v>0</v>
      </c>
      <c r="H106" s="207">
        <f>固定資本!M106</f>
        <v>1.0032729326848555</v>
      </c>
      <c r="I106" s="212"/>
      <c r="J106" s="206">
        <f t="shared" si="14"/>
        <v>0</v>
      </c>
      <c r="K106" s="261">
        <v>0</v>
      </c>
      <c r="L106" s="206">
        <f t="shared" si="17"/>
        <v>0</v>
      </c>
      <c r="M106" s="207">
        <f>係数!E106+係数!F106</f>
        <v>0.37694598449825284</v>
      </c>
      <c r="N106" s="206">
        <f t="shared" si="18"/>
        <v>0</v>
      </c>
      <c r="O106" s="8"/>
      <c r="P106" s="10"/>
      <c r="Q106" s="207">
        <f>係数!G106</f>
        <v>1.2761606206860676E-2</v>
      </c>
      <c r="R106" s="206">
        <f t="shared" si="19"/>
        <v>0</v>
      </c>
      <c r="S106" s="206">
        <f t="shared" si="20"/>
        <v>0</v>
      </c>
      <c r="T106" s="208">
        <v>0</v>
      </c>
      <c r="U106" s="206">
        <f t="shared" si="15"/>
        <v>0</v>
      </c>
      <c r="V106" s="210"/>
      <c r="W106" s="206">
        <f t="shared" si="21"/>
        <v>0</v>
      </c>
      <c r="X106" s="206">
        <f t="shared" si="22"/>
        <v>0</v>
      </c>
      <c r="Y106" s="206">
        <f t="shared" si="23"/>
        <v>0</v>
      </c>
      <c r="Z106" s="210"/>
      <c r="AA106" s="206">
        <f>W106*(1-固定資本!N106)</f>
        <v>0</v>
      </c>
      <c r="AB106" s="206">
        <f>X106*(1-固定資本!N106)</f>
        <v>0</v>
      </c>
      <c r="AC106" s="206">
        <f t="shared" si="24"/>
        <v>0</v>
      </c>
      <c r="AD106" s="210"/>
      <c r="AE106" s="260">
        <f>(I106+K106+T106)*係数!H106/1000</f>
        <v>0</v>
      </c>
      <c r="AF106" s="210"/>
      <c r="AG106" s="260">
        <f>(I106+K106+T106)*係数!I106/1000</f>
        <v>0</v>
      </c>
    </row>
    <row r="107" spans="1:33">
      <c r="A107" s="10"/>
      <c r="B107" s="203">
        <v>674</v>
      </c>
      <c r="C107" s="211" t="s">
        <v>981</v>
      </c>
      <c r="D107" s="212"/>
      <c r="E107" s="206">
        <f>固定資本!P107*$E$122</f>
        <v>0</v>
      </c>
      <c r="F107" s="207">
        <f>係数!D107</f>
        <v>0.67201797451177436</v>
      </c>
      <c r="G107" s="206">
        <f t="shared" si="16"/>
        <v>0</v>
      </c>
      <c r="H107" s="207">
        <f>固定資本!M107</f>
        <v>1.025953158767126</v>
      </c>
      <c r="I107" s="212"/>
      <c r="J107" s="206">
        <f t="shared" si="14"/>
        <v>0</v>
      </c>
      <c r="K107" s="261">
        <v>0</v>
      </c>
      <c r="L107" s="206">
        <f t="shared" si="17"/>
        <v>0</v>
      </c>
      <c r="M107" s="207">
        <f>係数!E107+係数!F107</f>
        <v>0.35652998679723091</v>
      </c>
      <c r="N107" s="206">
        <f t="shared" si="18"/>
        <v>0</v>
      </c>
      <c r="O107" s="8"/>
      <c r="P107" s="10"/>
      <c r="Q107" s="207">
        <f>係数!G107</f>
        <v>2.0225103103049431E-2</v>
      </c>
      <c r="R107" s="206">
        <f t="shared" si="19"/>
        <v>0</v>
      </c>
      <c r="S107" s="206">
        <f t="shared" si="20"/>
        <v>0</v>
      </c>
      <c r="T107" s="208">
        <v>0</v>
      </c>
      <c r="U107" s="206">
        <f t="shared" si="15"/>
        <v>0</v>
      </c>
      <c r="V107" s="210"/>
      <c r="W107" s="206">
        <f t="shared" si="21"/>
        <v>0</v>
      </c>
      <c r="X107" s="206">
        <f t="shared" si="22"/>
        <v>0</v>
      </c>
      <c r="Y107" s="206">
        <f t="shared" si="23"/>
        <v>0</v>
      </c>
      <c r="Z107" s="210"/>
      <c r="AA107" s="206">
        <f>W107*(1-固定資本!N107)</f>
        <v>0</v>
      </c>
      <c r="AB107" s="206">
        <f>X107*(1-固定資本!N107)</f>
        <v>0</v>
      </c>
      <c r="AC107" s="206">
        <f t="shared" si="24"/>
        <v>0</v>
      </c>
      <c r="AD107" s="210"/>
      <c r="AE107" s="260">
        <f>(I107+K107+T107)*係数!H107/1000</f>
        <v>0</v>
      </c>
      <c r="AF107" s="210"/>
      <c r="AG107" s="260">
        <f>(I107+K107+T107)*係数!I107/1000</f>
        <v>0</v>
      </c>
    </row>
    <row r="108" spans="1:33">
      <c r="A108" s="10"/>
      <c r="B108" s="203">
        <v>675</v>
      </c>
      <c r="C108" s="211" t="s">
        <v>982</v>
      </c>
      <c r="D108" s="212"/>
      <c r="E108" s="206">
        <f>固定資本!P108*$E$122</f>
        <v>0</v>
      </c>
      <c r="F108" s="207">
        <f>係数!D108</f>
        <v>0.89524053161118478</v>
      </c>
      <c r="G108" s="206">
        <f t="shared" si="16"/>
        <v>0</v>
      </c>
      <c r="H108" s="207">
        <f>固定資本!M108</f>
        <v>1.0118486099552586</v>
      </c>
      <c r="I108" s="212"/>
      <c r="J108" s="206">
        <f t="shared" si="14"/>
        <v>0</v>
      </c>
      <c r="K108" s="261">
        <v>0</v>
      </c>
      <c r="L108" s="206">
        <f t="shared" si="17"/>
        <v>0</v>
      </c>
      <c r="M108" s="207">
        <f>係数!E108+係数!F108</f>
        <v>0.52576013322384285</v>
      </c>
      <c r="N108" s="206">
        <f t="shared" si="18"/>
        <v>0</v>
      </c>
      <c r="O108" s="8"/>
      <c r="P108" s="10"/>
      <c r="Q108" s="207">
        <f>係数!G108</f>
        <v>1.8393176495550929E-3</v>
      </c>
      <c r="R108" s="206">
        <f t="shared" si="19"/>
        <v>0</v>
      </c>
      <c r="S108" s="206">
        <f t="shared" si="20"/>
        <v>0</v>
      </c>
      <c r="T108" s="208">
        <v>0</v>
      </c>
      <c r="U108" s="206">
        <f t="shared" si="15"/>
        <v>0</v>
      </c>
      <c r="V108" s="210"/>
      <c r="W108" s="206">
        <f t="shared" si="21"/>
        <v>0</v>
      </c>
      <c r="X108" s="206">
        <f t="shared" si="22"/>
        <v>0</v>
      </c>
      <c r="Y108" s="206">
        <f t="shared" si="23"/>
        <v>0</v>
      </c>
      <c r="Z108" s="210"/>
      <c r="AA108" s="206">
        <f>W108*(1-固定資本!N108)</f>
        <v>0</v>
      </c>
      <c r="AB108" s="206">
        <f>X108*(1-固定資本!N108)</f>
        <v>0</v>
      </c>
      <c r="AC108" s="206">
        <f t="shared" si="24"/>
        <v>0</v>
      </c>
      <c r="AD108" s="210"/>
      <c r="AE108" s="260">
        <f>(I108+K108+T108)*係数!H108/1000</f>
        <v>0</v>
      </c>
      <c r="AF108" s="210"/>
      <c r="AG108" s="260">
        <f>(I108+K108+T108)*係数!I108/1000</f>
        <v>0</v>
      </c>
    </row>
    <row r="109" spans="1:33">
      <c r="A109" s="10"/>
      <c r="B109" s="203">
        <v>679</v>
      </c>
      <c r="C109" s="211" t="s">
        <v>645</v>
      </c>
      <c r="D109" s="212"/>
      <c r="E109" s="206">
        <f>固定資本!P109*$E$122</f>
        <v>0</v>
      </c>
      <c r="F109" s="207">
        <f>係数!D109</f>
        <v>0.75832230033594317</v>
      </c>
      <c r="G109" s="206">
        <f t="shared" si="16"/>
        <v>0</v>
      </c>
      <c r="H109" s="207">
        <f>固定資本!M109</f>
        <v>1.0144616257250549</v>
      </c>
      <c r="I109" s="212"/>
      <c r="J109" s="206">
        <f t="shared" si="14"/>
        <v>0</v>
      </c>
      <c r="K109" s="261">
        <v>0</v>
      </c>
      <c r="L109" s="206">
        <f t="shared" si="17"/>
        <v>0</v>
      </c>
      <c r="M109" s="207">
        <f>係数!E109+係数!F109</f>
        <v>0.34030043056366016</v>
      </c>
      <c r="N109" s="206">
        <f t="shared" si="18"/>
        <v>0</v>
      </c>
      <c r="O109" s="8"/>
      <c r="P109" s="10"/>
      <c r="Q109" s="207">
        <f>係数!G109</f>
        <v>1.8465650014573752E-2</v>
      </c>
      <c r="R109" s="206">
        <f t="shared" si="19"/>
        <v>0</v>
      </c>
      <c r="S109" s="206">
        <f t="shared" si="20"/>
        <v>0</v>
      </c>
      <c r="T109" s="208">
        <v>0</v>
      </c>
      <c r="U109" s="206">
        <f t="shared" si="15"/>
        <v>0</v>
      </c>
      <c r="V109" s="210"/>
      <c r="W109" s="206">
        <f t="shared" si="21"/>
        <v>0</v>
      </c>
      <c r="X109" s="206">
        <f t="shared" si="22"/>
        <v>0</v>
      </c>
      <c r="Y109" s="206">
        <f t="shared" si="23"/>
        <v>0</v>
      </c>
      <c r="Z109" s="210"/>
      <c r="AA109" s="206">
        <f>W109*(1-固定資本!N109)</f>
        <v>0</v>
      </c>
      <c r="AB109" s="206">
        <f>X109*(1-固定資本!N109)</f>
        <v>0</v>
      </c>
      <c r="AC109" s="206">
        <f t="shared" si="24"/>
        <v>0</v>
      </c>
      <c r="AD109" s="210"/>
      <c r="AE109" s="260">
        <f>(I109+K109+T109)*係数!H109/1000</f>
        <v>0</v>
      </c>
      <c r="AF109" s="210"/>
      <c r="AG109" s="260">
        <f>(I109+K109+T109)*係数!I109/1000</f>
        <v>0</v>
      </c>
    </row>
    <row r="110" spans="1:33">
      <c r="A110" s="10"/>
      <c r="B110" s="203">
        <v>681</v>
      </c>
      <c r="C110" s="211" t="s">
        <v>647</v>
      </c>
      <c r="D110" s="212"/>
      <c r="E110" s="206">
        <f>固定資本!P110*$E$122</f>
        <v>0</v>
      </c>
      <c r="F110" s="207">
        <f>係数!D110</f>
        <v>1</v>
      </c>
      <c r="G110" s="206">
        <f t="shared" si="16"/>
        <v>0</v>
      </c>
      <c r="H110" s="207">
        <f>固定資本!M110</f>
        <v>1.0287413518373496</v>
      </c>
      <c r="I110" s="212"/>
      <c r="J110" s="206">
        <f t="shared" si="14"/>
        <v>0</v>
      </c>
      <c r="K110" s="261">
        <v>0</v>
      </c>
      <c r="L110" s="206">
        <f t="shared" si="17"/>
        <v>0</v>
      </c>
      <c r="M110" s="207">
        <f>係数!E110+係数!F110</f>
        <v>0</v>
      </c>
      <c r="N110" s="206">
        <f t="shared" si="18"/>
        <v>0</v>
      </c>
      <c r="O110" s="8"/>
      <c r="P110" s="10"/>
      <c r="Q110" s="207">
        <f>係数!G110</f>
        <v>0</v>
      </c>
      <c r="R110" s="206">
        <f t="shared" si="19"/>
        <v>0</v>
      </c>
      <c r="S110" s="206">
        <f t="shared" si="20"/>
        <v>0</v>
      </c>
      <c r="T110" s="208">
        <v>0</v>
      </c>
      <c r="U110" s="206">
        <f t="shared" si="15"/>
        <v>0</v>
      </c>
      <c r="V110" s="210"/>
      <c r="W110" s="206">
        <f t="shared" si="21"/>
        <v>0</v>
      </c>
      <c r="X110" s="206">
        <f t="shared" si="22"/>
        <v>0</v>
      </c>
      <c r="Y110" s="206">
        <f t="shared" si="23"/>
        <v>0</v>
      </c>
      <c r="Z110" s="210"/>
      <c r="AA110" s="206">
        <f>W110*(1-固定資本!N110)</f>
        <v>0</v>
      </c>
      <c r="AB110" s="206">
        <f>X110*(1-固定資本!N110)</f>
        <v>0</v>
      </c>
      <c r="AC110" s="206">
        <f t="shared" si="24"/>
        <v>0</v>
      </c>
      <c r="AD110" s="210"/>
      <c r="AE110" s="260">
        <f>(I110+K110+T110)*係数!H110/1000</f>
        <v>0</v>
      </c>
      <c r="AF110" s="210"/>
      <c r="AG110" s="260">
        <f>(I110+K110+T110)*係数!I110/1000</f>
        <v>0</v>
      </c>
    </row>
    <row r="111" spans="1:33">
      <c r="A111" s="10"/>
      <c r="B111" s="203">
        <v>691</v>
      </c>
      <c r="C111" s="211" t="s">
        <v>648</v>
      </c>
      <c r="D111" s="212"/>
      <c r="E111" s="206">
        <f>固定資本!P111*$E$122</f>
        <v>0</v>
      </c>
      <c r="F111" s="207">
        <f>係数!D111</f>
        <v>0.86001495909806924</v>
      </c>
      <c r="G111" s="206">
        <f t="shared" si="16"/>
        <v>0</v>
      </c>
      <c r="H111" s="207">
        <f>固定資本!M111</f>
        <v>1.0462282109380405</v>
      </c>
      <c r="I111" s="212"/>
      <c r="J111" s="206">
        <f t="shared" si="14"/>
        <v>0</v>
      </c>
      <c r="K111" s="261">
        <v>0</v>
      </c>
      <c r="L111" s="206">
        <f t="shared" si="17"/>
        <v>0</v>
      </c>
      <c r="M111" s="207">
        <f>係数!E111+係数!F111</f>
        <v>0.56668329190038969</v>
      </c>
      <c r="N111" s="206">
        <f t="shared" si="18"/>
        <v>0</v>
      </c>
      <c r="O111" s="8"/>
      <c r="P111" s="10"/>
      <c r="Q111" s="207">
        <f>係数!G111</f>
        <v>8.4525283964417726E-6</v>
      </c>
      <c r="R111" s="206">
        <f t="shared" si="19"/>
        <v>0</v>
      </c>
      <c r="S111" s="206">
        <f t="shared" si="20"/>
        <v>0</v>
      </c>
      <c r="T111" s="208">
        <v>0</v>
      </c>
      <c r="U111" s="206">
        <f t="shared" si="15"/>
        <v>0</v>
      </c>
      <c r="V111" s="210"/>
      <c r="W111" s="206">
        <f t="shared" si="21"/>
        <v>0</v>
      </c>
      <c r="X111" s="206">
        <f t="shared" si="22"/>
        <v>0</v>
      </c>
      <c r="Y111" s="206">
        <f t="shared" si="23"/>
        <v>0</v>
      </c>
      <c r="Z111" s="210"/>
      <c r="AA111" s="206">
        <f>W111*(1-固定資本!N111)</f>
        <v>0</v>
      </c>
      <c r="AB111" s="206">
        <f>X111*(1-固定資本!N111)</f>
        <v>0</v>
      </c>
      <c r="AC111" s="206">
        <f t="shared" si="24"/>
        <v>0</v>
      </c>
      <c r="AD111" s="210"/>
      <c r="AE111" s="260">
        <f>(I111+K111+T111)*係数!H111/1000</f>
        <v>0</v>
      </c>
      <c r="AF111" s="210"/>
      <c r="AG111" s="260">
        <f>(I111+K111+T111)*係数!I111/1000</f>
        <v>0</v>
      </c>
    </row>
    <row r="112" spans="1:33">
      <c r="A112" s="10"/>
      <c r="B112" s="220">
        <v>700</v>
      </c>
      <c r="C112" s="221" t="s">
        <v>102</v>
      </c>
      <c r="D112" s="222"/>
      <c r="E112" s="262">
        <f>固定資本!P112*$E$122</f>
        <v>0</v>
      </c>
      <c r="F112" s="223"/>
      <c r="G112" s="224">
        <f>SUM(G6:G111)</f>
        <v>0</v>
      </c>
      <c r="H112" s="225"/>
      <c r="I112" s="124">
        <f>SUM((I6:I111))</f>
        <v>0</v>
      </c>
      <c r="J112" s="124">
        <f>SUM((J6:J111))</f>
        <v>0</v>
      </c>
      <c r="K112" s="124">
        <f>SUM((K6:K111))</f>
        <v>0</v>
      </c>
      <c r="L112" s="124">
        <f>SUM((L6:L111))</f>
        <v>0</v>
      </c>
      <c r="M112" s="226"/>
      <c r="N112" s="124">
        <f>SUM((N6:N111))</f>
        <v>0</v>
      </c>
      <c r="O112" s="8"/>
      <c r="P112" s="10"/>
      <c r="Q112" s="227">
        <f>係数!G112</f>
        <v>1</v>
      </c>
      <c r="R112" s="206">
        <f t="shared" ref="R112" si="25">Q112*$P$116</f>
        <v>0</v>
      </c>
      <c r="S112" s="124">
        <f>SUM((S6:S111))</f>
        <v>0</v>
      </c>
      <c r="T112" s="124">
        <f t="shared" ref="T112:AG112" si="26">SUM((T6:T111))</f>
        <v>0</v>
      </c>
      <c r="U112" s="124">
        <f t="shared" si="26"/>
        <v>0</v>
      </c>
      <c r="V112" s="124">
        <f t="shared" si="26"/>
        <v>0</v>
      </c>
      <c r="W112" s="124">
        <f t="shared" si="26"/>
        <v>0</v>
      </c>
      <c r="X112" s="124">
        <f t="shared" si="26"/>
        <v>0</v>
      </c>
      <c r="Y112" s="124">
        <f t="shared" si="26"/>
        <v>0</v>
      </c>
      <c r="Z112" s="124">
        <f t="shared" si="26"/>
        <v>0</v>
      </c>
      <c r="AA112" s="124">
        <f t="shared" si="26"/>
        <v>0</v>
      </c>
      <c r="AB112" s="124">
        <f t="shared" si="26"/>
        <v>0</v>
      </c>
      <c r="AC112" s="124">
        <f t="shared" si="26"/>
        <v>0</v>
      </c>
      <c r="AD112" s="228">
        <f t="shared" si="26"/>
        <v>0</v>
      </c>
      <c r="AE112" s="228">
        <f t="shared" si="26"/>
        <v>0</v>
      </c>
      <c r="AF112" s="228">
        <f t="shared" si="26"/>
        <v>0</v>
      </c>
      <c r="AG112" s="228">
        <f t="shared" si="26"/>
        <v>0</v>
      </c>
    </row>
    <row r="113" spans="1:33">
      <c r="A113" s="10"/>
      <c r="B113" s="229">
        <v>711</v>
      </c>
      <c r="C113" s="230" t="s">
        <v>103</v>
      </c>
      <c r="D113" s="231"/>
      <c r="E113" s="263">
        <f>固定資本!P113*$E$122</f>
        <v>0</v>
      </c>
      <c r="F113" s="232"/>
      <c r="G113" s="233"/>
      <c r="H113" s="234"/>
      <c r="I113" s="235"/>
      <c r="J113" s="233"/>
      <c r="K113" s="233"/>
      <c r="L113" s="233"/>
      <c r="M113" s="236"/>
      <c r="N113" s="192" t="s">
        <v>763</v>
      </c>
      <c r="O113" s="192" t="s">
        <v>753</v>
      </c>
      <c r="P113" s="192" t="s">
        <v>754</v>
      </c>
      <c r="Q113" s="237"/>
      <c r="R113" s="233"/>
      <c r="S113" s="233"/>
      <c r="T113" s="233"/>
      <c r="U113" s="233"/>
      <c r="V113" s="233"/>
      <c r="W113" s="233"/>
      <c r="X113" s="233"/>
      <c r="Y113" s="233"/>
      <c r="Z113" s="233"/>
      <c r="AA113" s="233"/>
      <c r="AB113" s="233"/>
      <c r="AC113" s="233"/>
      <c r="AD113" s="233"/>
      <c r="AE113" s="233"/>
      <c r="AF113" s="233"/>
      <c r="AG113" s="233"/>
    </row>
    <row r="114" spans="1:33">
      <c r="A114" s="10"/>
      <c r="B114" s="238">
        <v>911</v>
      </c>
      <c r="C114" s="239" t="s">
        <v>104</v>
      </c>
      <c r="D114" s="240"/>
      <c r="E114" s="264">
        <f>固定資本!P114*$E$122</f>
        <v>0</v>
      </c>
      <c r="F114" s="54"/>
      <c r="G114" s="11"/>
      <c r="H114" s="241">
        <f>固定資本!M112</f>
        <v>0.98603825064722228</v>
      </c>
      <c r="J114" s="242">
        <f>(E114+E115)/H114</f>
        <v>0</v>
      </c>
      <c r="K114" s="11"/>
      <c r="L114" s="11"/>
      <c r="M114" s="11"/>
      <c r="N114" s="57">
        <f>J114</f>
        <v>0</v>
      </c>
      <c r="O114" s="243">
        <f>固定資本!H6</f>
        <v>0.9410230177254062</v>
      </c>
      <c r="P114" s="243">
        <f>固定資本!I6</f>
        <v>0.78403790917303728</v>
      </c>
      <c r="Q114" s="11"/>
      <c r="R114" s="11"/>
      <c r="S114" s="11"/>
      <c r="T114" s="11"/>
      <c r="U114" s="11"/>
      <c r="V114" s="11"/>
      <c r="W114" s="11"/>
      <c r="X114" s="11"/>
      <c r="Y114" s="11"/>
      <c r="Z114" s="11"/>
      <c r="AA114" s="11"/>
      <c r="AB114" s="11"/>
      <c r="AC114" s="11"/>
      <c r="AD114" s="11"/>
      <c r="AE114" s="11"/>
      <c r="AF114" s="11"/>
      <c r="AG114" s="11"/>
    </row>
    <row r="115" spans="1:33">
      <c r="A115" s="10"/>
      <c r="B115" s="244">
        <v>921</v>
      </c>
      <c r="C115" s="245" t="s">
        <v>105</v>
      </c>
      <c r="D115" s="246"/>
      <c r="E115" s="206">
        <f>固定資本!P115*$E$122</f>
        <v>0</v>
      </c>
      <c r="F115" s="8"/>
      <c r="G115" s="15"/>
      <c r="I115" s="247"/>
      <c r="K115" s="8"/>
      <c r="M115" s="10"/>
      <c r="N115" s="248" t="s">
        <v>760</v>
      </c>
      <c r="O115" s="248" t="s">
        <v>755</v>
      </c>
      <c r="P115" s="248" t="s">
        <v>760</v>
      </c>
      <c r="Q115" s="8"/>
    </row>
    <row r="116" spans="1:33">
      <c r="A116" s="10"/>
      <c r="B116" s="244">
        <v>931</v>
      </c>
      <c r="C116" s="245" t="s">
        <v>106</v>
      </c>
      <c r="D116" s="240"/>
      <c r="E116" s="206">
        <f>固定資本!P116*$E$122</f>
        <v>0</v>
      </c>
      <c r="F116" s="8"/>
      <c r="H116" s="249"/>
      <c r="I116" s="250"/>
      <c r="J116" s="251"/>
      <c r="N116" s="57">
        <f>N112+N114</f>
        <v>0</v>
      </c>
      <c r="O116" s="224">
        <f>N116*O114</f>
        <v>0</v>
      </c>
      <c r="P116" s="224">
        <f>O116*P114</f>
        <v>0</v>
      </c>
    </row>
    <row r="117" spans="1:33">
      <c r="A117" s="10"/>
      <c r="B117" s="244">
        <v>932</v>
      </c>
      <c r="C117" s="245" t="s">
        <v>107</v>
      </c>
      <c r="D117" s="240"/>
      <c r="E117" s="206">
        <f>固定資本!P117*$E$122</f>
        <v>0</v>
      </c>
      <c r="F117" s="252"/>
      <c r="G117" s="253"/>
      <c r="M117" s="10"/>
      <c r="Q117" s="8"/>
    </row>
    <row r="118" spans="1:33">
      <c r="A118" s="10"/>
      <c r="B118" s="244">
        <v>941</v>
      </c>
      <c r="C118" s="245" t="s">
        <v>1108</v>
      </c>
      <c r="D118" s="240"/>
      <c r="E118" s="206">
        <f>固定資本!P118*$E$122</f>
        <v>0</v>
      </c>
      <c r="F118" s="8"/>
      <c r="N118" s="11"/>
      <c r="O118" s="11"/>
      <c r="P118" s="11"/>
    </row>
    <row r="119" spans="1:33">
      <c r="A119" s="10"/>
      <c r="B119" s="244">
        <v>951</v>
      </c>
      <c r="C119" s="245" t="s">
        <v>108</v>
      </c>
      <c r="D119" s="240"/>
      <c r="E119" s="206">
        <f>固定資本!P119*$E$122</f>
        <v>0</v>
      </c>
      <c r="F119" s="8"/>
    </row>
    <row r="120" spans="1:33">
      <c r="A120" s="10"/>
      <c r="B120" s="254"/>
      <c r="C120" s="255" t="s">
        <v>109</v>
      </c>
      <c r="D120" s="240"/>
      <c r="E120" s="265">
        <f>固定資本!P120*$E$122</f>
        <v>0</v>
      </c>
      <c r="F120" s="8"/>
    </row>
    <row r="121" spans="1:33">
      <c r="A121" s="10"/>
      <c r="B121" s="256">
        <v>960</v>
      </c>
      <c r="C121" s="257" t="s">
        <v>110</v>
      </c>
      <c r="D121" s="240"/>
      <c r="E121" s="262">
        <f>固定資本!P121*$E$122</f>
        <v>0</v>
      </c>
      <c r="F121" s="8"/>
    </row>
    <row r="122" spans="1:33">
      <c r="A122" s="10"/>
      <c r="B122" s="256">
        <v>970</v>
      </c>
      <c r="C122" s="257" t="s">
        <v>111</v>
      </c>
      <c r="D122" s="240"/>
      <c r="E122" s="124">
        <f>$D$66</f>
        <v>0</v>
      </c>
      <c r="F122" s="8"/>
    </row>
    <row r="123" spans="1:33">
      <c r="B123" s="258"/>
      <c r="C123" s="258"/>
      <c r="D123" s="259"/>
      <c r="E123" s="11"/>
    </row>
    <row r="124" spans="1:33">
      <c r="B124" s="259"/>
      <c r="C124" s="259"/>
      <c r="D124" s="259"/>
    </row>
    <row r="125" spans="1:33">
      <c r="B125" s="259"/>
    </row>
    <row r="129" s="6" customFormat="1"/>
    <row r="130" s="6" customFormat="1"/>
    <row r="131" s="6" customFormat="1"/>
    <row r="132" s="6" customFormat="1"/>
    <row r="133" s="6" customFormat="1"/>
    <row r="134" s="6" customFormat="1"/>
    <row r="135" s="6" customFormat="1"/>
    <row r="136" s="6" customFormat="1"/>
    <row r="137" s="6" customFormat="1"/>
    <row r="138" s="6" customFormat="1"/>
    <row r="139" s="6" customFormat="1"/>
    <row r="140" s="6" customFormat="1"/>
    <row r="141" s="6" customFormat="1"/>
    <row r="142" s="6" customFormat="1"/>
    <row r="143" s="6" customFormat="1"/>
    <row r="144" s="6" customFormat="1"/>
    <row r="145" s="6" customFormat="1"/>
    <row r="146" s="6" customFormat="1"/>
    <row r="147" s="6" customFormat="1"/>
    <row r="148" s="6" customFormat="1"/>
    <row r="149" s="6" customFormat="1"/>
    <row r="150" s="6" customFormat="1"/>
    <row r="151" s="6" customFormat="1"/>
    <row r="152" s="6" customFormat="1"/>
    <row r="153" s="6" customFormat="1"/>
    <row r="154" s="6" customFormat="1"/>
    <row r="155" s="6" customFormat="1"/>
    <row r="156" s="6" customFormat="1"/>
    <row r="157" s="6" customFormat="1"/>
    <row r="158" s="6" customFormat="1"/>
    <row r="159" s="6" customFormat="1"/>
    <row r="160" s="6" customFormat="1"/>
    <row r="161" s="6" customFormat="1"/>
    <row r="162" s="6" customFormat="1"/>
    <row r="163" s="6" customFormat="1"/>
    <row r="164" s="6" customFormat="1"/>
    <row r="165" s="6" customFormat="1"/>
    <row r="166" s="6" customFormat="1"/>
    <row r="167" s="6" customFormat="1"/>
    <row r="168" s="6" customFormat="1"/>
    <row r="169" s="6" customFormat="1"/>
    <row r="170" s="6" customFormat="1"/>
    <row r="171" s="6" customFormat="1"/>
    <row r="172" s="6" customFormat="1"/>
    <row r="173" s="6" customFormat="1"/>
    <row r="174" s="6" customFormat="1"/>
    <row r="175" s="6" customFormat="1"/>
    <row r="176" s="6" customFormat="1"/>
    <row r="177" s="6" customFormat="1"/>
    <row r="178" s="6" customFormat="1"/>
    <row r="179" s="6" customFormat="1"/>
    <row r="180" s="6" customFormat="1"/>
    <row r="181" s="6" customFormat="1"/>
    <row r="182" s="6" customFormat="1"/>
    <row r="183" s="6" customFormat="1"/>
    <row r="184" s="6" customFormat="1"/>
    <row r="185" s="6" customFormat="1"/>
    <row r="186" s="6" customFormat="1"/>
    <row r="187" s="6" customFormat="1"/>
    <row r="188" s="6" customFormat="1"/>
    <row r="189" s="6" customFormat="1"/>
    <row r="190" s="6" customFormat="1"/>
    <row r="191" s="6" customFormat="1"/>
    <row r="192" s="6" customFormat="1"/>
    <row r="193" s="6" customFormat="1"/>
    <row r="194" s="6" customFormat="1"/>
    <row r="195" s="6" customFormat="1"/>
    <row r="196" s="6" customFormat="1"/>
    <row r="197" s="6" customFormat="1"/>
    <row r="198" s="6" customFormat="1"/>
    <row r="199" s="6" customFormat="1"/>
    <row r="200" s="6" customFormat="1"/>
    <row r="201" s="6" customFormat="1"/>
    <row r="202" s="6" customFormat="1"/>
    <row r="203" s="6" customFormat="1"/>
    <row r="204" s="6" customFormat="1"/>
    <row r="205" s="6" customFormat="1"/>
    <row r="206" s="6" customFormat="1"/>
    <row r="207" s="6" customFormat="1"/>
    <row r="208" s="6" customFormat="1"/>
    <row r="209" s="6" customFormat="1"/>
    <row r="210" s="6" customFormat="1"/>
    <row r="211" s="6" customFormat="1"/>
    <row r="212" s="6" customFormat="1"/>
    <row r="213" s="6" customFormat="1"/>
    <row r="214" s="6" customFormat="1"/>
    <row r="215" s="6" customFormat="1"/>
    <row r="216" s="6" customFormat="1"/>
    <row r="217" s="6" customFormat="1"/>
    <row r="218" s="6" customFormat="1"/>
    <row r="219" s="6" customFormat="1"/>
    <row r="220" s="6" customFormat="1"/>
    <row r="221" s="6" customFormat="1"/>
    <row r="222" s="6" customFormat="1"/>
    <row r="223" s="6" customFormat="1"/>
    <row r="224" s="6" customFormat="1"/>
    <row r="225" s="6" customFormat="1"/>
    <row r="226" s="6" customFormat="1"/>
    <row r="227" s="6" customFormat="1"/>
    <row r="228" s="6" customFormat="1"/>
    <row r="229" s="6" customFormat="1"/>
    <row r="230" s="6" customFormat="1"/>
    <row r="231" s="6" customFormat="1"/>
    <row r="232" s="6" customFormat="1"/>
    <row r="233" s="6" customFormat="1"/>
    <row r="234" s="6" customFormat="1"/>
    <row r="235" s="6" customFormat="1"/>
    <row r="236" s="6" customFormat="1"/>
    <row r="237" s="6" customFormat="1"/>
    <row r="238" s="6" customFormat="1"/>
    <row r="239" s="6" customFormat="1"/>
    <row r="240" s="6" customFormat="1"/>
    <row r="241" s="6" customFormat="1"/>
    <row r="242" s="6" customFormat="1"/>
    <row r="243" s="6" customFormat="1"/>
    <row r="244" s="6" customFormat="1"/>
    <row r="245" s="6" customFormat="1"/>
    <row r="246" s="6" customFormat="1"/>
    <row r="247" s="6" customFormat="1"/>
    <row r="248" s="6" customFormat="1"/>
    <row r="249" s="6" customFormat="1"/>
    <row r="250" s="6" customFormat="1"/>
    <row r="251" s="6" customFormat="1"/>
    <row r="252" s="6" customFormat="1"/>
    <row r="253" s="6" customFormat="1"/>
    <row r="254" s="6" customFormat="1"/>
    <row r="255" s="6" customFormat="1"/>
    <row r="256" s="6" customFormat="1"/>
    <row r="257" s="6" customFormat="1"/>
    <row r="258" s="6" customFormat="1"/>
    <row r="259" s="6" customFormat="1"/>
    <row r="260" s="6" customFormat="1"/>
    <row r="261" s="6" customFormat="1"/>
    <row r="262" s="6" customFormat="1"/>
    <row r="263" s="6" customFormat="1"/>
    <row r="264" s="6" customFormat="1"/>
    <row r="265" s="6" customFormat="1"/>
    <row r="266" s="6" customFormat="1"/>
    <row r="267" s="6" customFormat="1"/>
    <row r="268" s="6" customFormat="1"/>
    <row r="269" s="6" customFormat="1"/>
    <row r="270" s="6" customFormat="1"/>
    <row r="271" s="6" customFormat="1"/>
    <row r="272" s="6" customFormat="1"/>
    <row r="273" s="6" customFormat="1"/>
    <row r="274" s="6" customFormat="1"/>
    <row r="275" s="6" customFormat="1"/>
    <row r="276" s="6" customFormat="1"/>
    <row r="277" s="6" customFormat="1"/>
    <row r="278" s="6" customFormat="1"/>
    <row r="279" s="6" customFormat="1"/>
    <row r="280" s="6" customFormat="1"/>
    <row r="281" s="6" customFormat="1"/>
    <row r="282" s="6" customFormat="1"/>
    <row r="283" s="6" customFormat="1"/>
    <row r="284" s="6" customFormat="1"/>
    <row r="285" s="6" customFormat="1"/>
    <row r="286" s="6" customFormat="1"/>
    <row r="287" s="6" customFormat="1"/>
    <row r="288" s="6" customFormat="1"/>
    <row r="289" s="6" customFormat="1"/>
    <row r="290" s="6" customFormat="1"/>
    <row r="291" s="6" customFormat="1"/>
    <row r="292" s="6" customFormat="1"/>
    <row r="293" s="6" customFormat="1"/>
    <row r="294" s="6" customFormat="1"/>
    <row r="295" s="6" customFormat="1"/>
    <row r="296" s="6" customFormat="1"/>
    <row r="297" s="6" customFormat="1"/>
    <row r="298" s="6" customFormat="1"/>
    <row r="299" s="6" customFormat="1"/>
    <row r="300" s="6" customFormat="1"/>
    <row r="301" s="6" customFormat="1"/>
    <row r="302" s="6" customFormat="1"/>
    <row r="303" s="6" customFormat="1"/>
    <row r="304" s="6" customFormat="1"/>
    <row r="305" s="6" customFormat="1"/>
    <row r="306" s="6" customFormat="1"/>
    <row r="307" s="6" customFormat="1"/>
    <row r="308" s="6" customFormat="1"/>
    <row r="309" s="6" customFormat="1"/>
    <row r="310" s="6" customFormat="1"/>
    <row r="311" s="6" customFormat="1"/>
    <row r="312" s="6" customFormat="1"/>
    <row r="313" s="6" customFormat="1"/>
    <row r="314" s="6" customFormat="1"/>
    <row r="315" s="6" customFormat="1"/>
    <row r="316" s="6" customFormat="1"/>
    <row r="317" s="6" customFormat="1"/>
    <row r="318" s="6" customFormat="1"/>
    <row r="319" s="6" customFormat="1"/>
    <row r="320" s="6" customFormat="1"/>
    <row r="321" s="6" customFormat="1"/>
    <row r="322" s="6" customFormat="1"/>
    <row r="323" s="6" customFormat="1"/>
    <row r="324" s="6" customFormat="1"/>
    <row r="325" s="6" customFormat="1"/>
    <row r="326" s="6" customFormat="1"/>
    <row r="327" s="6" customFormat="1"/>
    <row r="328" s="6" customFormat="1"/>
    <row r="329" s="6" customFormat="1"/>
    <row r="330" s="6" customFormat="1"/>
    <row r="331" s="6" customFormat="1"/>
    <row r="332" s="6" customFormat="1"/>
    <row r="333" s="6" customFormat="1"/>
    <row r="334" s="6" customFormat="1"/>
    <row r="335" s="6" customFormat="1"/>
    <row r="336" s="6" customFormat="1"/>
    <row r="337" s="6" customFormat="1"/>
    <row r="338" s="6" customFormat="1"/>
    <row r="339" s="6" customFormat="1"/>
    <row r="340" s="6" customFormat="1"/>
    <row r="341" s="6" customFormat="1"/>
    <row r="342" s="6" customFormat="1"/>
    <row r="343" s="6" customFormat="1"/>
    <row r="344" s="6" customFormat="1"/>
    <row r="345" s="6" customFormat="1"/>
    <row r="346" s="6" customFormat="1"/>
    <row r="347" s="6" customFormat="1"/>
    <row r="348" s="6" customFormat="1"/>
    <row r="349" s="6" customFormat="1"/>
    <row r="350" s="6" customFormat="1"/>
    <row r="351" s="6" customFormat="1"/>
    <row r="352" s="6" customFormat="1"/>
    <row r="353" s="6" customFormat="1"/>
    <row r="354" s="6" customFormat="1"/>
    <row r="355" s="6" customFormat="1"/>
    <row r="356" s="6" customFormat="1"/>
    <row r="357" s="6" customFormat="1"/>
    <row r="358" s="6" customFormat="1"/>
    <row r="359" s="6" customFormat="1"/>
    <row r="360" s="6" customFormat="1"/>
    <row r="361" s="6" customFormat="1"/>
    <row r="362" s="6" customFormat="1"/>
    <row r="363" s="6" customFormat="1"/>
    <row r="364" s="6" customFormat="1"/>
    <row r="365" s="6" customFormat="1"/>
    <row r="366" s="6" customFormat="1"/>
    <row r="367" s="6" customFormat="1"/>
    <row r="368" s="6" customFormat="1"/>
    <row r="369" s="6" customFormat="1"/>
    <row r="370" s="6" customFormat="1"/>
    <row r="371" s="6" customFormat="1"/>
    <row r="372" s="6" customFormat="1"/>
    <row r="373" s="6" customFormat="1"/>
    <row r="374" s="6" customFormat="1"/>
    <row r="375" s="6" customFormat="1"/>
    <row r="376" s="6" customFormat="1"/>
    <row r="377" s="6" customFormat="1"/>
    <row r="378" s="6" customFormat="1"/>
    <row r="379" s="6" customFormat="1"/>
    <row r="380" s="6" customFormat="1"/>
    <row r="381" s="6" customFormat="1"/>
    <row r="382" s="6" customFormat="1"/>
    <row r="383" s="6" customFormat="1"/>
    <row r="384" s="6" customFormat="1"/>
    <row r="385" s="6" customFormat="1"/>
    <row r="386" s="6" customFormat="1"/>
    <row r="387" s="6" customFormat="1"/>
    <row r="388" s="6" customFormat="1"/>
    <row r="389" s="6" customFormat="1"/>
    <row r="390" s="6" customFormat="1"/>
    <row r="391" s="6" customFormat="1"/>
    <row r="392" s="6" customFormat="1"/>
    <row r="393" s="6" customFormat="1"/>
    <row r="394" s="6" customFormat="1"/>
    <row r="395" s="6" customFormat="1"/>
    <row r="396" s="6" customFormat="1"/>
    <row r="397" s="6" customFormat="1"/>
    <row r="398" s="6" customFormat="1"/>
    <row r="399" s="6" customFormat="1"/>
    <row r="400" s="6" customFormat="1"/>
    <row r="401" s="6" customFormat="1"/>
    <row r="402" s="6" customFormat="1"/>
    <row r="403" s="6" customFormat="1"/>
    <row r="404" s="6" customFormat="1"/>
    <row r="405" s="6" customFormat="1"/>
    <row r="406" s="6" customFormat="1"/>
    <row r="407" s="6" customFormat="1"/>
    <row r="408" s="6" customFormat="1"/>
    <row r="409" s="6" customFormat="1"/>
    <row r="410" s="6" customFormat="1"/>
    <row r="411" s="6" customFormat="1"/>
    <row r="412" s="6" customFormat="1"/>
    <row r="413" s="6" customFormat="1"/>
    <row r="414" s="6" customFormat="1"/>
    <row r="415" s="6" customFormat="1"/>
    <row r="416" s="6" customFormat="1"/>
    <row r="417" s="6" customFormat="1"/>
    <row r="418" s="6" customFormat="1"/>
    <row r="419" s="6" customFormat="1"/>
    <row r="420" s="6" customFormat="1"/>
    <row r="421" s="6" customFormat="1"/>
    <row r="422" s="6" customFormat="1"/>
    <row r="423" s="6" customFormat="1"/>
    <row r="424" s="6" customFormat="1"/>
    <row r="425" s="6" customFormat="1"/>
    <row r="426" s="6" customFormat="1"/>
    <row r="427" s="6" customFormat="1"/>
    <row r="428" s="6" customFormat="1"/>
  </sheetData>
  <sheetProtection sheet="1" objects="1" scenarios="1"/>
  <mergeCells count="35">
    <mergeCell ref="H2:H4"/>
    <mergeCell ref="B2:C5"/>
    <mergeCell ref="D2:D4"/>
    <mergeCell ref="E2:E4"/>
    <mergeCell ref="F2:F4"/>
    <mergeCell ref="G2:G4"/>
    <mergeCell ref="AE3:AE4"/>
    <mergeCell ref="T2:T4"/>
    <mergeCell ref="I2:I3"/>
    <mergeCell ref="J2:J3"/>
    <mergeCell ref="K2:K4"/>
    <mergeCell ref="L2:L3"/>
    <mergeCell ref="M2:M4"/>
    <mergeCell ref="N2:N4"/>
    <mergeCell ref="O2:O4"/>
    <mergeCell ref="P2:P4"/>
    <mergeCell ref="Q2:Q4"/>
    <mergeCell ref="R2:R4"/>
    <mergeCell ref="S2:S4"/>
    <mergeCell ref="AF3:AF4"/>
    <mergeCell ref="U2:U3"/>
    <mergeCell ref="V2:Y2"/>
    <mergeCell ref="Z2:AC2"/>
    <mergeCell ref="AD2:AE2"/>
    <mergeCell ref="AF2:AG2"/>
    <mergeCell ref="V3:V4"/>
    <mergeCell ref="W3:W4"/>
    <mergeCell ref="X3:X4"/>
    <mergeCell ref="Y3:Y4"/>
    <mergeCell ref="Z3:Z4"/>
    <mergeCell ref="AG3:AG4"/>
    <mergeCell ref="AA3:AA4"/>
    <mergeCell ref="AB3:AB4"/>
    <mergeCell ref="AC3:AC4"/>
    <mergeCell ref="AD3:AD4"/>
  </mergeCells>
  <phoneticPr fontId="3"/>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2060"/>
  </sheetPr>
  <dimension ref="A1:AG428"/>
  <sheetViews>
    <sheetView showRowColHeaders="0" zoomScale="80" zoomScaleNormal="80" workbookViewId="0">
      <pane xSplit="3" ySplit="5" topLeftCell="D6" activePane="bottomRight" state="frozen"/>
      <selection pane="topRight" activeCell="D1" sqref="D1"/>
      <selection pane="bottomLeft" activeCell="A6" sqref="A6"/>
      <selection pane="bottomRight" activeCell="D6" sqref="D6"/>
    </sheetView>
  </sheetViews>
  <sheetFormatPr defaultColWidth="9" defaultRowHeight="16.5"/>
  <cols>
    <col min="1" max="1" width="1.6328125" style="6" customWidth="1"/>
    <col min="2" max="2" width="9" style="6"/>
    <col min="3" max="3" width="24.6328125" style="6" customWidth="1"/>
    <col min="4" max="33" width="12.6328125" style="6" customWidth="1"/>
    <col min="34" max="16384" width="9" style="6"/>
  </cols>
  <sheetData>
    <row r="1" spans="1:33" ht="37.5" customHeight="1">
      <c r="B1" s="193"/>
      <c r="C1" s="193"/>
      <c r="D1" s="193"/>
      <c r="E1" s="9"/>
      <c r="F1" s="9"/>
      <c r="G1" s="9"/>
      <c r="H1" s="9"/>
      <c r="I1" s="9"/>
      <c r="J1" s="9"/>
      <c r="K1" s="9"/>
      <c r="L1" s="9"/>
      <c r="M1" s="9"/>
      <c r="N1" s="9"/>
      <c r="O1" s="9"/>
      <c r="P1" s="9"/>
      <c r="Q1" s="9"/>
      <c r="R1" s="9"/>
      <c r="S1" s="9"/>
      <c r="T1" s="9"/>
      <c r="U1" s="9"/>
      <c r="V1" s="9"/>
      <c r="W1" s="9"/>
      <c r="X1" s="9"/>
      <c r="Y1" s="9"/>
      <c r="Z1" s="9"/>
      <c r="AA1" s="9"/>
      <c r="AB1" s="9"/>
      <c r="AC1" s="194" t="s">
        <v>756</v>
      </c>
      <c r="AD1" s="194"/>
      <c r="AE1" s="194"/>
      <c r="AG1" s="194" t="s">
        <v>757</v>
      </c>
    </row>
    <row r="2" spans="1:33" ht="16.5" customHeight="1">
      <c r="A2" s="10"/>
      <c r="B2" s="748" t="s">
        <v>1025</v>
      </c>
      <c r="C2" s="749"/>
      <c r="D2" s="748" t="s">
        <v>855</v>
      </c>
      <c r="E2" s="742" t="s">
        <v>768</v>
      </c>
      <c r="F2" s="742" t="s">
        <v>737</v>
      </c>
      <c r="G2" s="742" t="s">
        <v>738</v>
      </c>
      <c r="H2" s="742" t="s">
        <v>739</v>
      </c>
      <c r="I2" s="744" t="s">
        <v>769</v>
      </c>
      <c r="J2" s="742" t="s">
        <v>770</v>
      </c>
      <c r="K2" s="742" t="s">
        <v>740</v>
      </c>
      <c r="L2" s="742" t="s">
        <v>740</v>
      </c>
      <c r="M2" s="743" t="s">
        <v>741</v>
      </c>
      <c r="N2" s="742" t="s">
        <v>742</v>
      </c>
      <c r="O2" s="742" t="s">
        <v>743</v>
      </c>
      <c r="P2" s="742" t="s">
        <v>744</v>
      </c>
      <c r="Q2" s="743" t="s">
        <v>745</v>
      </c>
      <c r="R2" s="743" t="s">
        <v>746</v>
      </c>
      <c r="S2" s="742" t="s">
        <v>747</v>
      </c>
      <c r="T2" s="742" t="s">
        <v>748</v>
      </c>
      <c r="U2" s="742" t="s">
        <v>748</v>
      </c>
      <c r="V2" s="743" t="s">
        <v>749</v>
      </c>
      <c r="W2" s="743"/>
      <c r="X2" s="743"/>
      <c r="Y2" s="743"/>
      <c r="Z2" s="741" t="s">
        <v>750</v>
      </c>
      <c r="AA2" s="741"/>
      <c r="AB2" s="741"/>
      <c r="AC2" s="741"/>
      <c r="AD2" s="738" t="s">
        <v>758</v>
      </c>
      <c r="AE2" s="739"/>
      <c r="AF2" s="738" t="s">
        <v>759</v>
      </c>
      <c r="AG2" s="739"/>
    </row>
    <row r="3" spans="1:33" ht="16.5" customHeight="1">
      <c r="A3" s="10"/>
      <c r="B3" s="749"/>
      <c r="C3" s="749"/>
      <c r="D3" s="749"/>
      <c r="E3" s="743"/>
      <c r="F3" s="743"/>
      <c r="G3" s="743"/>
      <c r="H3" s="743"/>
      <c r="I3" s="745"/>
      <c r="J3" s="743"/>
      <c r="K3" s="743"/>
      <c r="L3" s="742"/>
      <c r="M3" s="743"/>
      <c r="N3" s="742"/>
      <c r="O3" s="742"/>
      <c r="P3" s="743"/>
      <c r="Q3" s="743"/>
      <c r="R3" s="743"/>
      <c r="S3" s="743"/>
      <c r="T3" s="743"/>
      <c r="U3" s="742"/>
      <c r="V3" s="741" t="s">
        <v>751</v>
      </c>
      <c r="W3" s="740" t="s">
        <v>740</v>
      </c>
      <c r="X3" s="740" t="s">
        <v>748</v>
      </c>
      <c r="Y3" s="743" t="s">
        <v>342</v>
      </c>
      <c r="Z3" s="741" t="s">
        <v>751</v>
      </c>
      <c r="AA3" s="740" t="s">
        <v>740</v>
      </c>
      <c r="AB3" s="740" t="s">
        <v>748</v>
      </c>
      <c r="AC3" s="741" t="s">
        <v>342</v>
      </c>
      <c r="AD3" s="736" t="s">
        <v>764</v>
      </c>
      <c r="AE3" s="736" t="s">
        <v>765</v>
      </c>
      <c r="AF3" s="736" t="s">
        <v>764</v>
      </c>
      <c r="AG3" s="736" t="s">
        <v>765</v>
      </c>
    </row>
    <row r="4" spans="1:33">
      <c r="A4" s="10"/>
      <c r="B4" s="749"/>
      <c r="C4" s="749"/>
      <c r="D4" s="749"/>
      <c r="E4" s="743"/>
      <c r="F4" s="743"/>
      <c r="G4" s="743"/>
      <c r="H4" s="743"/>
      <c r="I4" s="195" t="s">
        <v>752</v>
      </c>
      <c r="J4" s="743"/>
      <c r="K4" s="743"/>
      <c r="L4" s="195" t="s">
        <v>752</v>
      </c>
      <c r="M4" s="743"/>
      <c r="N4" s="742"/>
      <c r="O4" s="742"/>
      <c r="P4" s="743"/>
      <c r="Q4" s="743"/>
      <c r="R4" s="743"/>
      <c r="S4" s="743"/>
      <c r="T4" s="743"/>
      <c r="U4" s="195" t="s">
        <v>752</v>
      </c>
      <c r="V4" s="741"/>
      <c r="W4" s="740"/>
      <c r="X4" s="740"/>
      <c r="Y4" s="743"/>
      <c r="Z4" s="741"/>
      <c r="AA4" s="740"/>
      <c r="AB4" s="740"/>
      <c r="AC4" s="741"/>
      <c r="AD4" s="737"/>
      <c r="AE4" s="737"/>
      <c r="AF4" s="737"/>
      <c r="AG4" s="737"/>
    </row>
    <row r="5" spans="1:33">
      <c r="A5" s="10"/>
      <c r="B5" s="750"/>
      <c r="C5" s="750"/>
      <c r="D5" s="196">
        <f>固定資本!$F$6</f>
        <v>2025</v>
      </c>
      <c r="E5" s="196">
        <f>固定資本!$F$6</f>
        <v>2025</v>
      </c>
      <c r="F5" s="197"/>
      <c r="G5" s="196">
        <f>固定資本!$F$6</f>
        <v>2025</v>
      </c>
      <c r="H5" s="198"/>
      <c r="I5" s="199">
        <v>2020</v>
      </c>
      <c r="J5" s="199">
        <v>2020</v>
      </c>
      <c r="K5" s="199">
        <v>2020</v>
      </c>
      <c r="L5" s="196">
        <f>固定資本!$F$6</f>
        <v>2025</v>
      </c>
      <c r="M5" s="200"/>
      <c r="N5" s="199">
        <v>2020</v>
      </c>
      <c r="O5" s="201"/>
      <c r="P5" s="201"/>
      <c r="Q5" s="106"/>
      <c r="R5" s="199">
        <v>2020</v>
      </c>
      <c r="S5" s="199">
        <v>2020</v>
      </c>
      <c r="T5" s="199">
        <v>2020</v>
      </c>
      <c r="U5" s="196">
        <f>固定資本!$F$6</f>
        <v>2025</v>
      </c>
      <c r="V5" s="196">
        <f>固定資本!$F$6</f>
        <v>2025</v>
      </c>
      <c r="W5" s="196">
        <f>固定資本!$F$6</f>
        <v>2025</v>
      </c>
      <c r="X5" s="196">
        <f>固定資本!$F$6</f>
        <v>2025</v>
      </c>
      <c r="Y5" s="196">
        <f>固定資本!$F$6</f>
        <v>2025</v>
      </c>
      <c r="Z5" s="196">
        <f>固定資本!$F$6</f>
        <v>2025</v>
      </c>
      <c r="AA5" s="196">
        <f>固定資本!$F$6</f>
        <v>2025</v>
      </c>
      <c r="AB5" s="196">
        <f>固定資本!$F$6</f>
        <v>2025</v>
      </c>
      <c r="AC5" s="196">
        <f>固定資本!$F$6</f>
        <v>2025</v>
      </c>
      <c r="AD5" s="202"/>
      <c r="AE5" s="106"/>
      <c r="AF5" s="202"/>
      <c r="AG5" s="106"/>
    </row>
    <row r="6" spans="1:33">
      <c r="A6" s="10"/>
      <c r="B6" s="203">
        <v>11</v>
      </c>
      <c r="C6" s="204" t="s">
        <v>917</v>
      </c>
      <c r="D6" s="266">
        <f>入力!F24</f>
        <v>0</v>
      </c>
      <c r="E6" s="208">
        <f t="array" ref="E6:E111">MMULT(固定資本!Q6:DR111,設備波及!D6:D111)</f>
        <v>0</v>
      </c>
      <c r="F6" s="207">
        <f>係数!D6</f>
        <v>0.21254767972671762</v>
      </c>
      <c r="G6" s="206">
        <f>E6*F6</f>
        <v>0</v>
      </c>
      <c r="H6" s="207">
        <f>固定資本!M6</f>
        <v>0.96684125565316892</v>
      </c>
      <c r="I6" s="266">
        <f>G6/H6</f>
        <v>0</v>
      </c>
      <c r="J6" s="208">
        <f t="array" ref="J6:J111">MMULT(係数!J6:DK111,設備波及!I6:I111)</f>
        <v>0</v>
      </c>
      <c r="K6" s="206">
        <f>J6-I6</f>
        <v>0</v>
      </c>
      <c r="L6" s="206">
        <f t="shared" ref="L6" si="0">K6*H6</f>
        <v>0</v>
      </c>
      <c r="M6" s="207">
        <f>係数!E6+係数!F6</f>
        <v>0.37425714430522738</v>
      </c>
      <c r="N6" s="206">
        <f>J6*M6</f>
        <v>0</v>
      </c>
      <c r="O6" s="54"/>
      <c r="P6" s="209"/>
      <c r="Q6" s="207">
        <f>係数!G6</f>
        <v>1.0450641314735356E-2</v>
      </c>
      <c r="R6" s="206">
        <f>Q6*$P$116</f>
        <v>0</v>
      </c>
      <c r="S6" s="206">
        <f t="shared" ref="S6" si="1">F6*R6</f>
        <v>0</v>
      </c>
      <c r="T6" s="208">
        <f t="array" ref="T6:T111">MMULT(係数!J6:DK111,設備波及!S6:S111)</f>
        <v>0</v>
      </c>
      <c r="U6" s="206">
        <f t="shared" ref="U6" si="2">T6*H6</f>
        <v>0</v>
      </c>
      <c r="V6" s="206">
        <f>G6</f>
        <v>0</v>
      </c>
      <c r="W6" s="206">
        <f>L6</f>
        <v>0</v>
      </c>
      <c r="X6" s="206">
        <f>U6</f>
        <v>0</v>
      </c>
      <c r="Y6" s="206">
        <f>SUM(V6:X6)</f>
        <v>0</v>
      </c>
      <c r="Z6" s="206">
        <f>V6*(1-固定資本!N6)</f>
        <v>0</v>
      </c>
      <c r="AA6" s="206">
        <f>W6*(1-固定資本!N6)</f>
        <v>0</v>
      </c>
      <c r="AB6" s="206">
        <f>X6*(1-固定資本!N6)</f>
        <v>0</v>
      </c>
      <c r="AC6" s="206">
        <f>SUM(Z6:AB6)</f>
        <v>0</v>
      </c>
      <c r="AD6" s="206">
        <f>I6*係数!H6/1000</f>
        <v>0</v>
      </c>
      <c r="AE6" s="260">
        <f>(I6+K6+T6)*係数!H6/1000</f>
        <v>0</v>
      </c>
      <c r="AF6" s="206">
        <f>I6*係数!I6/1000</f>
        <v>0</v>
      </c>
      <c r="AG6" s="260">
        <f>(I6+K6+T6)*係数!I6/1000</f>
        <v>0</v>
      </c>
    </row>
    <row r="7" spans="1:33">
      <c r="A7" s="10"/>
      <c r="B7" s="203">
        <v>12</v>
      </c>
      <c r="C7" s="204" t="s">
        <v>355</v>
      </c>
      <c r="D7" s="266">
        <f>入力!F25</f>
        <v>0</v>
      </c>
      <c r="E7" s="208">
        <v>0</v>
      </c>
      <c r="F7" s="207">
        <f>係数!D7</f>
        <v>0.10848378204024012</v>
      </c>
      <c r="G7" s="206">
        <f t="shared" ref="G7:G70" si="3">E7*F7</f>
        <v>0</v>
      </c>
      <c r="H7" s="207">
        <f>固定資本!M7</f>
        <v>1.1121112527341257</v>
      </c>
      <c r="I7" s="266">
        <f t="shared" ref="I7:I70" si="4">G7/H7</f>
        <v>0</v>
      </c>
      <c r="J7" s="208">
        <v>0</v>
      </c>
      <c r="K7" s="206">
        <f t="shared" ref="K7:K70" si="5">J7-I7</f>
        <v>0</v>
      </c>
      <c r="L7" s="206">
        <f t="shared" ref="L7:L70" si="6">K7*H7</f>
        <v>0</v>
      </c>
      <c r="M7" s="207">
        <f>係数!E7+係数!F7</f>
        <v>0.16856918090424489</v>
      </c>
      <c r="N7" s="206">
        <f t="shared" ref="N7:N70" si="7">J7*M7</f>
        <v>0</v>
      </c>
      <c r="O7" s="8"/>
      <c r="P7" s="10"/>
      <c r="Q7" s="207">
        <f>係数!G7</f>
        <v>7.3884705419987652E-4</v>
      </c>
      <c r="R7" s="206">
        <f t="shared" ref="R7:R70" si="8">Q7*$P$116</f>
        <v>0</v>
      </c>
      <c r="S7" s="206">
        <f t="shared" ref="S7:S70" si="9">F7*R7</f>
        <v>0</v>
      </c>
      <c r="T7" s="208">
        <v>0</v>
      </c>
      <c r="U7" s="206">
        <f t="shared" ref="U7:U70" si="10">T7*H7</f>
        <v>0</v>
      </c>
      <c r="V7" s="206">
        <f t="shared" ref="V7:V70" si="11">G7</f>
        <v>0</v>
      </c>
      <c r="W7" s="206">
        <f t="shared" ref="W7:W70" si="12">L7</f>
        <v>0</v>
      </c>
      <c r="X7" s="206">
        <f t="shared" ref="X7:X70" si="13">U7</f>
        <v>0</v>
      </c>
      <c r="Y7" s="206">
        <f t="shared" ref="Y7:Y70" si="14">SUM(V7:X7)</f>
        <v>0</v>
      </c>
      <c r="Z7" s="206">
        <f>V7*(1-固定資本!N7)</f>
        <v>0</v>
      </c>
      <c r="AA7" s="206">
        <f>W7*(1-固定資本!N7)</f>
        <v>0</v>
      </c>
      <c r="AB7" s="206">
        <f>X7*(1-固定資本!N7)</f>
        <v>0</v>
      </c>
      <c r="AC7" s="206">
        <f t="shared" ref="AC7:AC70" si="15">SUM(Z7:AB7)</f>
        <v>0</v>
      </c>
      <c r="AD7" s="206">
        <f>I7*係数!H7/1000</f>
        <v>0</v>
      </c>
      <c r="AE7" s="260">
        <f>(I7+K7+T7)*係数!H7/1000</f>
        <v>0</v>
      </c>
      <c r="AF7" s="206">
        <f>I7*係数!I7/1000</f>
        <v>0</v>
      </c>
      <c r="AG7" s="260">
        <f>(I7+K7+T7)*係数!I7/1000</f>
        <v>0</v>
      </c>
    </row>
    <row r="8" spans="1:33">
      <c r="A8" s="10"/>
      <c r="B8" s="203">
        <v>13</v>
      </c>
      <c r="C8" s="204" t="s">
        <v>358</v>
      </c>
      <c r="D8" s="266">
        <f>入力!F26</f>
        <v>0</v>
      </c>
      <c r="E8" s="208">
        <v>0</v>
      </c>
      <c r="F8" s="207">
        <f>係数!D8</f>
        <v>0.97399632510998169</v>
      </c>
      <c r="G8" s="206">
        <f t="shared" si="3"/>
        <v>0</v>
      </c>
      <c r="H8" s="207">
        <f>固定資本!M8</f>
        <v>1.0206778243624088</v>
      </c>
      <c r="I8" s="266">
        <f t="shared" si="4"/>
        <v>0</v>
      </c>
      <c r="J8" s="208">
        <v>0</v>
      </c>
      <c r="K8" s="206">
        <f t="shared" si="5"/>
        <v>0</v>
      </c>
      <c r="L8" s="206">
        <f t="shared" si="6"/>
        <v>0</v>
      </c>
      <c r="M8" s="207">
        <f>係数!E8+係数!F8</f>
        <v>0.41159022054828859</v>
      </c>
      <c r="N8" s="206">
        <f t="shared" si="7"/>
        <v>0</v>
      </c>
      <c r="O8" s="8"/>
      <c r="P8" s="10"/>
      <c r="Q8" s="207">
        <f>係数!G8</f>
        <v>0</v>
      </c>
      <c r="R8" s="206">
        <f t="shared" si="8"/>
        <v>0</v>
      </c>
      <c r="S8" s="206">
        <f t="shared" si="9"/>
        <v>0</v>
      </c>
      <c r="T8" s="208">
        <v>0</v>
      </c>
      <c r="U8" s="206">
        <f t="shared" si="10"/>
        <v>0</v>
      </c>
      <c r="V8" s="206">
        <f t="shared" si="11"/>
        <v>0</v>
      </c>
      <c r="W8" s="206">
        <f t="shared" si="12"/>
        <v>0</v>
      </c>
      <c r="X8" s="206">
        <f t="shared" si="13"/>
        <v>0</v>
      </c>
      <c r="Y8" s="206">
        <f t="shared" si="14"/>
        <v>0</v>
      </c>
      <c r="Z8" s="206">
        <f>V8*(1-固定資本!N8)</f>
        <v>0</v>
      </c>
      <c r="AA8" s="206">
        <f>W8*(1-固定資本!N8)</f>
        <v>0</v>
      </c>
      <c r="AB8" s="206">
        <f>X8*(1-固定資本!N8)</f>
        <v>0</v>
      </c>
      <c r="AC8" s="206">
        <f t="shared" si="15"/>
        <v>0</v>
      </c>
      <c r="AD8" s="206">
        <f>I8*係数!H8/1000</f>
        <v>0</v>
      </c>
      <c r="AE8" s="260">
        <f>(I8+K8+T8)*係数!H8/1000</f>
        <v>0</v>
      </c>
      <c r="AF8" s="206">
        <f>I8*係数!I8/1000</f>
        <v>0</v>
      </c>
      <c r="AG8" s="260">
        <f>(I8+K8+T8)*係数!I8/1000</f>
        <v>0</v>
      </c>
    </row>
    <row r="9" spans="1:33">
      <c r="A9" s="10"/>
      <c r="B9" s="203">
        <v>15</v>
      </c>
      <c r="C9" s="211" t="s">
        <v>360</v>
      </c>
      <c r="D9" s="266">
        <f>入力!F27</f>
        <v>0</v>
      </c>
      <c r="E9" s="208">
        <v>0</v>
      </c>
      <c r="F9" s="207">
        <f>係数!D9</f>
        <v>0.12212882716105011</v>
      </c>
      <c r="G9" s="206">
        <f t="shared" si="3"/>
        <v>0</v>
      </c>
      <c r="H9" s="207">
        <f>固定資本!M9</f>
        <v>0.96569428210528452</v>
      </c>
      <c r="I9" s="266">
        <f t="shared" si="4"/>
        <v>0</v>
      </c>
      <c r="J9" s="208">
        <v>0</v>
      </c>
      <c r="K9" s="206">
        <f t="shared" si="5"/>
        <v>0</v>
      </c>
      <c r="L9" s="206">
        <f t="shared" si="6"/>
        <v>0</v>
      </c>
      <c r="M9" s="207">
        <f>係数!E9+係数!F9</f>
        <v>0.46656364321994709</v>
      </c>
      <c r="N9" s="206">
        <f t="shared" si="7"/>
        <v>0</v>
      </c>
      <c r="O9" s="8"/>
      <c r="P9" s="10"/>
      <c r="Q9" s="207">
        <f>係数!G9</f>
        <v>5.3976026480449899E-4</v>
      </c>
      <c r="R9" s="206">
        <f t="shared" si="8"/>
        <v>0</v>
      </c>
      <c r="S9" s="206">
        <f t="shared" si="9"/>
        <v>0</v>
      </c>
      <c r="T9" s="208">
        <v>0</v>
      </c>
      <c r="U9" s="206">
        <f t="shared" si="10"/>
        <v>0</v>
      </c>
      <c r="V9" s="206">
        <f t="shared" si="11"/>
        <v>0</v>
      </c>
      <c r="W9" s="206">
        <f t="shared" si="12"/>
        <v>0</v>
      </c>
      <c r="X9" s="206">
        <f t="shared" si="13"/>
        <v>0</v>
      </c>
      <c r="Y9" s="206">
        <f t="shared" si="14"/>
        <v>0</v>
      </c>
      <c r="Z9" s="206">
        <f>V9*(1-固定資本!N9)</f>
        <v>0</v>
      </c>
      <c r="AA9" s="206">
        <f>W9*(1-固定資本!N9)</f>
        <v>0</v>
      </c>
      <c r="AB9" s="206">
        <f>X9*(1-固定資本!N9)</f>
        <v>0</v>
      </c>
      <c r="AC9" s="206">
        <f t="shared" si="15"/>
        <v>0</v>
      </c>
      <c r="AD9" s="206">
        <f>I9*係数!H9/1000</f>
        <v>0</v>
      </c>
      <c r="AE9" s="260">
        <f>(I9+K9+T9)*係数!H9/1000</f>
        <v>0</v>
      </c>
      <c r="AF9" s="206">
        <f>I9*係数!I9/1000</f>
        <v>0</v>
      </c>
      <c r="AG9" s="260">
        <f>(I9+K9+T9)*係数!I9/1000</f>
        <v>0</v>
      </c>
    </row>
    <row r="10" spans="1:33">
      <c r="A10" s="10"/>
      <c r="B10" s="203">
        <v>17</v>
      </c>
      <c r="C10" s="211" t="s">
        <v>367</v>
      </c>
      <c r="D10" s="266">
        <f>入力!F28</f>
        <v>0</v>
      </c>
      <c r="E10" s="208">
        <v>0</v>
      </c>
      <c r="F10" s="207">
        <f>係数!D10</f>
        <v>6.0409607467516446E-3</v>
      </c>
      <c r="G10" s="206">
        <f t="shared" si="3"/>
        <v>0</v>
      </c>
      <c r="H10" s="207">
        <f>固定資本!M10</f>
        <v>1.1361582460891089</v>
      </c>
      <c r="I10" s="266">
        <f t="shared" si="4"/>
        <v>0</v>
      </c>
      <c r="J10" s="208">
        <v>0</v>
      </c>
      <c r="K10" s="206">
        <f t="shared" si="5"/>
        <v>0</v>
      </c>
      <c r="L10" s="206">
        <f t="shared" si="6"/>
        <v>0</v>
      </c>
      <c r="M10" s="207">
        <f>係数!E10+係数!F10</f>
        <v>0.45856209103496698</v>
      </c>
      <c r="N10" s="206">
        <f t="shared" si="7"/>
        <v>0</v>
      </c>
      <c r="O10" s="8"/>
      <c r="P10" s="10"/>
      <c r="Q10" s="207">
        <f>係数!G10</f>
        <v>9.1080194869241503E-4</v>
      </c>
      <c r="R10" s="206">
        <f t="shared" si="8"/>
        <v>0</v>
      </c>
      <c r="S10" s="206">
        <f t="shared" si="9"/>
        <v>0</v>
      </c>
      <c r="T10" s="208">
        <v>0</v>
      </c>
      <c r="U10" s="206">
        <f t="shared" si="10"/>
        <v>0</v>
      </c>
      <c r="V10" s="206">
        <f t="shared" si="11"/>
        <v>0</v>
      </c>
      <c r="W10" s="206">
        <f t="shared" si="12"/>
        <v>0</v>
      </c>
      <c r="X10" s="206">
        <f t="shared" si="13"/>
        <v>0</v>
      </c>
      <c r="Y10" s="206">
        <f t="shared" si="14"/>
        <v>0</v>
      </c>
      <c r="Z10" s="206">
        <f>V10*(1-固定資本!N10)</f>
        <v>0</v>
      </c>
      <c r="AA10" s="206">
        <f>W10*(1-固定資本!N10)</f>
        <v>0</v>
      </c>
      <c r="AB10" s="206">
        <f>X10*(1-固定資本!N10)</f>
        <v>0</v>
      </c>
      <c r="AC10" s="206">
        <f t="shared" si="15"/>
        <v>0</v>
      </c>
      <c r="AD10" s="206">
        <f>I10*係数!H10/1000</f>
        <v>0</v>
      </c>
      <c r="AE10" s="260">
        <f>(I10+K10+T10)*係数!H10/1000</f>
        <v>0</v>
      </c>
      <c r="AF10" s="206">
        <f>I10*係数!I10/1000</f>
        <v>0</v>
      </c>
      <c r="AG10" s="260">
        <f>(I10+K10+T10)*係数!I10/1000</f>
        <v>0</v>
      </c>
    </row>
    <row r="11" spans="1:33">
      <c r="A11" s="10"/>
      <c r="B11" s="203">
        <v>61</v>
      </c>
      <c r="C11" s="211" t="s">
        <v>373</v>
      </c>
      <c r="D11" s="266">
        <f>入力!F29</f>
        <v>0</v>
      </c>
      <c r="E11" s="208">
        <v>0</v>
      </c>
      <c r="F11" s="207">
        <f>係数!D11</f>
        <v>3.5207910359880135E-4</v>
      </c>
      <c r="G11" s="206">
        <f t="shared" si="3"/>
        <v>0</v>
      </c>
      <c r="H11" s="207">
        <f>固定資本!M11</f>
        <v>1.3756212317099821</v>
      </c>
      <c r="I11" s="266">
        <f t="shared" si="4"/>
        <v>0</v>
      </c>
      <c r="J11" s="208">
        <v>0</v>
      </c>
      <c r="K11" s="206">
        <f t="shared" si="5"/>
        <v>0</v>
      </c>
      <c r="L11" s="206">
        <f t="shared" si="6"/>
        <v>0</v>
      </c>
      <c r="M11" s="207">
        <f>係数!E11+係数!F11</f>
        <v>0.50246436154079466</v>
      </c>
      <c r="N11" s="206">
        <f t="shared" si="7"/>
        <v>0</v>
      </c>
      <c r="O11" s="8"/>
      <c r="P11" s="10"/>
      <c r="Q11" s="207">
        <f>係数!G11</f>
        <v>2.6457608892685345E-8</v>
      </c>
      <c r="R11" s="206">
        <f t="shared" si="8"/>
        <v>0</v>
      </c>
      <c r="S11" s="206">
        <f t="shared" si="9"/>
        <v>0</v>
      </c>
      <c r="T11" s="208">
        <v>0</v>
      </c>
      <c r="U11" s="206">
        <f t="shared" si="10"/>
        <v>0</v>
      </c>
      <c r="V11" s="206">
        <f t="shared" si="11"/>
        <v>0</v>
      </c>
      <c r="W11" s="206">
        <f t="shared" si="12"/>
        <v>0</v>
      </c>
      <c r="X11" s="206">
        <f t="shared" si="13"/>
        <v>0</v>
      </c>
      <c r="Y11" s="206">
        <f t="shared" si="14"/>
        <v>0</v>
      </c>
      <c r="Z11" s="206">
        <f>V11*(1-固定資本!N11)</f>
        <v>0</v>
      </c>
      <c r="AA11" s="206">
        <f>W11*(1-固定資本!N11)</f>
        <v>0</v>
      </c>
      <c r="AB11" s="206">
        <f>X11*(1-固定資本!N11)</f>
        <v>0</v>
      </c>
      <c r="AC11" s="206">
        <f t="shared" si="15"/>
        <v>0</v>
      </c>
      <c r="AD11" s="206">
        <f>I11*係数!H11/1000</f>
        <v>0</v>
      </c>
      <c r="AE11" s="260">
        <f>(I11+K11+T11)*係数!H11/1000</f>
        <v>0</v>
      </c>
      <c r="AF11" s="206">
        <f>I11*係数!I11/1000</f>
        <v>0</v>
      </c>
      <c r="AG11" s="260">
        <f>(I11+K11+T11)*係数!I11/1000</f>
        <v>0</v>
      </c>
    </row>
    <row r="12" spans="1:33">
      <c r="A12" s="10"/>
      <c r="B12" s="203">
        <v>62</v>
      </c>
      <c r="C12" s="211" t="s">
        <v>918</v>
      </c>
      <c r="D12" s="266">
        <f>入力!F30</f>
        <v>0</v>
      </c>
      <c r="E12" s="208">
        <v>0</v>
      </c>
      <c r="F12" s="207">
        <f>係数!D12</f>
        <v>9.3269307927081435E-2</v>
      </c>
      <c r="G12" s="206">
        <f t="shared" si="3"/>
        <v>0</v>
      </c>
      <c r="H12" s="207">
        <f>固定資本!M12</f>
        <v>1.284955875564326</v>
      </c>
      <c r="I12" s="266">
        <f t="shared" si="4"/>
        <v>0</v>
      </c>
      <c r="J12" s="208">
        <v>0</v>
      </c>
      <c r="K12" s="206">
        <f t="shared" si="5"/>
        <v>0</v>
      </c>
      <c r="L12" s="206">
        <f t="shared" si="6"/>
        <v>0</v>
      </c>
      <c r="M12" s="207">
        <f>係数!E12+係数!F12</f>
        <v>0.26275513002079015</v>
      </c>
      <c r="N12" s="206">
        <f t="shared" si="7"/>
        <v>0</v>
      </c>
      <c r="O12" s="8"/>
      <c r="P12" s="10"/>
      <c r="Q12" s="207">
        <f>係数!G12</f>
        <v>1.1431572661872955E-7</v>
      </c>
      <c r="R12" s="206">
        <f t="shared" si="8"/>
        <v>0</v>
      </c>
      <c r="S12" s="206">
        <f t="shared" si="9"/>
        <v>0</v>
      </c>
      <c r="T12" s="208">
        <v>0</v>
      </c>
      <c r="U12" s="206">
        <f t="shared" si="10"/>
        <v>0</v>
      </c>
      <c r="V12" s="206">
        <f t="shared" si="11"/>
        <v>0</v>
      </c>
      <c r="W12" s="206">
        <f t="shared" si="12"/>
        <v>0</v>
      </c>
      <c r="X12" s="206">
        <f t="shared" si="13"/>
        <v>0</v>
      </c>
      <c r="Y12" s="206">
        <f t="shared" si="14"/>
        <v>0</v>
      </c>
      <c r="Z12" s="206">
        <f>V12*(1-固定資本!N12)</f>
        <v>0</v>
      </c>
      <c r="AA12" s="206">
        <f>W12*(1-固定資本!N12)</f>
        <v>0</v>
      </c>
      <c r="AB12" s="206">
        <f>X12*(1-固定資本!N12)</f>
        <v>0</v>
      </c>
      <c r="AC12" s="206">
        <f t="shared" si="15"/>
        <v>0</v>
      </c>
      <c r="AD12" s="206">
        <f>I12*係数!H12/1000</f>
        <v>0</v>
      </c>
      <c r="AE12" s="260">
        <f>(I12+K12+T12)*係数!H12/1000</f>
        <v>0</v>
      </c>
      <c r="AF12" s="206">
        <f>I12*係数!I12/1000</f>
        <v>0</v>
      </c>
      <c r="AG12" s="260">
        <f>(I12+K12+T12)*係数!I12/1000</f>
        <v>0</v>
      </c>
    </row>
    <row r="13" spans="1:33">
      <c r="A13" s="10"/>
      <c r="B13" s="203">
        <v>111</v>
      </c>
      <c r="C13" s="211" t="s">
        <v>919</v>
      </c>
      <c r="D13" s="266">
        <f>入力!F31</f>
        <v>0</v>
      </c>
      <c r="E13" s="208">
        <v>0</v>
      </c>
      <c r="F13" s="207">
        <f>係数!D13</f>
        <v>0.24376970221768657</v>
      </c>
      <c r="G13" s="206">
        <f t="shared" si="3"/>
        <v>0</v>
      </c>
      <c r="H13" s="207">
        <f>固定資本!M13</f>
        <v>1.0384691422700865</v>
      </c>
      <c r="I13" s="266">
        <f t="shared" si="4"/>
        <v>0</v>
      </c>
      <c r="J13" s="208">
        <v>0</v>
      </c>
      <c r="K13" s="206">
        <f t="shared" si="5"/>
        <v>0</v>
      </c>
      <c r="L13" s="206">
        <f t="shared" si="6"/>
        <v>0</v>
      </c>
      <c r="M13" s="207">
        <f>係数!E13+係数!F13</f>
        <v>0.26659049673283869</v>
      </c>
      <c r="N13" s="206">
        <f t="shared" si="7"/>
        <v>0</v>
      </c>
      <c r="O13" s="8"/>
      <c r="P13" s="10"/>
      <c r="Q13" s="207">
        <f>係数!G13</f>
        <v>7.4672290571751995E-2</v>
      </c>
      <c r="R13" s="206">
        <f t="shared" si="8"/>
        <v>0</v>
      </c>
      <c r="S13" s="206">
        <f t="shared" si="9"/>
        <v>0</v>
      </c>
      <c r="T13" s="208">
        <v>0</v>
      </c>
      <c r="U13" s="206">
        <f t="shared" si="10"/>
        <v>0</v>
      </c>
      <c r="V13" s="206">
        <f t="shared" si="11"/>
        <v>0</v>
      </c>
      <c r="W13" s="206">
        <f t="shared" si="12"/>
        <v>0</v>
      </c>
      <c r="X13" s="206">
        <f t="shared" si="13"/>
        <v>0</v>
      </c>
      <c r="Y13" s="206">
        <f t="shared" si="14"/>
        <v>0</v>
      </c>
      <c r="Z13" s="206">
        <f>V13*(1-固定資本!N13)</f>
        <v>0</v>
      </c>
      <c r="AA13" s="206">
        <f>W13*(1-固定資本!N13)</f>
        <v>0</v>
      </c>
      <c r="AB13" s="206">
        <f>X13*(1-固定資本!N13)</f>
        <v>0</v>
      </c>
      <c r="AC13" s="206">
        <f t="shared" si="15"/>
        <v>0</v>
      </c>
      <c r="AD13" s="206">
        <f>I13*係数!H13/1000</f>
        <v>0</v>
      </c>
      <c r="AE13" s="260">
        <f>(I13+K13+T13)*係数!H13/1000</f>
        <v>0</v>
      </c>
      <c r="AF13" s="206">
        <f>I13*係数!I13/1000</f>
        <v>0</v>
      </c>
      <c r="AG13" s="260">
        <f>(I13+K13+T13)*係数!I13/1000</f>
        <v>0</v>
      </c>
    </row>
    <row r="14" spans="1:33">
      <c r="A14" s="10"/>
      <c r="B14" s="203">
        <v>112</v>
      </c>
      <c r="C14" s="211" t="s">
        <v>386</v>
      </c>
      <c r="D14" s="266">
        <f>入力!F32</f>
        <v>0</v>
      </c>
      <c r="E14" s="208">
        <v>0</v>
      </c>
      <c r="F14" s="207">
        <f>係数!D14</f>
        <v>0.14331480679557262</v>
      </c>
      <c r="G14" s="206">
        <f t="shared" si="3"/>
        <v>0</v>
      </c>
      <c r="H14" s="207">
        <f>固定資本!M14</f>
        <v>1.0248520682436959</v>
      </c>
      <c r="I14" s="266">
        <f t="shared" si="4"/>
        <v>0</v>
      </c>
      <c r="J14" s="208">
        <v>0</v>
      </c>
      <c r="K14" s="206">
        <f t="shared" si="5"/>
        <v>0</v>
      </c>
      <c r="L14" s="206">
        <f t="shared" si="6"/>
        <v>0</v>
      </c>
      <c r="M14" s="207">
        <f>係数!E14+係数!F14</f>
        <v>0.10386363459729338</v>
      </c>
      <c r="N14" s="206">
        <f t="shared" si="7"/>
        <v>0</v>
      </c>
      <c r="O14" s="8"/>
      <c r="P14" s="10"/>
      <c r="Q14" s="207">
        <f>係数!G14</f>
        <v>1.5301898699643185E-2</v>
      </c>
      <c r="R14" s="206">
        <f t="shared" si="8"/>
        <v>0</v>
      </c>
      <c r="S14" s="206">
        <f t="shared" si="9"/>
        <v>0</v>
      </c>
      <c r="T14" s="208">
        <v>0</v>
      </c>
      <c r="U14" s="206">
        <f t="shared" si="10"/>
        <v>0</v>
      </c>
      <c r="V14" s="206">
        <f t="shared" si="11"/>
        <v>0</v>
      </c>
      <c r="W14" s="206">
        <f t="shared" si="12"/>
        <v>0</v>
      </c>
      <c r="X14" s="206">
        <f t="shared" si="13"/>
        <v>0</v>
      </c>
      <c r="Y14" s="206">
        <f t="shared" si="14"/>
        <v>0</v>
      </c>
      <c r="Z14" s="206">
        <f>V14*(1-固定資本!N14)</f>
        <v>0</v>
      </c>
      <c r="AA14" s="206">
        <f>W14*(1-固定資本!N14)</f>
        <v>0</v>
      </c>
      <c r="AB14" s="206">
        <f>X14*(1-固定資本!N14)</f>
        <v>0</v>
      </c>
      <c r="AC14" s="206">
        <f t="shared" si="15"/>
        <v>0</v>
      </c>
      <c r="AD14" s="206">
        <f>I14*係数!H14/1000</f>
        <v>0</v>
      </c>
      <c r="AE14" s="260">
        <f>(I14+K14+T14)*係数!H14/1000</f>
        <v>0</v>
      </c>
      <c r="AF14" s="206">
        <f>I14*係数!I14/1000</f>
        <v>0</v>
      </c>
      <c r="AG14" s="260">
        <f>(I14+K14+T14)*係数!I14/1000</f>
        <v>0</v>
      </c>
    </row>
    <row r="15" spans="1:33">
      <c r="A15" s="10"/>
      <c r="B15" s="203">
        <v>113</v>
      </c>
      <c r="C15" s="211" t="s">
        <v>920</v>
      </c>
      <c r="D15" s="266">
        <f>入力!F33</f>
        <v>0</v>
      </c>
      <c r="E15" s="208">
        <v>0</v>
      </c>
      <c r="F15" s="207">
        <f>係数!D15</f>
        <v>0.58773650034058067</v>
      </c>
      <c r="G15" s="206">
        <f t="shared" si="3"/>
        <v>0</v>
      </c>
      <c r="H15" s="207">
        <f>固定資本!M15</f>
        <v>1.2373385827683934</v>
      </c>
      <c r="I15" s="266">
        <f t="shared" si="4"/>
        <v>0</v>
      </c>
      <c r="J15" s="208">
        <v>0</v>
      </c>
      <c r="K15" s="206">
        <f t="shared" si="5"/>
        <v>0</v>
      </c>
      <c r="L15" s="206">
        <f t="shared" si="6"/>
        <v>0</v>
      </c>
      <c r="M15" s="207">
        <f>係数!E15+係数!F15</f>
        <v>0.21986138865899743</v>
      </c>
      <c r="N15" s="206">
        <f t="shared" si="7"/>
        <v>0</v>
      </c>
      <c r="O15" s="8"/>
      <c r="P15" s="10"/>
      <c r="Q15" s="207">
        <f>係数!G15</f>
        <v>4.3830376106646643E-4</v>
      </c>
      <c r="R15" s="206">
        <f t="shared" si="8"/>
        <v>0</v>
      </c>
      <c r="S15" s="206">
        <f t="shared" si="9"/>
        <v>0</v>
      </c>
      <c r="T15" s="208">
        <v>0</v>
      </c>
      <c r="U15" s="206">
        <f t="shared" si="10"/>
        <v>0</v>
      </c>
      <c r="V15" s="206">
        <f t="shared" si="11"/>
        <v>0</v>
      </c>
      <c r="W15" s="206">
        <f t="shared" si="12"/>
        <v>0</v>
      </c>
      <c r="X15" s="206">
        <f t="shared" si="13"/>
        <v>0</v>
      </c>
      <c r="Y15" s="206">
        <f t="shared" si="14"/>
        <v>0</v>
      </c>
      <c r="Z15" s="206">
        <f>V15*(1-固定資本!N15)</f>
        <v>0</v>
      </c>
      <c r="AA15" s="206">
        <f>W15*(1-固定資本!N15)</f>
        <v>0</v>
      </c>
      <c r="AB15" s="206">
        <f>X15*(1-固定資本!N15)</f>
        <v>0</v>
      </c>
      <c r="AC15" s="206">
        <f t="shared" si="15"/>
        <v>0</v>
      </c>
      <c r="AD15" s="206">
        <f>I15*係数!H15/1000</f>
        <v>0</v>
      </c>
      <c r="AE15" s="260">
        <f>(I15+K15+T15)*係数!H15/1000</f>
        <v>0</v>
      </c>
      <c r="AF15" s="206">
        <f>I15*係数!I15/1000</f>
        <v>0</v>
      </c>
      <c r="AG15" s="260">
        <f>(I15+K15+T15)*係数!I15/1000</f>
        <v>0</v>
      </c>
    </row>
    <row r="16" spans="1:33">
      <c r="A16" s="10"/>
      <c r="B16" s="203">
        <v>114</v>
      </c>
      <c r="C16" s="211" t="s">
        <v>0</v>
      </c>
      <c r="D16" s="266">
        <f>入力!F34</f>
        <v>0</v>
      </c>
      <c r="E16" s="208">
        <v>0</v>
      </c>
      <c r="F16" s="207">
        <f>係数!D16</f>
        <v>0</v>
      </c>
      <c r="G16" s="206">
        <f t="shared" si="3"/>
        <v>0</v>
      </c>
      <c r="H16" s="207">
        <f>固定資本!M16</f>
        <v>1.1059206957425047</v>
      </c>
      <c r="I16" s="266">
        <f t="shared" si="4"/>
        <v>0</v>
      </c>
      <c r="J16" s="208">
        <v>0</v>
      </c>
      <c r="K16" s="206">
        <f t="shared" si="5"/>
        <v>0</v>
      </c>
      <c r="L16" s="206">
        <f t="shared" si="6"/>
        <v>0</v>
      </c>
      <c r="M16" s="207">
        <f>係数!E16+係数!F16</f>
        <v>0</v>
      </c>
      <c r="N16" s="206">
        <f t="shared" si="7"/>
        <v>0</v>
      </c>
      <c r="O16" s="8"/>
      <c r="P16" s="10"/>
      <c r="Q16" s="207">
        <f>係数!G16</f>
        <v>1.0483040277279339E-2</v>
      </c>
      <c r="R16" s="206">
        <f t="shared" si="8"/>
        <v>0</v>
      </c>
      <c r="S16" s="206">
        <f t="shared" si="9"/>
        <v>0</v>
      </c>
      <c r="T16" s="208">
        <v>0</v>
      </c>
      <c r="U16" s="206">
        <f t="shared" si="10"/>
        <v>0</v>
      </c>
      <c r="V16" s="206">
        <f t="shared" si="11"/>
        <v>0</v>
      </c>
      <c r="W16" s="206">
        <f t="shared" si="12"/>
        <v>0</v>
      </c>
      <c r="X16" s="206">
        <f t="shared" si="13"/>
        <v>0</v>
      </c>
      <c r="Y16" s="206">
        <f t="shared" si="14"/>
        <v>0</v>
      </c>
      <c r="Z16" s="206">
        <f>V16*(1-固定資本!N16)</f>
        <v>0</v>
      </c>
      <c r="AA16" s="206">
        <f>W16*(1-固定資本!N16)</f>
        <v>0</v>
      </c>
      <c r="AB16" s="206">
        <f>X16*(1-固定資本!N16)</f>
        <v>0</v>
      </c>
      <c r="AC16" s="206">
        <f t="shared" si="15"/>
        <v>0</v>
      </c>
      <c r="AD16" s="206">
        <f>I16*係数!H16/1000</f>
        <v>0</v>
      </c>
      <c r="AE16" s="260">
        <f>(I16+K16+T16)*係数!H16/1000</f>
        <v>0</v>
      </c>
      <c r="AF16" s="206">
        <f>I16*係数!I16/1000</f>
        <v>0</v>
      </c>
      <c r="AG16" s="260">
        <f>(I16+K16+T16)*係数!I16/1000</f>
        <v>0</v>
      </c>
    </row>
    <row r="17" spans="1:33">
      <c r="A17" s="10"/>
      <c r="B17" s="203">
        <v>151</v>
      </c>
      <c r="C17" s="211" t="s">
        <v>391</v>
      </c>
      <c r="D17" s="266">
        <f>入力!F35</f>
        <v>0</v>
      </c>
      <c r="E17" s="208">
        <v>0</v>
      </c>
      <c r="F17" s="207">
        <f>係数!D17</f>
        <v>8.211175908886581E-2</v>
      </c>
      <c r="G17" s="206">
        <f t="shared" si="3"/>
        <v>0</v>
      </c>
      <c r="H17" s="207">
        <f>固定資本!M17</f>
        <v>1.0330713566341254</v>
      </c>
      <c r="I17" s="266">
        <f t="shared" si="4"/>
        <v>0</v>
      </c>
      <c r="J17" s="208">
        <v>0</v>
      </c>
      <c r="K17" s="206">
        <f t="shared" si="5"/>
        <v>0</v>
      </c>
      <c r="L17" s="206">
        <f t="shared" si="6"/>
        <v>0</v>
      </c>
      <c r="M17" s="207">
        <f>係数!E17+係数!F17</f>
        <v>0.30778583267403881</v>
      </c>
      <c r="N17" s="206">
        <f t="shared" si="7"/>
        <v>0</v>
      </c>
      <c r="O17" s="8"/>
      <c r="P17" s="10"/>
      <c r="Q17" s="207">
        <f>係数!G17</f>
        <v>3.0577641961036003E-4</v>
      </c>
      <c r="R17" s="206">
        <f t="shared" si="8"/>
        <v>0</v>
      </c>
      <c r="S17" s="206">
        <f t="shared" si="9"/>
        <v>0</v>
      </c>
      <c r="T17" s="208">
        <v>0</v>
      </c>
      <c r="U17" s="206">
        <f t="shared" si="10"/>
        <v>0</v>
      </c>
      <c r="V17" s="206">
        <f t="shared" si="11"/>
        <v>0</v>
      </c>
      <c r="W17" s="206">
        <f t="shared" si="12"/>
        <v>0</v>
      </c>
      <c r="X17" s="206">
        <f t="shared" si="13"/>
        <v>0</v>
      </c>
      <c r="Y17" s="206">
        <f t="shared" si="14"/>
        <v>0</v>
      </c>
      <c r="Z17" s="206">
        <f>V17*(1-固定資本!N17)</f>
        <v>0</v>
      </c>
      <c r="AA17" s="206">
        <f>W17*(1-固定資本!N17)</f>
        <v>0</v>
      </c>
      <c r="AB17" s="206">
        <f>X17*(1-固定資本!N17)</f>
        <v>0</v>
      </c>
      <c r="AC17" s="206">
        <f t="shared" si="15"/>
        <v>0</v>
      </c>
      <c r="AD17" s="206">
        <f>I17*係数!H17/1000</f>
        <v>0</v>
      </c>
      <c r="AE17" s="260">
        <f>(I17+K17+T17)*係数!H17/1000</f>
        <v>0</v>
      </c>
      <c r="AF17" s="206">
        <f>I17*係数!I17/1000</f>
        <v>0</v>
      </c>
      <c r="AG17" s="260">
        <f>(I17+K17+T17)*係数!I17/1000</f>
        <v>0</v>
      </c>
    </row>
    <row r="18" spans="1:33">
      <c r="A18" s="10"/>
      <c r="B18" s="203">
        <v>152</v>
      </c>
      <c r="C18" s="211" t="s">
        <v>921</v>
      </c>
      <c r="D18" s="266">
        <f>入力!F36</f>
        <v>0</v>
      </c>
      <c r="E18" s="208">
        <v>0</v>
      </c>
      <c r="F18" s="207">
        <f>係数!D18</f>
        <v>2.5436925229004204E-2</v>
      </c>
      <c r="G18" s="206">
        <f t="shared" si="3"/>
        <v>0</v>
      </c>
      <c r="H18" s="207">
        <f>固定資本!M18</f>
        <v>1.0040377602817452</v>
      </c>
      <c r="I18" s="266">
        <f t="shared" si="4"/>
        <v>0</v>
      </c>
      <c r="J18" s="208">
        <v>0</v>
      </c>
      <c r="K18" s="206">
        <f t="shared" si="5"/>
        <v>0</v>
      </c>
      <c r="L18" s="206">
        <f t="shared" si="6"/>
        <v>0</v>
      </c>
      <c r="M18" s="207">
        <f>係数!E18+係数!F18</f>
        <v>0.19686657612166214</v>
      </c>
      <c r="N18" s="206">
        <f t="shared" si="7"/>
        <v>0</v>
      </c>
      <c r="O18" s="8"/>
      <c r="P18" s="10"/>
      <c r="Q18" s="207">
        <f>係数!G18</f>
        <v>1.5218347102826523E-2</v>
      </c>
      <c r="R18" s="206">
        <f t="shared" si="8"/>
        <v>0</v>
      </c>
      <c r="S18" s="206">
        <f t="shared" si="9"/>
        <v>0</v>
      </c>
      <c r="T18" s="208">
        <v>0</v>
      </c>
      <c r="U18" s="206">
        <f t="shared" si="10"/>
        <v>0</v>
      </c>
      <c r="V18" s="206">
        <f t="shared" si="11"/>
        <v>0</v>
      </c>
      <c r="W18" s="206">
        <f t="shared" si="12"/>
        <v>0</v>
      </c>
      <c r="X18" s="206">
        <f t="shared" si="13"/>
        <v>0</v>
      </c>
      <c r="Y18" s="206">
        <f t="shared" si="14"/>
        <v>0</v>
      </c>
      <c r="Z18" s="206">
        <f>V18*(1-固定資本!N18)</f>
        <v>0</v>
      </c>
      <c r="AA18" s="206">
        <f>W18*(1-固定資本!N18)</f>
        <v>0</v>
      </c>
      <c r="AB18" s="206">
        <f>X18*(1-固定資本!N18)</f>
        <v>0</v>
      </c>
      <c r="AC18" s="206">
        <f t="shared" si="15"/>
        <v>0</v>
      </c>
      <c r="AD18" s="206">
        <f>I18*係数!H18/1000</f>
        <v>0</v>
      </c>
      <c r="AE18" s="260">
        <f>(I18+K18+T18)*係数!H18/1000</f>
        <v>0</v>
      </c>
      <c r="AF18" s="206">
        <f>I18*係数!I18/1000</f>
        <v>0</v>
      </c>
      <c r="AG18" s="260">
        <f>(I18+K18+T18)*係数!I18/1000</f>
        <v>0</v>
      </c>
    </row>
    <row r="19" spans="1:33">
      <c r="A19" s="10"/>
      <c r="B19" s="203">
        <v>161</v>
      </c>
      <c r="C19" s="211" t="s">
        <v>922</v>
      </c>
      <c r="D19" s="266">
        <f>入力!F37</f>
        <v>0</v>
      </c>
      <c r="E19" s="208">
        <v>0</v>
      </c>
      <c r="F19" s="207">
        <f>係数!D19</f>
        <v>0.16140560519226821</v>
      </c>
      <c r="G19" s="206">
        <f t="shared" si="3"/>
        <v>0</v>
      </c>
      <c r="H19" s="207">
        <f>固定資本!M19</f>
        <v>1.3462885271538492</v>
      </c>
      <c r="I19" s="266">
        <f t="shared" si="4"/>
        <v>0</v>
      </c>
      <c r="J19" s="208">
        <v>0</v>
      </c>
      <c r="K19" s="206">
        <f t="shared" si="5"/>
        <v>0</v>
      </c>
      <c r="L19" s="206">
        <f t="shared" si="6"/>
        <v>0</v>
      </c>
      <c r="M19" s="207">
        <f>係数!E19+係数!F19</f>
        <v>0.21261298256246675</v>
      </c>
      <c r="N19" s="206">
        <f t="shared" si="7"/>
        <v>0</v>
      </c>
      <c r="O19" s="8"/>
      <c r="P19" s="10"/>
      <c r="Q19" s="207">
        <f>係数!G19</f>
        <v>1.9018542445787658E-4</v>
      </c>
      <c r="R19" s="206">
        <f t="shared" si="8"/>
        <v>0</v>
      </c>
      <c r="S19" s="206">
        <f t="shared" si="9"/>
        <v>0</v>
      </c>
      <c r="T19" s="208">
        <v>0</v>
      </c>
      <c r="U19" s="206">
        <f t="shared" si="10"/>
        <v>0</v>
      </c>
      <c r="V19" s="206">
        <f t="shared" si="11"/>
        <v>0</v>
      </c>
      <c r="W19" s="206">
        <f t="shared" si="12"/>
        <v>0</v>
      </c>
      <c r="X19" s="206">
        <f t="shared" si="13"/>
        <v>0</v>
      </c>
      <c r="Y19" s="206">
        <f t="shared" si="14"/>
        <v>0</v>
      </c>
      <c r="Z19" s="206">
        <f>V19*(1-固定資本!N19)</f>
        <v>0</v>
      </c>
      <c r="AA19" s="206">
        <f>W19*(1-固定資本!N19)</f>
        <v>0</v>
      </c>
      <c r="AB19" s="206">
        <f>X19*(1-固定資本!N19)</f>
        <v>0</v>
      </c>
      <c r="AC19" s="206">
        <f t="shared" si="15"/>
        <v>0</v>
      </c>
      <c r="AD19" s="206">
        <f>I19*係数!H19/1000</f>
        <v>0</v>
      </c>
      <c r="AE19" s="260">
        <f>(I19+K19+T19)*係数!H19/1000</f>
        <v>0</v>
      </c>
      <c r="AF19" s="206">
        <f>I19*係数!I19/1000</f>
        <v>0</v>
      </c>
      <c r="AG19" s="260">
        <f>(I19+K19+T19)*係数!I19/1000</f>
        <v>0</v>
      </c>
    </row>
    <row r="20" spans="1:33">
      <c r="A20" s="10"/>
      <c r="B20" s="203">
        <v>162</v>
      </c>
      <c r="C20" s="211" t="s">
        <v>404</v>
      </c>
      <c r="D20" s="266">
        <f>入力!F38</f>
        <v>0</v>
      </c>
      <c r="E20" s="208">
        <v>0</v>
      </c>
      <c r="F20" s="207">
        <f>係数!D20</f>
        <v>9.6040345434736163E-2</v>
      </c>
      <c r="G20" s="206">
        <f t="shared" si="3"/>
        <v>0</v>
      </c>
      <c r="H20" s="207">
        <f>固定資本!M20</f>
        <v>1.0907026309543317</v>
      </c>
      <c r="I20" s="266">
        <f t="shared" si="4"/>
        <v>0</v>
      </c>
      <c r="J20" s="208">
        <v>0</v>
      </c>
      <c r="K20" s="206">
        <f t="shared" si="5"/>
        <v>0</v>
      </c>
      <c r="L20" s="206">
        <f t="shared" si="6"/>
        <v>0</v>
      </c>
      <c r="M20" s="207">
        <f>係数!E20+係数!F20</f>
        <v>0.13268141505326358</v>
      </c>
      <c r="N20" s="206">
        <f t="shared" si="7"/>
        <v>0</v>
      </c>
      <c r="O20" s="8"/>
      <c r="P20" s="10"/>
      <c r="Q20" s="207">
        <f>係数!G20</f>
        <v>6.1469988046377482E-4</v>
      </c>
      <c r="R20" s="206">
        <f t="shared" si="8"/>
        <v>0</v>
      </c>
      <c r="S20" s="206">
        <f t="shared" si="9"/>
        <v>0</v>
      </c>
      <c r="T20" s="208">
        <v>0</v>
      </c>
      <c r="U20" s="206">
        <f t="shared" si="10"/>
        <v>0</v>
      </c>
      <c r="V20" s="206">
        <f t="shared" si="11"/>
        <v>0</v>
      </c>
      <c r="W20" s="206">
        <f t="shared" si="12"/>
        <v>0</v>
      </c>
      <c r="X20" s="206">
        <f t="shared" si="13"/>
        <v>0</v>
      </c>
      <c r="Y20" s="206">
        <f t="shared" si="14"/>
        <v>0</v>
      </c>
      <c r="Z20" s="206">
        <f>V20*(1-固定資本!N20)</f>
        <v>0</v>
      </c>
      <c r="AA20" s="206">
        <f>W20*(1-固定資本!N20)</f>
        <v>0</v>
      </c>
      <c r="AB20" s="206">
        <f>X20*(1-固定資本!N20)</f>
        <v>0</v>
      </c>
      <c r="AC20" s="206">
        <f t="shared" si="15"/>
        <v>0</v>
      </c>
      <c r="AD20" s="206">
        <f>I20*係数!H20/1000</f>
        <v>0</v>
      </c>
      <c r="AE20" s="260">
        <f>(I20+K20+T20)*係数!H20/1000</f>
        <v>0</v>
      </c>
      <c r="AF20" s="206">
        <f>I20*係数!I20/1000</f>
        <v>0</v>
      </c>
      <c r="AG20" s="260">
        <f>(I20+K20+T20)*係数!I20/1000</f>
        <v>0</v>
      </c>
    </row>
    <row r="21" spans="1:33">
      <c r="A21" s="10"/>
      <c r="B21" s="203">
        <v>163</v>
      </c>
      <c r="C21" s="211" t="s">
        <v>405</v>
      </c>
      <c r="D21" s="266">
        <f>入力!F39</f>
        <v>0</v>
      </c>
      <c r="E21" s="208">
        <v>0</v>
      </c>
      <c r="F21" s="207">
        <f>係数!D21</f>
        <v>0.32649033516319137</v>
      </c>
      <c r="G21" s="206">
        <f t="shared" si="3"/>
        <v>0</v>
      </c>
      <c r="H21" s="207">
        <f>固定資本!M21</f>
        <v>1.0218903876367493</v>
      </c>
      <c r="I21" s="266">
        <f t="shared" si="4"/>
        <v>0</v>
      </c>
      <c r="J21" s="208">
        <v>0</v>
      </c>
      <c r="K21" s="206">
        <f t="shared" si="5"/>
        <v>0</v>
      </c>
      <c r="L21" s="206">
        <f t="shared" si="6"/>
        <v>0</v>
      </c>
      <c r="M21" s="207">
        <f>係数!E21+係数!F21</f>
        <v>0.16306787017662275</v>
      </c>
      <c r="N21" s="206">
        <f t="shared" si="7"/>
        <v>0</v>
      </c>
      <c r="O21" s="8"/>
      <c r="P21" s="10"/>
      <c r="Q21" s="207">
        <f>係数!G21</f>
        <v>1.3141217386525105E-4</v>
      </c>
      <c r="R21" s="206">
        <f t="shared" si="8"/>
        <v>0</v>
      </c>
      <c r="S21" s="206">
        <f t="shared" si="9"/>
        <v>0</v>
      </c>
      <c r="T21" s="208">
        <v>0</v>
      </c>
      <c r="U21" s="206">
        <f t="shared" si="10"/>
        <v>0</v>
      </c>
      <c r="V21" s="206">
        <f t="shared" si="11"/>
        <v>0</v>
      </c>
      <c r="W21" s="206">
        <f t="shared" si="12"/>
        <v>0</v>
      </c>
      <c r="X21" s="206">
        <f t="shared" si="13"/>
        <v>0</v>
      </c>
      <c r="Y21" s="206">
        <f t="shared" si="14"/>
        <v>0</v>
      </c>
      <c r="Z21" s="206">
        <f>V21*(1-固定資本!N21)</f>
        <v>0</v>
      </c>
      <c r="AA21" s="206">
        <f>W21*(1-固定資本!N21)</f>
        <v>0</v>
      </c>
      <c r="AB21" s="206">
        <f>X21*(1-固定資本!N21)</f>
        <v>0</v>
      </c>
      <c r="AC21" s="206">
        <f t="shared" si="15"/>
        <v>0</v>
      </c>
      <c r="AD21" s="206">
        <f>I21*係数!H21/1000</f>
        <v>0</v>
      </c>
      <c r="AE21" s="260">
        <f>(I21+K21+T21)*係数!H21/1000</f>
        <v>0</v>
      </c>
      <c r="AF21" s="206">
        <f>I21*係数!I21/1000</f>
        <v>0</v>
      </c>
      <c r="AG21" s="260">
        <f>(I21+K21+T21)*係数!I21/1000</f>
        <v>0</v>
      </c>
    </row>
    <row r="22" spans="1:33">
      <c r="A22" s="10"/>
      <c r="B22" s="203">
        <v>164</v>
      </c>
      <c r="C22" s="211" t="s">
        <v>410</v>
      </c>
      <c r="D22" s="266">
        <f>入力!F40</f>
        <v>0</v>
      </c>
      <c r="E22" s="208">
        <v>0</v>
      </c>
      <c r="F22" s="207">
        <f>係数!D22</f>
        <v>0.45423019493655536</v>
      </c>
      <c r="G22" s="206">
        <f t="shared" si="3"/>
        <v>0</v>
      </c>
      <c r="H22" s="207">
        <f>固定資本!M22</f>
        <v>1.0121250222228615</v>
      </c>
      <c r="I22" s="266">
        <f t="shared" si="4"/>
        <v>0</v>
      </c>
      <c r="J22" s="208">
        <v>0</v>
      </c>
      <c r="K22" s="206">
        <f t="shared" si="5"/>
        <v>0</v>
      </c>
      <c r="L22" s="206">
        <f t="shared" si="6"/>
        <v>0</v>
      </c>
      <c r="M22" s="207">
        <f>係数!E22+係数!F22</f>
        <v>0.25047246516126453</v>
      </c>
      <c r="N22" s="206">
        <f t="shared" si="7"/>
        <v>0</v>
      </c>
      <c r="O22" s="8"/>
      <c r="P22" s="10"/>
      <c r="Q22" s="207">
        <f>係数!G22</f>
        <v>1.0192984155699288E-3</v>
      </c>
      <c r="R22" s="206">
        <f t="shared" si="8"/>
        <v>0</v>
      </c>
      <c r="S22" s="206">
        <f t="shared" si="9"/>
        <v>0</v>
      </c>
      <c r="T22" s="208">
        <v>0</v>
      </c>
      <c r="U22" s="206">
        <f t="shared" si="10"/>
        <v>0</v>
      </c>
      <c r="V22" s="206">
        <f t="shared" si="11"/>
        <v>0</v>
      </c>
      <c r="W22" s="206">
        <f t="shared" si="12"/>
        <v>0</v>
      </c>
      <c r="X22" s="206">
        <f t="shared" si="13"/>
        <v>0</v>
      </c>
      <c r="Y22" s="206">
        <f t="shared" si="14"/>
        <v>0</v>
      </c>
      <c r="Z22" s="206">
        <f>V22*(1-固定資本!N22)</f>
        <v>0</v>
      </c>
      <c r="AA22" s="206">
        <f>W22*(1-固定資本!N22)</f>
        <v>0</v>
      </c>
      <c r="AB22" s="206">
        <f>X22*(1-固定資本!N22)</f>
        <v>0</v>
      </c>
      <c r="AC22" s="206">
        <f t="shared" si="15"/>
        <v>0</v>
      </c>
      <c r="AD22" s="206">
        <f>I22*係数!H22/1000</f>
        <v>0</v>
      </c>
      <c r="AE22" s="260">
        <f>(I22+K22+T22)*係数!H22/1000</f>
        <v>0</v>
      </c>
      <c r="AF22" s="206">
        <f>I22*係数!I22/1000</f>
        <v>0</v>
      </c>
      <c r="AG22" s="260">
        <f>(I22+K22+T22)*係数!I22/1000</f>
        <v>0</v>
      </c>
    </row>
    <row r="23" spans="1:33">
      <c r="A23" s="10"/>
      <c r="B23" s="203">
        <v>191</v>
      </c>
      <c r="C23" s="211" t="s">
        <v>416</v>
      </c>
      <c r="D23" s="266">
        <f>入力!F41</f>
        <v>0</v>
      </c>
      <c r="E23" s="208">
        <v>0</v>
      </c>
      <c r="F23" s="207">
        <f>係数!D23</f>
        <v>0.68725111794739835</v>
      </c>
      <c r="G23" s="206">
        <f t="shared" si="3"/>
        <v>0</v>
      </c>
      <c r="H23" s="207">
        <f>固定資本!M23</f>
        <v>0.99150367149246599</v>
      </c>
      <c r="I23" s="266">
        <f t="shared" si="4"/>
        <v>0</v>
      </c>
      <c r="J23" s="208">
        <v>0</v>
      </c>
      <c r="K23" s="206">
        <f t="shared" si="5"/>
        <v>0</v>
      </c>
      <c r="L23" s="206">
        <f t="shared" si="6"/>
        <v>0</v>
      </c>
      <c r="M23" s="207">
        <f>係数!E23+係数!F23</f>
        <v>0.4361493618803795</v>
      </c>
      <c r="N23" s="206">
        <f t="shared" si="7"/>
        <v>0</v>
      </c>
      <c r="O23" s="8"/>
      <c r="P23" s="10"/>
      <c r="Q23" s="207">
        <f>係数!G23</f>
        <v>8.3976980956073787E-5</v>
      </c>
      <c r="R23" s="206">
        <f t="shared" si="8"/>
        <v>0</v>
      </c>
      <c r="S23" s="206">
        <f t="shared" si="9"/>
        <v>0</v>
      </c>
      <c r="T23" s="208">
        <v>0</v>
      </c>
      <c r="U23" s="206">
        <f t="shared" si="10"/>
        <v>0</v>
      </c>
      <c r="V23" s="206">
        <f t="shared" si="11"/>
        <v>0</v>
      </c>
      <c r="W23" s="206">
        <f t="shared" si="12"/>
        <v>0</v>
      </c>
      <c r="X23" s="206">
        <f t="shared" si="13"/>
        <v>0</v>
      </c>
      <c r="Y23" s="206">
        <f t="shared" si="14"/>
        <v>0</v>
      </c>
      <c r="Z23" s="206">
        <f>V23*(1-固定資本!N23)</f>
        <v>0</v>
      </c>
      <c r="AA23" s="206">
        <f>W23*(1-固定資本!N23)</f>
        <v>0</v>
      </c>
      <c r="AB23" s="206">
        <f>X23*(1-固定資本!N23)</f>
        <v>0</v>
      </c>
      <c r="AC23" s="206">
        <f t="shared" si="15"/>
        <v>0</v>
      </c>
      <c r="AD23" s="206">
        <f>I23*係数!H23/1000</f>
        <v>0</v>
      </c>
      <c r="AE23" s="260">
        <f>(I23+K23+T23)*係数!H23/1000</f>
        <v>0</v>
      </c>
      <c r="AF23" s="206">
        <f>I23*係数!I23/1000</f>
        <v>0</v>
      </c>
      <c r="AG23" s="260">
        <f>(I23+K23+T23)*係数!I23/1000</f>
        <v>0</v>
      </c>
    </row>
    <row r="24" spans="1:33">
      <c r="A24" s="10"/>
      <c r="B24" s="203">
        <v>201</v>
      </c>
      <c r="C24" s="211" t="s">
        <v>418</v>
      </c>
      <c r="D24" s="266">
        <f>入力!F42</f>
        <v>0</v>
      </c>
      <c r="E24" s="208">
        <v>0</v>
      </c>
      <c r="F24" s="207">
        <f>係数!D24</f>
        <v>0.10970004342273032</v>
      </c>
      <c r="G24" s="206">
        <f t="shared" si="3"/>
        <v>0</v>
      </c>
      <c r="H24" s="207">
        <f>固定資本!M24</f>
        <v>1.2257189051853561</v>
      </c>
      <c r="I24" s="266">
        <f t="shared" si="4"/>
        <v>0</v>
      </c>
      <c r="J24" s="208">
        <v>0</v>
      </c>
      <c r="K24" s="206">
        <f t="shared" si="5"/>
        <v>0</v>
      </c>
      <c r="L24" s="206">
        <f t="shared" si="6"/>
        <v>0</v>
      </c>
      <c r="M24" s="207">
        <f>係数!E24+係数!F24</f>
        <v>0.21288585255126363</v>
      </c>
      <c r="N24" s="206">
        <f t="shared" si="7"/>
        <v>0</v>
      </c>
      <c r="O24" s="8"/>
      <c r="P24" s="10"/>
      <c r="Q24" s="207">
        <f>係数!G24</f>
        <v>8.8949420435827132E-6</v>
      </c>
      <c r="R24" s="206">
        <f t="shared" si="8"/>
        <v>0</v>
      </c>
      <c r="S24" s="206">
        <f t="shared" si="9"/>
        <v>0</v>
      </c>
      <c r="T24" s="208">
        <v>0</v>
      </c>
      <c r="U24" s="206">
        <f t="shared" si="10"/>
        <v>0</v>
      </c>
      <c r="V24" s="206">
        <f t="shared" si="11"/>
        <v>0</v>
      </c>
      <c r="W24" s="206">
        <f t="shared" si="12"/>
        <v>0</v>
      </c>
      <c r="X24" s="206">
        <f t="shared" si="13"/>
        <v>0</v>
      </c>
      <c r="Y24" s="206">
        <f t="shared" si="14"/>
        <v>0</v>
      </c>
      <c r="Z24" s="206">
        <f>V24*(1-固定資本!N24)</f>
        <v>0</v>
      </c>
      <c r="AA24" s="206">
        <f>W24*(1-固定資本!N24)</f>
        <v>0</v>
      </c>
      <c r="AB24" s="206">
        <f>X24*(1-固定資本!N24)</f>
        <v>0</v>
      </c>
      <c r="AC24" s="206">
        <f t="shared" si="15"/>
        <v>0</v>
      </c>
      <c r="AD24" s="206">
        <f>I24*係数!H24/1000</f>
        <v>0</v>
      </c>
      <c r="AE24" s="260">
        <f>(I24+K24+T24)*係数!H24/1000</f>
        <v>0</v>
      </c>
      <c r="AF24" s="206">
        <f>I24*係数!I24/1000</f>
        <v>0</v>
      </c>
      <c r="AG24" s="260">
        <f>(I24+K24+T24)*係数!I24/1000</f>
        <v>0</v>
      </c>
    </row>
    <row r="25" spans="1:33">
      <c r="A25" s="10"/>
      <c r="B25" s="203">
        <v>202</v>
      </c>
      <c r="C25" s="211" t="s">
        <v>420</v>
      </c>
      <c r="D25" s="266">
        <f>入力!F43</f>
        <v>0</v>
      </c>
      <c r="E25" s="208">
        <v>0</v>
      </c>
      <c r="F25" s="207">
        <f>係数!D25</f>
        <v>6.5096022571089707E-2</v>
      </c>
      <c r="G25" s="206">
        <f t="shared" si="3"/>
        <v>0</v>
      </c>
      <c r="H25" s="207">
        <f>固定資本!M25</f>
        <v>1.1428234885768203</v>
      </c>
      <c r="I25" s="266">
        <f t="shared" si="4"/>
        <v>0</v>
      </c>
      <c r="J25" s="208">
        <v>0</v>
      </c>
      <c r="K25" s="206">
        <f t="shared" si="5"/>
        <v>0</v>
      </c>
      <c r="L25" s="206">
        <f t="shared" si="6"/>
        <v>0</v>
      </c>
      <c r="M25" s="207">
        <f>係数!E25+係数!F25</f>
        <v>0.22806471755916519</v>
      </c>
      <c r="N25" s="206">
        <f t="shared" si="7"/>
        <v>0</v>
      </c>
      <c r="O25" s="8"/>
      <c r="P25" s="10"/>
      <c r="Q25" s="207">
        <f>係数!G25</f>
        <v>2.9254455103113891E-5</v>
      </c>
      <c r="R25" s="206">
        <f t="shared" si="8"/>
        <v>0</v>
      </c>
      <c r="S25" s="206">
        <f t="shared" si="9"/>
        <v>0</v>
      </c>
      <c r="T25" s="208">
        <v>0</v>
      </c>
      <c r="U25" s="206">
        <f t="shared" si="10"/>
        <v>0</v>
      </c>
      <c r="V25" s="206">
        <f t="shared" si="11"/>
        <v>0</v>
      </c>
      <c r="W25" s="206">
        <f t="shared" si="12"/>
        <v>0</v>
      </c>
      <c r="X25" s="206">
        <f t="shared" si="13"/>
        <v>0</v>
      </c>
      <c r="Y25" s="206">
        <f t="shared" si="14"/>
        <v>0</v>
      </c>
      <c r="Z25" s="206">
        <f>V25*(1-固定資本!N25)</f>
        <v>0</v>
      </c>
      <c r="AA25" s="206">
        <f>W25*(1-固定資本!N25)</f>
        <v>0</v>
      </c>
      <c r="AB25" s="206">
        <f>X25*(1-固定資本!N25)</f>
        <v>0</v>
      </c>
      <c r="AC25" s="206">
        <f t="shared" si="15"/>
        <v>0</v>
      </c>
      <c r="AD25" s="206">
        <f>I25*係数!H25/1000</f>
        <v>0</v>
      </c>
      <c r="AE25" s="260">
        <f>(I25+K25+T25)*係数!H25/1000</f>
        <v>0</v>
      </c>
      <c r="AF25" s="206">
        <f>I25*係数!I25/1000</f>
        <v>0</v>
      </c>
      <c r="AG25" s="260">
        <f>(I25+K25+T25)*係数!I25/1000</f>
        <v>0</v>
      </c>
    </row>
    <row r="26" spans="1:33">
      <c r="A26" s="10"/>
      <c r="B26" s="203">
        <v>203</v>
      </c>
      <c r="C26" s="211" t="s">
        <v>923</v>
      </c>
      <c r="D26" s="266">
        <f>入力!F44</f>
        <v>0</v>
      </c>
      <c r="E26" s="208">
        <v>0</v>
      </c>
      <c r="F26" s="207">
        <f>係数!D26</f>
        <v>0</v>
      </c>
      <c r="G26" s="206">
        <f t="shared" si="3"/>
        <v>0</v>
      </c>
      <c r="H26" s="207">
        <f>固定資本!M26</f>
        <v>1.4289057904437679</v>
      </c>
      <c r="I26" s="266">
        <f t="shared" si="4"/>
        <v>0</v>
      </c>
      <c r="J26" s="208">
        <v>0</v>
      </c>
      <c r="K26" s="206">
        <f t="shared" si="5"/>
        <v>0</v>
      </c>
      <c r="L26" s="206">
        <f t="shared" si="6"/>
        <v>0</v>
      </c>
      <c r="M26" s="207">
        <f>係数!E26+係数!F26</f>
        <v>0</v>
      </c>
      <c r="N26" s="206">
        <f t="shared" si="7"/>
        <v>0</v>
      </c>
      <c r="O26" s="8"/>
      <c r="P26" s="10"/>
      <c r="Q26" s="207">
        <f>係数!G26</f>
        <v>0</v>
      </c>
      <c r="R26" s="206">
        <f t="shared" si="8"/>
        <v>0</v>
      </c>
      <c r="S26" s="206">
        <f t="shared" si="9"/>
        <v>0</v>
      </c>
      <c r="T26" s="208">
        <v>0</v>
      </c>
      <c r="U26" s="206">
        <f t="shared" si="10"/>
        <v>0</v>
      </c>
      <c r="V26" s="206">
        <f t="shared" si="11"/>
        <v>0</v>
      </c>
      <c r="W26" s="206">
        <f t="shared" si="12"/>
        <v>0</v>
      </c>
      <c r="X26" s="206">
        <f t="shared" si="13"/>
        <v>0</v>
      </c>
      <c r="Y26" s="206">
        <f t="shared" si="14"/>
        <v>0</v>
      </c>
      <c r="Z26" s="206">
        <f>V26*(1-固定資本!N26)</f>
        <v>0</v>
      </c>
      <c r="AA26" s="206">
        <f>W26*(1-固定資本!N26)</f>
        <v>0</v>
      </c>
      <c r="AB26" s="206">
        <f>X26*(1-固定資本!N26)</f>
        <v>0</v>
      </c>
      <c r="AC26" s="206">
        <f t="shared" si="15"/>
        <v>0</v>
      </c>
      <c r="AD26" s="206">
        <f>I26*係数!H26/1000</f>
        <v>0</v>
      </c>
      <c r="AE26" s="260">
        <f>(I26+K26+T26)*係数!H26/1000</f>
        <v>0</v>
      </c>
      <c r="AF26" s="206">
        <f>I26*係数!I26/1000</f>
        <v>0</v>
      </c>
      <c r="AG26" s="260">
        <f>(I26+K26+T26)*係数!I26/1000</f>
        <v>0</v>
      </c>
    </row>
    <row r="27" spans="1:33">
      <c r="A27" s="10"/>
      <c r="B27" s="203">
        <v>204</v>
      </c>
      <c r="C27" s="211" t="s">
        <v>924</v>
      </c>
      <c r="D27" s="266">
        <f>入力!F45</f>
        <v>0</v>
      </c>
      <c r="E27" s="208">
        <v>0</v>
      </c>
      <c r="F27" s="207">
        <f>係数!D27</f>
        <v>0.12863705065660602</v>
      </c>
      <c r="G27" s="206">
        <f t="shared" si="3"/>
        <v>0</v>
      </c>
      <c r="H27" s="207">
        <f>固定資本!M27</f>
        <v>1.248888669486423</v>
      </c>
      <c r="I27" s="266">
        <f t="shared" si="4"/>
        <v>0</v>
      </c>
      <c r="J27" s="208">
        <v>0</v>
      </c>
      <c r="K27" s="206">
        <f t="shared" si="5"/>
        <v>0</v>
      </c>
      <c r="L27" s="206">
        <f t="shared" si="6"/>
        <v>0</v>
      </c>
      <c r="M27" s="207">
        <f>係数!E27+係数!F27</f>
        <v>0.28807605217512278</v>
      </c>
      <c r="N27" s="206">
        <f t="shared" si="7"/>
        <v>0</v>
      </c>
      <c r="O27" s="8"/>
      <c r="P27" s="10"/>
      <c r="Q27" s="207">
        <f>係数!G27</f>
        <v>3.2468023385010298E-7</v>
      </c>
      <c r="R27" s="206">
        <f t="shared" si="8"/>
        <v>0</v>
      </c>
      <c r="S27" s="206">
        <f t="shared" si="9"/>
        <v>0</v>
      </c>
      <c r="T27" s="208">
        <v>0</v>
      </c>
      <c r="U27" s="206">
        <f t="shared" si="10"/>
        <v>0</v>
      </c>
      <c r="V27" s="206">
        <f t="shared" si="11"/>
        <v>0</v>
      </c>
      <c r="W27" s="206">
        <f t="shared" si="12"/>
        <v>0</v>
      </c>
      <c r="X27" s="206">
        <f t="shared" si="13"/>
        <v>0</v>
      </c>
      <c r="Y27" s="206">
        <f t="shared" si="14"/>
        <v>0</v>
      </c>
      <c r="Z27" s="206">
        <f>V27*(1-固定資本!N27)</f>
        <v>0</v>
      </c>
      <c r="AA27" s="206">
        <f>W27*(1-固定資本!N27)</f>
        <v>0</v>
      </c>
      <c r="AB27" s="206">
        <f>X27*(1-固定資本!N27)</f>
        <v>0</v>
      </c>
      <c r="AC27" s="206">
        <f t="shared" si="15"/>
        <v>0</v>
      </c>
      <c r="AD27" s="206">
        <f>I27*係数!H27/1000</f>
        <v>0</v>
      </c>
      <c r="AE27" s="260">
        <f>(I27+K27+T27)*係数!H27/1000</f>
        <v>0</v>
      </c>
      <c r="AF27" s="206">
        <f>I27*係数!I27/1000</f>
        <v>0</v>
      </c>
      <c r="AG27" s="260">
        <f>(I27+K27+T27)*係数!I27/1000</f>
        <v>0</v>
      </c>
    </row>
    <row r="28" spans="1:33">
      <c r="A28" s="10"/>
      <c r="B28" s="203">
        <v>205</v>
      </c>
      <c r="C28" s="211" t="s">
        <v>428</v>
      </c>
      <c r="D28" s="266">
        <f>入力!F46</f>
        <v>0</v>
      </c>
      <c r="E28" s="208">
        <v>0</v>
      </c>
      <c r="F28" s="207">
        <f>係数!D28</f>
        <v>3.1566355080770991E-3</v>
      </c>
      <c r="G28" s="206">
        <f t="shared" si="3"/>
        <v>0</v>
      </c>
      <c r="H28" s="207">
        <f>固定資本!M28</f>
        <v>1.1980512622733401</v>
      </c>
      <c r="I28" s="266">
        <f t="shared" si="4"/>
        <v>0</v>
      </c>
      <c r="J28" s="208">
        <v>0</v>
      </c>
      <c r="K28" s="206">
        <f t="shared" si="5"/>
        <v>0</v>
      </c>
      <c r="L28" s="206">
        <f t="shared" si="6"/>
        <v>0</v>
      </c>
      <c r="M28" s="207">
        <f>係数!E28+係数!F28</f>
        <v>-0.59018179187618858</v>
      </c>
      <c r="N28" s="206">
        <f t="shared" si="7"/>
        <v>0</v>
      </c>
      <c r="O28" s="8"/>
      <c r="P28" s="10"/>
      <c r="Q28" s="207">
        <f>係数!G28</f>
        <v>0</v>
      </c>
      <c r="R28" s="206">
        <f t="shared" si="8"/>
        <v>0</v>
      </c>
      <c r="S28" s="206">
        <f t="shared" si="9"/>
        <v>0</v>
      </c>
      <c r="T28" s="208">
        <v>0</v>
      </c>
      <c r="U28" s="206">
        <f t="shared" si="10"/>
        <v>0</v>
      </c>
      <c r="V28" s="206">
        <f t="shared" si="11"/>
        <v>0</v>
      </c>
      <c r="W28" s="206">
        <f t="shared" si="12"/>
        <v>0</v>
      </c>
      <c r="X28" s="206">
        <f t="shared" si="13"/>
        <v>0</v>
      </c>
      <c r="Y28" s="206">
        <f t="shared" si="14"/>
        <v>0</v>
      </c>
      <c r="Z28" s="206">
        <f>V28*(1-固定資本!N28)</f>
        <v>0</v>
      </c>
      <c r="AA28" s="206">
        <f>W28*(1-固定資本!N28)</f>
        <v>0</v>
      </c>
      <c r="AB28" s="206">
        <f>X28*(1-固定資本!N28)</f>
        <v>0</v>
      </c>
      <c r="AC28" s="206">
        <f t="shared" si="15"/>
        <v>0</v>
      </c>
      <c r="AD28" s="206">
        <f>I28*係数!H28/1000</f>
        <v>0</v>
      </c>
      <c r="AE28" s="260">
        <f>(I28+K28+T28)*係数!H28/1000</f>
        <v>0</v>
      </c>
      <c r="AF28" s="206">
        <f>I28*係数!I28/1000</f>
        <v>0</v>
      </c>
      <c r="AG28" s="260">
        <f>(I28+K28+T28)*係数!I28/1000</f>
        <v>0</v>
      </c>
    </row>
    <row r="29" spans="1:33">
      <c r="A29" s="10"/>
      <c r="B29" s="203">
        <v>206</v>
      </c>
      <c r="C29" s="211" t="s">
        <v>430</v>
      </c>
      <c r="D29" s="266">
        <f>入力!F47</f>
        <v>0</v>
      </c>
      <c r="E29" s="208">
        <v>0</v>
      </c>
      <c r="F29" s="207">
        <f>係数!D29</f>
        <v>1.8644261786173733E-3</v>
      </c>
      <c r="G29" s="206">
        <f t="shared" si="3"/>
        <v>0</v>
      </c>
      <c r="H29" s="207">
        <f>固定資本!M29</f>
        <v>1.1207479329286967</v>
      </c>
      <c r="I29" s="266">
        <f t="shared" si="4"/>
        <v>0</v>
      </c>
      <c r="J29" s="208">
        <v>0</v>
      </c>
      <c r="K29" s="206">
        <f t="shared" si="5"/>
        <v>0</v>
      </c>
      <c r="L29" s="206">
        <f t="shared" si="6"/>
        <v>0</v>
      </c>
      <c r="M29" s="207">
        <f>係数!E29+係数!F29</f>
        <v>-0.12491220705411277</v>
      </c>
      <c r="N29" s="206">
        <f t="shared" si="7"/>
        <v>0</v>
      </c>
      <c r="O29" s="8"/>
      <c r="P29" s="10"/>
      <c r="Q29" s="207">
        <f>係数!G29</f>
        <v>0</v>
      </c>
      <c r="R29" s="206">
        <f t="shared" si="8"/>
        <v>0</v>
      </c>
      <c r="S29" s="206">
        <f t="shared" si="9"/>
        <v>0</v>
      </c>
      <c r="T29" s="208">
        <v>0</v>
      </c>
      <c r="U29" s="206">
        <f t="shared" si="10"/>
        <v>0</v>
      </c>
      <c r="V29" s="206">
        <f t="shared" si="11"/>
        <v>0</v>
      </c>
      <c r="W29" s="206">
        <f t="shared" si="12"/>
        <v>0</v>
      </c>
      <c r="X29" s="206">
        <f t="shared" si="13"/>
        <v>0</v>
      </c>
      <c r="Y29" s="206">
        <f t="shared" si="14"/>
        <v>0</v>
      </c>
      <c r="Z29" s="206">
        <f>V29*(1-固定資本!N29)</f>
        <v>0</v>
      </c>
      <c r="AA29" s="206">
        <f>W29*(1-固定資本!N29)</f>
        <v>0</v>
      </c>
      <c r="AB29" s="206">
        <f>X29*(1-固定資本!N29)</f>
        <v>0</v>
      </c>
      <c r="AC29" s="206">
        <f t="shared" si="15"/>
        <v>0</v>
      </c>
      <c r="AD29" s="206">
        <f>I29*係数!H29/1000</f>
        <v>0</v>
      </c>
      <c r="AE29" s="260">
        <f>(I29+K29+T29)*係数!H29/1000</f>
        <v>0</v>
      </c>
      <c r="AF29" s="206">
        <f>I29*係数!I29/1000</f>
        <v>0</v>
      </c>
      <c r="AG29" s="260">
        <f>(I29+K29+T29)*係数!I29/1000</f>
        <v>0</v>
      </c>
    </row>
    <row r="30" spans="1:33">
      <c r="A30" s="10"/>
      <c r="B30" s="203">
        <v>207</v>
      </c>
      <c r="C30" s="211" t="s">
        <v>432</v>
      </c>
      <c r="D30" s="266">
        <f>入力!F48</f>
        <v>0</v>
      </c>
      <c r="E30" s="208">
        <v>0</v>
      </c>
      <c r="F30" s="207">
        <f>係数!D30</f>
        <v>0.31436598160403306</v>
      </c>
      <c r="G30" s="206">
        <f t="shared" si="3"/>
        <v>0</v>
      </c>
      <c r="H30" s="207">
        <f>固定資本!M30</f>
        <v>1.1033006034924715</v>
      </c>
      <c r="I30" s="266">
        <f t="shared" si="4"/>
        <v>0</v>
      </c>
      <c r="J30" s="208">
        <v>0</v>
      </c>
      <c r="K30" s="206">
        <f t="shared" si="5"/>
        <v>0</v>
      </c>
      <c r="L30" s="206">
        <f t="shared" si="6"/>
        <v>0</v>
      </c>
      <c r="M30" s="207">
        <f>係数!E30+係数!F30</f>
        <v>0.14028885017285692</v>
      </c>
      <c r="N30" s="206">
        <f t="shared" si="7"/>
        <v>0</v>
      </c>
      <c r="O30" s="8"/>
      <c r="P30" s="10"/>
      <c r="Q30" s="207">
        <f>係数!G30</f>
        <v>2.41670682139638E-3</v>
      </c>
      <c r="R30" s="206">
        <f t="shared" si="8"/>
        <v>0</v>
      </c>
      <c r="S30" s="206">
        <f t="shared" si="9"/>
        <v>0</v>
      </c>
      <c r="T30" s="208">
        <v>0</v>
      </c>
      <c r="U30" s="206">
        <f t="shared" si="10"/>
        <v>0</v>
      </c>
      <c r="V30" s="206">
        <f t="shared" si="11"/>
        <v>0</v>
      </c>
      <c r="W30" s="206">
        <f t="shared" si="12"/>
        <v>0</v>
      </c>
      <c r="X30" s="206">
        <f t="shared" si="13"/>
        <v>0</v>
      </c>
      <c r="Y30" s="206">
        <f t="shared" si="14"/>
        <v>0</v>
      </c>
      <c r="Z30" s="206">
        <f>V30*(1-固定資本!N30)</f>
        <v>0</v>
      </c>
      <c r="AA30" s="206">
        <f>W30*(1-固定資本!N30)</f>
        <v>0</v>
      </c>
      <c r="AB30" s="206">
        <f>X30*(1-固定資本!N30)</f>
        <v>0</v>
      </c>
      <c r="AC30" s="206">
        <f t="shared" si="15"/>
        <v>0</v>
      </c>
      <c r="AD30" s="206">
        <f>I30*係数!H30/1000</f>
        <v>0</v>
      </c>
      <c r="AE30" s="260">
        <f>(I30+K30+T30)*係数!H30/1000</f>
        <v>0</v>
      </c>
      <c r="AF30" s="206">
        <f>I30*係数!I30/1000</f>
        <v>0</v>
      </c>
      <c r="AG30" s="260">
        <f>(I30+K30+T30)*係数!I30/1000</f>
        <v>0</v>
      </c>
    </row>
    <row r="31" spans="1:33">
      <c r="A31" s="10"/>
      <c r="B31" s="203">
        <v>208</v>
      </c>
      <c r="C31" s="211" t="s">
        <v>925</v>
      </c>
      <c r="D31" s="266">
        <f>入力!F49</f>
        <v>0</v>
      </c>
      <c r="E31" s="208">
        <v>0</v>
      </c>
      <c r="F31" s="207">
        <f>係数!D31</f>
        <v>0.34526026220872985</v>
      </c>
      <c r="G31" s="206">
        <f t="shared" si="3"/>
        <v>0</v>
      </c>
      <c r="H31" s="207">
        <f>固定資本!M31</f>
        <v>1.0970426602504773</v>
      </c>
      <c r="I31" s="266">
        <f t="shared" si="4"/>
        <v>0</v>
      </c>
      <c r="J31" s="208">
        <v>0</v>
      </c>
      <c r="K31" s="206">
        <f t="shared" si="5"/>
        <v>0</v>
      </c>
      <c r="L31" s="206">
        <f t="shared" si="6"/>
        <v>0</v>
      </c>
      <c r="M31" s="207">
        <f>係数!E31+係数!F31</f>
        <v>0.25605878705791141</v>
      </c>
      <c r="N31" s="206">
        <f t="shared" si="7"/>
        <v>0</v>
      </c>
      <c r="O31" s="8"/>
      <c r="P31" s="10"/>
      <c r="Q31" s="207">
        <f>係数!G31</f>
        <v>7.5322245716933165E-3</v>
      </c>
      <c r="R31" s="206">
        <f t="shared" si="8"/>
        <v>0</v>
      </c>
      <c r="S31" s="206">
        <f t="shared" si="9"/>
        <v>0</v>
      </c>
      <c r="T31" s="208">
        <v>0</v>
      </c>
      <c r="U31" s="206">
        <f t="shared" si="10"/>
        <v>0</v>
      </c>
      <c r="V31" s="206">
        <f t="shared" si="11"/>
        <v>0</v>
      </c>
      <c r="W31" s="206">
        <f t="shared" si="12"/>
        <v>0</v>
      </c>
      <c r="X31" s="206">
        <f t="shared" si="13"/>
        <v>0</v>
      </c>
      <c r="Y31" s="206">
        <f t="shared" si="14"/>
        <v>0</v>
      </c>
      <c r="Z31" s="206">
        <f>V31*(1-固定資本!N31)</f>
        <v>0</v>
      </c>
      <c r="AA31" s="206">
        <f>W31*(1-固定資本!N31)</f>
        <v>0</v>
      </c>
      <c r="AB31" s="206">
        <f>X31*(1-固定資本!N31)</f>
        <v>0</v>
      </c>
      <c r="AC31" s="206">
        <f t="shared" si="15"/>
        <v>0</v>
      </c>
      <c r="AD31" s="206">
        <f>I31*係数!H31/1000</f>
        <v>0</v>
      </c>
      <c r="AE31" s="260">
        <f>(I31+K31+T31)*係数!H31/1000</f>
        <v>0</v>
      </c>
      <c r="AF31" s="206">
        <f>I31*係数!I31/1000</f>
        <v>0</v>
      </c>
      <c r="AG31" s="260">
        <f>(I31+K31+T31)*係数!I31/1000</f>
        <v>0</v>
      </c>
    </row>
    <row r="32" spans="1:33">
      <c r="A32" s="10"/>
      <c r="B32" s="203">
        <v>211</v>
      </c>
      <c r="C32" s="211" t="s">
        <v>438</v>
      </c>
      <c r="D32" s="266">
        <f>入力!F50</f>
        <v>0</v>
      </c>
      <c r="E32" s="208">
        <v>0</v>
      </c>
      <c r="F32" s="207">
        <f>係数!D32</f>
        <v>8.4547225471920395E-4</v>
      </c>
      <c r="G32" s="206">
        <f t="shared" si="3"/>
        <v>0</v>
      </c>
      <c r="H32" s="207">
        <f>固定資本!M32</f>
        <v>1.305196302425625</v>
      </c>
      <c r="I32" s="266">
        <f t="shared" si="4"/>
        <v>0</v>
      </c>
      <c r="J32" s="208">
        <v>0</v>
      </c>
      <c r="K32" s="206">
        <f t="shared" si="5"/>
        <v>0</v>
      </c>
      <c r="L32" s="206">
        <f t="shared" si="6"/>
        <v>0</v>
      </c>
      <c r="M32" s="207">
        <f>係数!E32+係数!F32</f>
        <v>7.885370705642436E-2</v>
      </c>
      <c r="N32" s="206">
        <f t="shared" si="7"/>
        <v>0</v>
      </c>
      <c r="O32" s="8"/>
      <c r="P32" s="10"/>
      <c r="Q32" s="207">
        <f>係数!G32</f>
        <v>9.853978570311785E-3</v>
      </c>
      <c r="R32" s="206">
        <f t="shared" si="8"/>
        <v>0</v>
      </c>
      <c r="S32" s="206">
        <f t="shared" si="9"/>
        <v>0</v>
      </c>
      <c r="T32" s="208">
        <v>0</v>
      </c>
      <c r="U32" s="206">
        <f t="shared" si="10"/>
        <v>0</v>
      </c>
      <c r="V32" s="206">
        <f t="shared" si="11"/>
        <v>0</v>
      </c>
      <c r="W32" s="206">
        <f t="shared" si="12"/>
        <v>0</v>
      </c>
      <c r="X32" s="206">
        <f t="shared" si="13"/>
        <v>0</v>
      </c>
      <c r="Y32" s="206">
        <f t="shared" si="14"/>
        <v>0</v>
      </c>
      <c r="Z32" s="206">
        <f>V32*(1-固定資本!N32)</f>
        <v>0</v>
      </c>
      <c r="AA32" s="206">
        <f>W32*(1-固定資本!N32)</f>
        <v>0</v>
      </c>
      <c r="AB32" s="206">
        <f>X32*(1-固定資本!N32)</f>
        <v>0</v>
      </c>
      <c r="AC32" s="206">
        <f t="shared" si="15"/>
        <v>0</v>
      </c>
      <c r="AD32" s="206">
        <f>I32*係数!H32/1000</f>
        <v>0</v>
      </c>
      <c r="AE32" s="260">
        <f>(I32+K32+T32)*係数!H32/1000</f>
        <v>0</v>
      </c>
      <c r="AF32" s="206">
        <f>I32*係数!I32/1000</f>
        <v>0</v>
      </c>
      <c r="AG32" s="260">
        <f>(I32+K32+T32)*係数!I32/1000</f>
        <v>0</v>
      </c>
    </row>
    <row r="33" spans="1:33">
      <c r="A33" s="10"/>
      <c r="B33" s="203">
        <v>212</v>
      </c>
      <c r="C33" s="211" t="s">
        <v>440</v>
      </c>
      <c r="D33" s="266">
        <f>入力!F51</f>
        <v>0</v>
      </c>
      <c r="E33" s="208">
        <v>0</v>
      </c>
      <c r="F33" s="207">
        <f>係数!D33</f>
        <v>0.51754455698628288</v>
      </c>
      <c r="G33" s="206">
        <f t="shared" si="3"/>
        <v>0</v>
      </c>
      <c r="H33" s="207">
        <f>固定資本!M33</f>
        <v>1.0690352508533294</v>
      </c>
      <c r="I33" s="266">
        <f t="shared" si="4"/>
        <v>0</v>
      </c>
      <c r="J33" s="208">
        <v>0</v>
      </c>
      <c r="K33" s="206">
        <f t="shared" si="5"/>
        <v>0</v>
      </c>
      <c r="L33" s="206">
        <f t="shared" si="6"/>
        <v>0</v>
      </c>
      <c r="M33" s="207">
        <f>係数!E33+係数!F33</f>
        <v>0.16985967130458277</v>
      </c>
      <c r="N33" s="206">
        <f t="shared" si="7"/>
        <v>0</v>
      </c>
      <c r="O33" s="8"/>
      <c r="P33" s="10"/>
      <c r="Q33" s="207">
        <f>係数!G33</f>
        <v>2.3888451325377816E-7</v>
      </c>
      <c r="R33" s="206">
        <f t="shared" si="8"/>
        <v>0</v>
      </c>
      <c r="S33" s="206">
        <f t="shared" si="9"/>
        <v>0</v>
      </c>
      <c r="T33" s="208">
        <v>0</v>
      </c>
      <c r="U33" s="206">
        <f t="shared" si="10"/>
        <v>0</v>
      </c>
      <c r="V33" s="206">
        <f t="shared" si="11"/>
        <v>0</v>
      </c>
      <c r="W33" s="206">
        <f t="shared" si="12"/>
        <v>0</v>
      </c>
      <c r="X33" s="206">
        <f t="shared" si="13"/>
        <v>0</v>
      </c>
      <c r="Y33" s="206">
        <f t="shared" si="14"/>
        <v>0</v>
      </c>
      <c r="Z33" s="206">
        <f>V33*(1-固定資本!N33)</f>
        <v>0</v>
      </c>
      <c r="AA33" s="206">
        <f>W33*(1-固定資本!N33)</f>
        <v>0</v>
      </c>
      <c r="AB33" s="206">
        <f>X33*(1-固定資本!N33)</f>
        <v>0</v>
      </c>
      <c r="AC33" s="206">
        <f t="shared" si="15"/>
        <v>0</v>
      </c>
      <c r="AD33" s="206">
        <f>I33*係数!H33/1000</f>
        <v>0</v>
      </c>
      <c r="AE33" s="260">
        <f>(I33+K33+T33)*係数!H33/1000</f>
        <v>0</v>
      </c>
      <c r="AF33" s="206">
        <f>I33*係数!I33/1000</f>
        <v>0</v>
      </c>
      <c r="AG33" s="260">
        <f>(I33+K33+T33)*係数!I33/1000</f>
        <v>0</v>
      </c>
    </row>
    <row r="34" spans="1:33">
      <c r="A34" s="10"/>
      <c r="B34" s="203">
        <v>221</v>
      </c>
      <c r="C34" s="211" t="s">
        <v>442</v>
      </c>
      <c r="D34" s="266">
        <f>入力!F52</f>
        <v>0</v>
      </c>
      <c r="E34" s="208">
        <v>0</v>
      </c>
      <c r="F34" s="207">
        <f>係数!D34</f>
        <v>0.16308260532611019</v>
      </c>
      <c r="G34" s="206">
        <f t="shared" si="3"/>
        <v>0</v>
      </c>
      <c r="H34" s="207">
        <f>固定資本!M34</f>
        <v>1.03666240027391</v>
      </c>
      <c r="I34" s="266">
        <f t="shared" si="4"/>
        <v>0</v>
      </c>
      <c r="J34" s="208">
        <v>0</v>
      </c>
      <c r="K34" s="206">
        <f t="shared" si="5"/>
        <v>0</v>
      </c>
      <c r="L34" s="206">
        <f t="shared" si="6"/>
        <v>0</v>
      </c>
      <c r="M34" s="207">
        <f>係数!E34+係数!F34</f>
        <v>0.18397443559769217</v>
      </c>
      <c r="N34" s="206">
        <f t="shared" si="7"/>
        <v>0</v>
      </c>
      <c r="O34" s="8"/>
      <c r="P34" s="10"/>
      <c r="Q34" s="207">
        <f>係数!G34</f>
        <v>1.448462928921389E-3</v>
      </c>
      <c r="R34" s="206">
        <f t="shared" si="8"/>
        <v>0</v>
      </c>
      <c r="S34" s="206">
        <f t="shared" si="9"/>
        <v>0</v>
      </c>
      <c r="T34" s="208">
        <v>0</v>
      </c>
      <c r="U34" s="206">
        <f t="shared" si="10"/>
        <v>0</v>
      </c>
      <c r="V34" s="206">
        <f t="shared" si="11"/>
        <v>0</v>
      </c>
      <c r="W34" s="206">
        <f t="shared" si="12"/>
        <v>0</v>
      </c>
      <c r="X34" s="206">
        <f t="shared" si="13"/>
        <v>0</v>
      </c>
      <c r="Y34" s="206">
        <f t="shared" si="14"/>
        <v>0</v>
      </c>
      <c r="Z34" s="206">
        <f>V34*(1-固定資本!N34)</f>
        <v>0</v>
      </c>
      <c r="AA34" s="206">
        <f>W34*(1-固定資本!N34)</f>
        <v>0</v>
      </c>
      <c r="AB34" s="206">
        <f>X34*(1-固定資本!N34)</f>
        <v>0</v>
      </c>
      <c r="AC34" s="206">
        <f t="shared" si="15"/>
        <v>0</v>
      </c>
      <c r="AD34" s="206">
        <f>I34*係数!H34/1000</f>
        <v>0</v>
      </c>
      <c r="AE34" s="260">
        <f>(I34+K34+T34)*係数!H34/1000</f>
        <v>0</v>
      </c>
      <c r="AF34" s="206">
        <f>I34*係数!I34/1000</f>
        <v>0</v>
      </c>
      <c r="AG34" s="260">
        <f>(I34+K34+T34)*係数!I34/1000</f>
        <v>0</v>
      </c>
    </row>
    <row r="35" spans="1:33">
      <c r="A35" s="10"/>
      <c r="B35" s="203">
        <v>222</v>
      </c>
      <c r="C35" s="211" t="s">
        <v>443</v>
      </c>
      <c r="D35" s="266">
        <f>入力!F53</f>
        <v>0</v>
      </c>
      <c r="E35" s="208">
        <v>0</v>
      </c>
      <c r="F35" s="207">
        <f>係数!D35</f>
        <v>7.4724677404378159E-2</v>
      </c>
      <c r="G35" s="206">
        <f t="shared" si="3"/>
        <v>0</v>
      </c>
      <c r="H35" s="207">
        <f>固定資本!M35</f>
        <v>1.0596460314209959</v>
      </c>
      <c r="I35" s="266">
        <f t="shared" si="4"/>
        <v>0</v>
      </c>
      <c r="J35" s="208">
        <v>0</v>
      </c>
      <c r="K35" s="206">
        <f t="shared" si="5"/>
        <v>0</v>
      </c>
      <c r="L35" s="206">
        <f t="shared" si="6"/>
        <v>0</v>
      </c>
      <c r="M35" s="207">
        <f>係数!E35+係数!F35</f>
        <v>0.26901789522521957</v>
      </c>
      <c r="N35" s="206">
        <f t="shared" si="7"/>
        <v>0</v>
      </c>
      <c r="O35" s="8"/>
      <c r="P35" s="10"/>
      <c r="Q35" s="207">
        <f>係数!G35</f>
        <v>1.3268326457167646E-3</v>
      </c>
      <c r="R35" s="206">
        <f t="shared" si="8"/>
        <v>0</v>
      </c>
      <c r="S35" s="206">
        <f t="shared" si="9"/>
        <v>0</v>
      </c>
      <c r="T35" s="208">
        <v>0</v>
      </c>
      <c r="U35" s="206">
        <f t="shared" si="10"/>
        <v>0</v>
      </c>
      <c r="V35" s="206">
        <f t="shared" si="11"/>
        <v>0</v>
      </c>
      <c r="W35" s="206">
        <f t="shared" si="12"/>
        <v>0</v>
      </c>
      <c r="X35" s="206">
        <f t="shared" si="13"/>
        <v>0</v>
      </c>
      <c r="Y35" s="206">
        <f t="shared" si="14"/>
        <v>0</v>
      </c>
      <c r="Z35" s="206">
        <f>V35*(1-固定資本!N35)</f>
        <v>0</v>
      </c>
      <c r="AA35" s="206">
        <f>W35*(1-固定資本!N35)</f>
        <v>0</v>
      </c>
      <c r="AB35" s="206">
        <f>X35*(1-固定資本!N35)</f>
        <v>0</v>
      </c>
      <c r="AC35" s="206">
        <f t="shared" si="15"/>
        <v>0</v>
      </c>
      <c r="AD35" s="206">
        <f>I35*係数!H35/1000</f>
        <v>0</v>
      </c>
      <c r="AE35" s="260">
        <f>(I35+K35+T35)*係数!H35/1000</f>
        <v>0</v>
      </c>
      <c r="AF35" s="206">
        <f>I35*係数!I35/1000</f>
        <v>0</v>
      </c>
      <c r="AG35" s="260">
        <f>(I35+K35+T35)*係数!I35/1000</f>
        <v>0</v>
      </c>
    </row>
    <row r="36" spans="1:33">
      <c r="A36" s="10"/>
      <c r="B36" s="203">
        <v>231</v>
      </c>
      <c r="C36" s="211" t="s">
        <v>926</v>
      </c>
      <c r="D36" s="266">
        <f>入力!F54</f>
        <v>0</v>
      </c>
      <c r="E36" s="208">
        <v>0</v>
      </c>
      <c r="F36" s="207">
        <f>係数!D36</f>
        <v>1.6612122890413583E-2</v>
      </c>
      <c r="G36" s="206">
        <f t="shared" si="3"/>
        <v>0</v>
      </c>
      <c r="H36" s="207">
        <f>固定資本!M36</f>
        <v>1.1949521069570328</v>
      </c>
      <c r="I36" s="266">
        <f t="shared" si="4"/>
        <v>0</v>
      </c>
      <c r="J36" s="208">
        <v>0</v>
      </c>
      <c r="K36" s="206">
        <f t="shared" si="5"/>
        <v>0</v>
      </c>
      <c r="L36" s="206">
        <f t="shared" si="6"/>
        <v>0</v>
      </c>
      <c r="M36" s="207">
        <f>係数!E36+係数!F36</f>
        <v>0.29400750994355529</v>
      </c>
      <c r="N36" s="206">
        <f t="shared" si="7"/>
        <v>0</v>
      </c>
      <c r="O36" s="8"/>
      <c r="P36" s="10"/>
      <c r="Q36" s="207">
        <f>係数!G36</f>
        <v>4.1147323541734851E-3</v>
      </c>
      <c r="R36" s="206">
        <f t="shared" si="8"/>
        <v>0</v>
      </c>
      <c r="S36" s="206">
        <f t="shared" si="9"/>
        <v>0</v>
      </c>
      <c r="T36" s="208">
        <v>0</v>
      </c>
      <c r="U36" s="206">
        <f t="shared" si="10"/>
        <v>0</v>
      </c>
      <c r="V36" s="206">
        <f t="shared" si="11"/>
        <v>0</v>
      </c>
      <c r="W36" s="206">
        <f t="shared" si="12"/>
        <v>0</v>
      </c>
      <c r="X36" s="206">
        <f t="shared" si="13"/>
        <v>0</v>
      </c>
      <c r="Y36" s="206">
        <f t="shared" si="14"/>
        <v>0</v>
      </c>
      <c r="Z36" s="206">
        <f>V36*(1-固定資本!N36)</f>
        <v>0</v>
      </c>
      <c r="AA36" s="206">
        <f>W36*(1-固定資本!N36)</f>
        <v>0</v>
      </c>
      <c r="AB36" s="206">
        <f>X36*(1-固定資本!N36)</f>
        <v>0</v>
      </c>
      <c r="AC36" s="206">
        <f t="shared" si="15"/>
        <v>0</v>
      </c>
      <c r="AD36" s="206">
        <f>I36*係数!H36/1000</f>
        <v>0</v>
      </c>
      <c r="AE36" s="260">
        <f>(I36+K36+T36)*係数!H36/1000</f>
        <v>0</v>
      </c>
      <c r="AF36" s="206">
        <f>I36*係数!I36/1000</f>
        <v>0</v>
      </c>
      <c r="AG36" s="260">
        <f>(I36+K36+T36)*係数!I36/1000</f>
        <v>0</v>
      </c>
    </row>
    <row r="37" spans="1:33">
      <c r="A37" s="10"/>
      <c r="B37" s="203">
        <v>251</v>
      </c>
      <c r="C37" s="211" t="s">
        <v>448</v>
      </c>
      <c r="D37" s="266">
        <f>入力!F55</f>
        <v>0</v>
      </c>
      <c r="E37" s="208">
        <v>0</v>
      </c>
      <c r="F37" s="207">
        <f>係数!D37</f>
        <v>0.16925104689773485</v>
      </c>
      <c r="G37" s="206">
        <f t="shared" si="3"/>
        <v>0</v>
      </c>
      <c r="H37" s="207">
        <f>固定資本!M37</f>
        <v>1.0245250309012146</v>
      </c>
      <c r="I37" s="266">
        <f t="shared" si="4"/>
        <v>0</v>
      </c>
      <c r="J37" s="208">
        <v>0</v>
      </c>
      <c r="K37" s="206">
        <f t="shared" si="5"/>
        <v>0</v>
      </c>
      <c r="L37" s="206">
        <f t="shared" si="6"/>
        <v>0</v>
      </c>
      <c r="M37" s="207">
        <f>係数!E37+係数!F37</f>
        <v>0.3554435389647444</v>
      </c>
      <c r="N37" s="206">
        <f t="shared" si="7"/>
        <v>0</v>
      </c>
      <c r="O37" s="8"/>
      <c r="P37" s="10"/>
      <c r="Q37" s="207">
        <f>係数!G37</f>
        <v>2.0095879780720768E-5</v>
      </c>
      <c r="R37" s="206">
        <f t="shared" si="8"/>
        <v>0</v>
      </c>
      <c r="S37" s="206">
        <f t="shared" si="9"/>
        <v>0</v>
      </c>
      <c r="T37" s="208">
        <v>0</v>
      </c>
      <c r="U37" s="206">
        <f t="shared" si="10"/>
        <v>0</v>
      </c>
      <c r="V37" s="206">
        <f t="shared" si="11"/>
        <v>0</v>
      </c>
      <c r="W37" s="206">
        <f t="shared" si="12"/>
        <v>0</v>
      </c>
      <c r="X37" s="206">
        <f t="shared" si="13"/>
        <v>0</v>
      </c>
      <c r="Y37" s="206">
        <f t="shared" si="14"/>
        <v>0</v>
      </c>
      <c r="Z37" s="206">
        <f>V37*(1-固定資本!N37)</f>
        <v>0</v>
      </c>
      <c r="AA37" s="206">
        <f>W37*(1-固定資本!N37)</f>
        <v>0</v>
      </c>
      <c r="AB37" s="206">
        <f>X37*(1-固定資本!N37)</f>
        <v>0</v>
      </c>
      <c r="AC37" s="206">
        <f t="shared" si="15"/>
        <v>0</v>
      </c>
      <c r="AD37" s="206">
        <f>I37*係数!H37/1000</f>
        <v>0</v>
      </c>
      <c r="AE37" s="260">
        <f>(I37+K37+T37)*係数!H37/1000</f>
        <v>0</v>
      </c>
      <c r="AF37" s="206">
        <f>I37*係数!I37/1000</f>
        <v>0</v>
      </c>
      <c r="AG37" s="260">
        <f>(I37+K37+T37)*係数!I37/1000</f>
        <v>0</v>
      </c>
    </row>
    <row r="38" spans="1:33">
      <c r="A38" s="10"/>
      <c r="B38" s="203">
        <v>252</v>
      </c>
      <c r="C38" s="211" t="s">
        <v>450</v>
      </c>
      <c r="D38" s="266">
        <f>入力!F56</f>
        <v>0</v>
      </c>
      <c r="E38" s="208">
        <v>0</v>
      </c>
      <c r="F38" s="207">
        <f>係数!D38</f>
        <v>0.63832529944152139</v>
      </c>
      <c r="G38" s="206">
        <f t="shared" si="3"/>
        <v>0</v>
      </c>
      <c r="H38" s="207">
        <f>固定資本!M38</f>
        <v>1.0507812722235861</v>
      </c>
      <c r="I38" s="266">
        <f t="shared" si="4"/>
        <v>0</v>
      </c>
      <c r="J38" s="208">
        <v>0</v>
      </c>
      <c r="K38" s="206">
        <f t="shared" si="5"/>
        <v>0</v>
      </c>
      <c r="L38" s="206">
        <f t="shared" si="6"/>
        <v>0</v>
      </c>
      <c r="M38" s="207">
        <f>係数!E38+係数!F38</f>
        <v>0.19844286750677512</v>
      </c>
      <c r="N38" s="206">
        <f t="shared" si="7"/>
        <v>0</v>
      </c>
      <c r="O38" s="8"/>
      <c r="P38" s="10"/>
      <c r="Q38" s="207">
        <f>係数!G38</f>
        <v>3.2998354075509559E-6</v>
      </c>
      <c r="R38" s="206">
        <f t="shared" si="8"/>
        <v>0</v>
      </c>
      <c r="S38" s="206">
        <f t="shared" si="9"/>
        <v>0</v>
      </c>
      <c r="T38" s="208">
        <v>0</v>
      </c>
      <c r="U38" s="206">
        <f t="shared" si="10"/>
        <v>0</v>
      </c>
      <c r="V38" s="206">
        <f t="shared" si="11"/>
        <v>0</v>
      </c>
      <c r="W38" s="206">
        <f t="shared" si="12"/>
        <v>0</v>
      </c>
      <c r="X38" s="206">
        <f t="shared" si="13"/>
        <v>0</v>
      </c>
      <c r="Y38" s="206">
        <f t="shared" si="14"/>
        <v>0</v>
      </c>
      <c r="Z38" s="206">
        <f>V38*(1-固定資本!N38)</f>
        <v>0</v>
      </c>
      <c r="AA38" s="206">
        <f>W38*(1-固定資本!N38)</f>
        <v>0</v>
      </c>
      <c r="AB38" s="206">
        <f>X38*(1-固定資本!N38)</f>
        <v>0</v>
      </c>
      <c r="AC38" s="206">
        <f t="shared" si="15"/>
        <v>0</v>
      </c>
      <c r="AD38" s="206">
        <f>I38*係数!H38/1000</f>
        <v>0</v>
      </c>
      <c r="AE38" s="260">
        <f>(I38+K38+T38)*係数!H38/1000</f>
        <v>0</v>
      </c>
      <c r="AF38" s="206">
        <f>I38*係数!I38/1000</f>
        <v>0</v>
      </c>
      <c r="AG38" s="260">
        <f>(I38+K38+T38)*係数!I38/1000</f>
        <v>0</v>
      </c>
    </row>
    <row r="39" spans="1:33">
      <c r="A39" s="10"/>
      <c r="B39" s="203">
        <v>253</v>
      </c>
      <c r="C39" s="211" t="s">
        <v>452</v>
      </c>
      <c r="D39" s="266">
        <f>入力!F57</f>
        <v>0</v>
      </c>
      <c r="E39" s="208">
        <v>0</v>
      </c>
      <c r="F39" s="207">
        <f>係数!D39</f>
        <v>1.1172083326030369E-2</v>
      </c>
      <c r="G39" s="206">
        <f t="shared" si="3"/>
        <v>0</v>
      </c>
      <c r="H39" s="207">
        <f>固定資本!M39</f>
        <v>1.0716809179594708</v>
      </c>
      <c r="I39" s="266">
        <f t="shared" si="4"/>
        <v>0</v>
      </c>
      <c r="J39" s="208">
        <v>0</v>
      </c>
      <c r="K39" s="206">
        <f t="shared" si="5"/>
        <v>0</v>
      </c>
      <c r="L39" s="206">
        <f t="shared" si="6"/>
        <v>0</v>
      </c>
      <c r="M39" s="207">
        <f>係数!E39+係数!F39</f>
        <v>0.35336293927250317</v>
      </c>
      <c r="N39" s="206">
        <f t="shared" si="7"/>
        <v>0</v>
      </c>
      <c r="O39" s="8"/>
      <c r="P39" s="10"/>
      <c r="Q39" s="207">
        <f>係数!G39</f>
        <v>3.7204642484388308E-5</v>
      </c>
      <c r="R39" s="206">
        <f t="shared" si="8"/>
        <v>0</v>
      </c>
      <c r="S39" s="206">
        <f t="shared" si="9"/>
        <v>0</v>
      </c>
      <c r="T39" s="208">
        <v>0</v>
      </c>
      <c r="U39" s="206">
        <f t="shared" si="10"/>
        <v>0</v>
      </c>
      <c r="V39" s="206">
        <f t="shared" si="11"/>
        <v>0</v>
      </c>
      <c r="W39" s="206">
        <f t="shared" si="12"/>
        <v>0</v>
      </c>
      <c r="X39" s="206">
        <f t="shared" si="13"/>
        <v>0</v>
      </c>
      <c r="Y39" s="206">
        <f t="shared" si="14"/>
        <v>0</v>
      </c>
      <c r="Z39" s="206">
        <f>V39*(1-固定資本!N39)</f>
        <v>0</v>
      </c>
      <c r="AA39" s="206">
        <f>W39*(1-固定資本!N39)</f>
        <v>0</v>
      </c>
      <c r="AB39" s="206">
        <f>X39*(1-固定資本!N39)</f>
        <v>0</v>
      </c>
      <c r="AC39" s="206">
        <f t="shared" si="15"/>
        <v>0</v>
      </c>
      <c r="AD39" s="206">
        <f>I39*係数!H39/1000</f>
        <v>0</v>
      </c>
      <c r="AE39" s="260">
        <f>(I39+K39+T39)*係数!H39/1000</f>
        <v>0</v>
      </c>
      <c r="AF39" s="206">
        <f>I39*係数!I39/1000</f>
        <v>0</v>
      </c>
      <c r="AG39" s="260">
        <f>(I39+K39+T39)*係数!I39/1000</f>
        <v>0</v>
      </c>
    </row>
    <row r="40" spans="1:33">
      <c r="A40" s="10"/>
      <c r="B40" s="203">
        <v>259</v>
      </c>
      <c r="C40" s="211" t="s">
        <v>453</v>
      </c>
      <c r="D40" s="266">
        <f>入力!F58</f>
        <v>0</v>
      </c>
      <c r="E40" s="208">
        <v>0</v>
      </c>
      <c r="F40" s="207">
        <f>係数!D40</f>
        <v>8.8664450101962111E-2</v>
      </c>
      <c r="G40" s="206">
        <f t="shared" si="3"/>
        <v>0</v>
      </c>
      <c r="H40" s="207">
        <f>固定資本!M40</f>
        <v>1.0265501896652487</v>
      </c>
      <c r="I40" s="266">
        <f t="shared" si="4"/>
        <v>0</v>
      </c>
      <c r="J40" s="208">
        <v>0</v>
      </c>
      <c r="K40" s="206">
        <f t="shared" si="5"/>
        <v>0</v>
      </c>
      <c r="L40" s="206">
        <f t="shared" si="6"/>
        <v>0</v>
      </c>
      <c r="M40" s="207">
        <f>係数!E40+係数!F40</f>
        <v>0.27081742402667708</v>
      </c>
      <c r="N40" s="206">
        <f t="shared" si="7"/>
        <v>0</v>
      </c>
      <c r="O40" s="8"/>
      <c r="P40" s="10"/>
      <c r="Q40" s="207">
        <f>係数!G40</f>
        <v>5.5704609903316107E-4</v>
      </c>
      <c r="R40" s="206">
        <f t="shared" si="8"/>
        <v>0</v>
      </c>
      <c r="S40" s="206">
        <f t="shared" si="9"/>
        <v>0</v>
      </c>
      <c r="T40" s="208">
        <v>0</v>
      </c>
      <c r="U40" s="206">
        <f t="shared" si="10"/>
        <v>0</v>
      </c>
      <c r="V40" s="206">
        <f t="shared" si="11"/>
        <v>0</v>
      </c>
      <c r="W40" s="206">
        <f t="shared" si="12"/>
        <v>0</v>
      </c>
      <c r="X40" s="206">
        <f t="shared" si="13"/>
        <v>0</v>
      </c>
      <c r="Y40" s="206">
        <f t="shared" si="14"/>
        <v>0</v>
      </c>
      <c r="Z40" s="206">
        <f>V40*(1-固定資本!N40)</f>
        <v>0</v>
      </c>
      <c r="AA40" s="206">
        <f>W40*(1-固定資本!N40)</f>
        <v>0</v>
      </c>
      <c r="AB40" s="206">
        <f>X40*(1-固定資本!N40)</f>
        <v>0</v>
      </c>
      <c r="AC40" s="206">
        <f t="shared" si="15"/>
        <v>0</v>
      </c>
      <c r="AD40" s="206">
        <f>I40*係数!H40/1000</f>
        <v>0</v>
      </c>
      <c r="AE40" s="260">
        <f>(I40+K40+T40)*係数!H40/1000</f>
        <v>0</v>
      </c>
      <c r="AF40" s="206">
        <f>I40*係数!I40/1000</f>
        <v>0</v>
      </c>
      <c r="AG40" s="260">
        <f>(I40+K40+T40)*係数!I40/1000</f>
        <v>0</v>
      </c>
    </row>
    <row r="41" spans="1:33">
      <c r="A41" s="10"/>
      <c r="B41" s="203">
        <v>261</v>
      </c>
      <c r="C41" s="211" t="s">
        <v>458</v>
      </c>
      <c r="D41" s="266">
        <f>入力!F59</f>
        <v>0</v>
      </c>
      <c r="E41" s="208">
        <v>0</v>
      </c>
      <c r="F41" s="207">
        <f>係数!D41</f>
        <v>1.1394126340078969E-2</v>
      </c>
      <c r="G41" s="206">
        <f t="shared" si="3"/>
        <v>0</v>
      </c>
      <c r="H41" s="207">
        <f>固定資本!M41</f>
        <v>1.2671988298239529</v>
      </c>
      <c r="I41" s="266">
        <f t="shared" si="4"/>
        <v>0</v>
      </c>
      <c r="J41" s="208">
        <v>0</v>
      </c>
      <c r="K41" s="206">
        <f t="shared" si="5"/>
        <v>0</v>
      </c>
      <c r="L41" s="206">
        <f t="shared" si="6"/>
        <v>0</v>
      </c>
      <c r="M41" s="207">
        <f>係数!E41+係数!F41</f>
        <v>0.1472386465653345</v>
      </c>
      <c r="N41" s="206">
        <f t="shared" si="7"/>
        <v>0</v>
      </c>
      <c r="O41" s="8"/>
      <c r="P41" s="10"/>
      <c r="Q41" s="207">
        <f>係数!G41</f>
        <v>0</v>
      </c>
      <c r="R41" s="206">
        <f t="shared" si="8"/>
        <v>0</v>
      </c>
      <c r="S41" s="206">
        <f t="shared" si="9"/>
        <v>0</v>
      </c>
      <c r="T41" s="208">
        <v>0</v>
      </c>
      <c r="U41" s="206">
        <f t="shared" si="10"/>
        <v>0</v>
      </c>
      <c r="V41" s="206">
        <f t="shared" si="11"/>
        <v>0</v>
      </c>
      <c r="W41" s="206">
        <f t="shared" si="12"/>
        <v>0</v>
      </c>
      <c r="X41" s="206">
        <f t="shared" si="13"/>
        <v>0</v>
      </c>
      <c r="Y41" s="206">
        <f t="shared" si="14"/>
        <v>0</v>
      </c>
      <c r="Z41" s="206">
        <f>V41*(1-固定資本!N41)</f>
        <v>0</v>
      </c>
      <c r="AA41" s="206">
        <f>W41*(1-固定資本!N41)</f>
        <v>0</v>
      </c>
      <c r="AB41" s="206">
        <f>X41*(1-固定資本!N41)</f>
        <v>0</v>
      </c>
      <c r="AC41" s="206">
        <f t="shared" si="15"/>
        <v>0</v>
      </c>
      <c r="AD41" s="206">
        <f>I41*係数!H41/1000</f>
        <v>0</v>
      </c>
      <c r="AE41" s="260">
        <f>(I41+K41+T41)*係数!H41/1000</f>
        <v>0</v>
      </c>
      <c r="AF41" s="206">
        <f>I41*係数!I41/1000</f>
        <v>0</v>
      </c>
      <c r="AG41" s="260">
        <f>(I41+K41+T41)*係数!I41/1000</f>
        <v>0</v>
      </c>
    </row>
    <row r="42" spans="1:33">
      <c r="A42" s="10"/>
      <c r="B42" s="203">
        <v>262</v>
      </c>
      <c r="C42" s="211" t="s">
        <v>462</v>
      </c>
      <c r="D42" s="266">
        <f>入力!F60</f>
        <v>0</v>
      </c>
      <c r="E42" s="208">
        <v>0</v>
      </c>
      <c r="F42" s="207">
        <f>係数!D42</f>
        <v>0.14388532690370803</v>
      </c>
      <c r="G42" s="206">
        <f t="shared" si="3"/>
        <v>0</v>
      </c>
      <c r="H42" s="207">
        <f>固定資本!M42</f>
        <v>1.2771615538253149</v>
      </c>
      <c r="I42" s="266">
        <f t="shared" si="4"/>
        <v>0</v>
      </c>
      <c r="J42" s="208">
        <v>0</v>
      </c>
      <c r="K42" s="206">
        <f t="shared" si="5"/>
        <v>0</v>
      </c>
      <c r="L42" s="206">
        <f t="shared" si="6"/>
        <v>0</v>
      </c>
      <c r="M42" s="207">
        <f>係数!E42+係数!F42</f>
        <v>0.28730732581565077</v>
      </c>
      <c r="N42" s="206">
        <f t="shared" si="7"/>
        <v>0</v>
      </c>
      <c r="O42" s="8"/>
      <c r="P42" s="10"/>
      <c r="Q42" s="207">
        <f>係数!G42</f>
        <v>0</v>
      </c>
      <c r="R42" s="206">
        <f t="shared" si="8"/>
        <v>0</v>
      </c>
      <c r="S42" s="206">
        <f t="shared" si="9"/>
        <v>0</v>
      </c>
      <c r="T42" s="208">
        <v>0</v>
      </c>
      <c r="U42" s="206">
        <f t="shared" si="10"/>
        <v>0</v>
      </c>
      <c r="V42" s="206">
        <f t="shared" si="11"/>
        <v>0</v>
      </c>
      <c r="W42" s="206">
        <f t="shared" si="12"/>
        <v>0</v>
      </c>
      <c r="X42" s="206">
        <f t="shared" si="13"/>
        <v>0</v>
      </c>
      <c r="Y42" s="206">
        <f t="shared" si="14"/>
        <v>0</v>
      </c>
      <c r="Z42" s="206">
        <f>V42*(1-固定資本!N42)</f>
        <v>0</v>
      </c>
      <c r="AA42" s="206">
        <f>W42*(1-固定資本!N42)</f>
        <v>0</v>
      </c>
      <c r="AB42" s="206">
        <f>X42*(1-固定資本!N42)</f>
        <v>0</v>
      </c>
      <c r="AC42" s="206">
        <f t="shared" si="15"/>
        <v>0</v>
      </c>
      <c r="AD42" s="206">
        <f>I42*係数!H42/1000</f>
        <v>0</v>
      </c>
      <c r="AE42" s="260">
        <f>(I42+K42+T42)*係数!H42/1000</f>
        <v>0</v>
      </c>
      <c r="AF42" s="206">
        <f>I42*係数!I42/1000</f>
        <v>0</v>
      </c>
      <c r="AG42" s="260">
        <f>(I42+K42+T42)*係数!I42/1000</f>
        <v>0</v>
      </c>
    </row>
    <row r="43" spans="1:33">
      <c r="A43" s="10"/>
      <c r="B43" s="203">
        <v>263</v>
      </c>
      <c r="C43" s="211" t="s">
        <v>927</v>
      </c>
      <c r="D43" s="266">
        <f>入力!F61</f>
        <v>0</v>
      </c>
      <c r="E43" s="208">
        <v>0</v>
      </c>
      <c r="F43" s="207">
        <f>係数!D43</f>
        <v>0.15377664494366383</v>
      </c>
      <c r="G43" s="206">
        <f t="shared" si="3"/>
        <v>0</v>
      </c>
      <c r="H43" s="207">
        <f>固定資本!M43</f>
        <v>0.99393998102548731</v>
      </c>
      <c r="I43" s="266">
        <f t="shared" si="4"/>
        <v>0</v>
      </c>
      <c r="J43" s="208">
        <v>0</v>
      </c>
      <c r="K43" s="206">
        <f t="shared" si="5"/>
        <v>0</v>
      </c>
      <c r="L43" s="206">
        <f t="shared" si="6"/>
        <v>0</v>
      </c>
      <c r="M43" s="207">
        <f>係数!E43+係数!F43</f>
        <v>0.34148186164064309</v>
      </c>
      <c r="N43" s="206">
        <f t="shared" si="7"/>
        <v>0</v>
      </c>
      <c r="O43" s="8"/>
      <c r="P43" s="10"/>
      <c r="Q43" s="207">
        <f>係数!G43</f>
        <v>1.2103324869838684E-7</v>
      </c>
      <c r="R43" s="206">
        <f t="shared" si="8"/>
        <v>0</v>
      </c>
      <c r="S43" s="206">
        <f t="shared" si="9"/>
        <v>0</v>
      </c>
      <c r="T43" s="208">
        <v>0</v>
      </c>
      <c r="U43" s="206">
        <f t="shared" si="10"/>
        <v>0</v>
      </c>
      <c r="V43" s="206">
        <f t="shared" si="11"/>
        <v>0</v>
      </c>
      <c r="W43" s="206">
        <f t="shared" si="12"/>
        <v>0</v>
      </c>
      <c r="X43" s="206">
        <f t="shared" si="13"/>
        <v>0</v>
      </c>
      <c r="Y43" s="206">
        <f t="shared" si="14"/>
        <v>0</v>
      </c>
      <c r="Z43" s="206">
        <f>V43*(1-固定資本!N43)</f>
        <v>0</v>
      </c>
      <c r="AA43" s="206">
        <f>W43*(1-固定資本!N43)</f>
        <v>0</v>
      </c>
      <c r="AB43" s="206">
        <f>X43*(1-固定資本!N43)</f>
        <v>0</v>
      </c>
      <c r="AC43" s="206">
        <f t="shared" si="15"/>
        <v>0</v>
      </c>
      <c r="AD43" s="206">
        <f>I43*係数!H43/1000</f>
        <v>0</v>
      </c>
      <c r="AE43" s="260">
        <f>(I43+K43+T43)*係数!H43/1000</f>
        <v>0</v>
      </c>
      <c r="AF43" s="206">
        <f>I43*係数!I43/1000</f>
        <v>0</v>
      </c>
      <c r="AG43" s="260">
        <f>(I43+K43+T43)*係数!I43/1000</f>
        <v>0</v>
      </c>
    </row>
    <row r="44" spans="1:33">
      <c r="A44" s="10"/>
      <c r="B44" s="203">
        <v>269</v>
      </c>
      <c r="C44" s="211" t="s">
        <v>467</v>
      </c>
      <c r="D44" s="266">
        <f>入力!F62</f>
        <v>0</v>
      </c>
      <c r="E44" s="208">
        <v>0</v>
      </c>
      <c r="F44" s="207">
        <f>係数!D44</f>
        <v>0.32903132567775595</v>
      </c>
      <c r="G44" s="206">
        <f t="shared" si="3"/>
        <v>0</v>
      </c>
      <c r="H44" s="207">
        <f>固定資本!M44</f>
        <v>1.2982125376738518</v>
      </c>
      <c r="I44" s="266">
        <f t="shared" si="4"/>
        <v>0</v>
      </c>
      <c r="J44" s="208">
        <v>0</v>
      </c>
      <c r="K44" s="206">
        <f t="shared" si="5"/>
        <v>0</v>
      </c>
      <c r="L44" s="206">
        <f t="shared" si="6"/>
        <v>0</v>
      </c>
      <c r="M44" s="207">
        <f>係数!E44+係数!F44</f>
        <v>8.0320995312974847E-2</v>
      </c>
      <c r="N44" s="206">
        <f t="shared" si="7"/>
        <v>0</v>
      </c>
      <c r="O44" s="8"/>
      <c r="P44" s="10"/>
      <c r="Q44" s="207">
        <f>係数!G44</f>
        <v>0</v>
      </c>
      <c r="R44" s="206">
        <f t="shared" si="8"/>
        <v>0</v>
      </c>
      <c r="S44" s="206">
        <f t="shared" si="9"/>
        <v>0</v>
      </c>
      <c r="T44" s="208">
        <v>0</v>
      </c>
      <c r="U44" s="206">
        <f t="shared" si="10"/>
        <v>0</v>
      </c>
      <c r="V44" s="206">
        <f t="shared" si="11"/>
        <v>0</v>
      </c>
      <c r="W44" s="206">
        <f t="shared" si="12"/>
        <v>0</v>
      </c>
      <c r="X44" s="206">
        <f t="shared" si="13"/>
        <v>0</v>
      </c>
      <c r="Y44" s="206">
        <f t="shared" si="14"/>
        <v>0</v>
      </c>
      <c r="Z44" s="206">
        <f>V44*(1-固定資本!N44)</f>
        <v>0</v>
      </c>
      <c r="AA44" s="206">
        <f>W44*(1-固定資本!N44)</f>
        <v>0</v>
      </c>
      <c r="AB44" s="206">
        <f>X44*(1-固定資本!N44)</f>
        <v>0</v>
      </c>
      <c r="AC44" s="206">
        <f t="shared" si="15"/>
        <v>0</v>
      </c>
      <c r="AD44" s="206">
        <f>I44*係数!H44/1000</f>
        <v>0</v>
      </c>
      <c r="AE44" s="260">
        <f>(I44+K44+T44)*係数!H44/1000</f>
        <v>0</v>
      </c>
      <c r="AF44" s="206">
        <f>I44*係数!I44/1000</f>
        <v>0</v>
      </c>
      <c r="AG44" s="260">
        <f>(I44+K44+T44)*係数!I44/1000</f>
        <v>0</v>
      </c>
    </row>
    <row r="45" spans="1:33">
      <c r="A45" s="10"/>
      <c r="B45" s="203">
        <v>271</v>
      </c>
      <c r="C45" s="211" t="s">
        <v>469</v>
      </c>
      <c r="D45" s="266">
        <f>入力!F63</f>
        <v>0</v>
      </c>
      <c r="E45" s="208">
        <v>0</v>
      </c>
      <c r="F45" s="207">
        <f>係数!D45</f>
        <v>5.8722561353444225E-2</v>
      </c>
      <c r="G45" s="206">
        <f t="shared" si="3"/>
        <v>0</v>
      </c>
      <c r="H45" s="207">
        <f>固定資本!M45</f>
        <v>1.3615000276314322</v>
      </c>
      <c r="I45" s="266">
        <f t="shared" si="4"/>
        <v>0</v>
      </c>
      <c r="J45" s="208">
        <v>0</v>
      </c>
      <c r="K45" s="206">
        <f t="shared" si="5"/>
        <v>0</v>
      </c>
      <c r="L45" s="206">
        <f t="shared" si="6"/>
        <v>0</v>
      </c>
      <c r="M45" s="207">
        <f>係数!E45+係数!F45</f>
        <v>0.17980278985501844</v>
      </c>
      <c r="N45" s="206">
        <f t="shared" si="7"/>
        <v>0</v>
      </c>
      <c r="O45" s="8"/>
      <c r="P45" s="10"/>
      <c r="Q45" s="207">
        <f>係数!G45</f>
        <v>6.9194101346855305E-4</v>
      </c>
      <c r="R45" s="206">
        <f t="shared" si="8"/>
        <v>0</v>
      </c>
      <c r="S45" s="206">
        <f t="shared" si="9"/>
        <v>0</v>
      </c>
      <c r="T45" s="208">
        <v>0</v>
      </c>
      <c r="U45" s="206">
        <f t="shared" si="10"/>
        <v>0</v>
      </c>
      <c r="V45" s="206">
        <f t="shared" si="11"/>
        <v>0</v>
      </c>
      <c r="W45" s="206">
        <f t="shared" si="12"/>
        <v>0</v>
      </c>
      <c r="X45" s="206">
        <f t="shared" si="13"/>
        <v>0</v>
      </c>
      <c r="Y45" s="206">
        <f t="shared" si="14"/>
        <v>0</v>
      </c>
      <c r="Z45" s="206">
        <f>V45*(1-固定資本!N45)</f>
        <v>0</v>
      </c>
      <c r="AA45" s="206">
        <f>W45*(1-固定資本!N45)</f>
        <v>0</v>
      </c>
      <c r="AB45" s="206">
        <f>X45*(1-固定資本!N45)</f>
        <v>0</v>
      </c>
      <c r="AC45" s="206">
        <f t="shared" si="15"/>
        <v>0</v>
      </c>
      <c r="AD45" s="206">
        <f>I45*係数!H45/1000</f>
        <v>0</v>
      </c>
      <c r="AE45" s="260">
        <f>(I45+K45+T45)*係数!H45/1000</f>
        <v>0</v>
      </c>
      <c r="AF45" s="206">
        <f>I45*係数!I45/1000</f>
        <v>0</v>
      </c>
      <c r="AG45" s="260">
        <f>(I45+K45+T45)*係数!I45/1000</f>
        <v>0</v>
      </c>
    </row>
    <row r="46" spans="1:33">
      <c r="A46" s="10"/>
      <c r="B46" s="203">
        <v>272</v>
      </c>
      <c r="C46" s="211" t="s">
        <v>472</v>
      </c>
      <c r="D46" s="266">
        <f>入力!F64</f>
        <v>0</v>
      </c>
      <c r="E46" s="208">
        <v>0</v>
      </c>
      <c r="F46" s="207">
        <f>係数!D46</f>
        <v>0.17623658172257284</v>
      </c>
      <c r="G46" s="206">
        <f t="shared" si="3"/>
        <v>0</v>
      </c>
      <c r="H46" s="207">
        <f>固定資本!M46</f>
        <v>1.2528274623483167</v>
      </c>
      <c r="I46" s="266">
        <f t="shared" si="4"/>
        <v>0</v>
      </c>
      <c r="J46" s="208">
        <v>0</v>
      </c>
      <c r="K46" s="206">
        <f t="shared" si="5"/>
        <v>0</v>
      </c>
      <c r="L46" s="206">
        <f t="shared" si="6"/>
        <v>0</v>
      </c>
      <c r="M46" s="207">
        <f>係数!E46+係数!F46</f>
        <v>0.15315058949436755</v>
      </c>
      <c r="N46" s="206">
        <f t="shared" si="7"/>
        <v>0</v>
      </c>
      <c r="O46" s="8"/>
      <c r="P46" s="10"/>
      <c r="Q46" s="207">
        <f>係数!G46</f>
        <v>1.8906937298253706E-5</v>
      </c>
      <c r="R46" s="206">
        <f t="shared" si="8"/>
        <v>0</v>
      </c>
      <c r="S46" s="206">
        <f t="shared" si="9"/>
        <v>0</v>
      </c>
      <c r="T46" s="208">
        <v>0</v>
      </c>
      <c r="U46" s="206">
        <f t="shared" si="10"/>
        <v>0</v>
      </c>
      <c r="V46" s="206">
        <f t="shared" si="11"/>
        <v>0</v>
      </c>
      <c r="W46" s="206">
        <f t="shared" si="12"/>
        <v>0</v>
      </c>
      <c r="X46" s="206">
        <f t="shared" si="13"/>
        <v>0</v>
      </c>
      <c r="Y46" s="206">
        <f t="shared" si="14"/>
        <v>0</v>
      </c>
      <c r="Z46" s="206">
        <f>V46*(1-固定資本!N46)</f>
        <v>0</v>
      </c>
      <c r="AA46" s="206">
        <f>W46*(1-固定資本!N46)</f>
        <v>0</v>
      </c>
      <c r="AB46" s="206">
        <f>X46*(1-固定資本!N46)</f>
        <v>0</v>
      </c>
      <c r="AC46" s="206">
        <f t="shared" si="15"/>
        <v>0</v>
      </c>
      <c r="AD46" s="206">
        <f>I46*係数!H46/1000</f>
        <v>0</v>
      </c>
      <c r="AE46" s="260">
        <f>(I46+K46+T46)*係数!H46/1000</f>
        <v>0</v>
      </c>
      <c r="AF46" s="206">
        <f>I46*係数!I46/1000</f>
        <v>0</v>
      </c>
      <c r="AG46" s="260">
        <f>(I46+K46+T46)*係数!I46/1000</f>
        <v>0</v>
      </c>
    </row>
    <row r="47" spans="1:33">
      <c r="A47" s="10"/>
      <c r="B47" s="203">
        <v>281</v>
      </c>
      <c r="C47" s="211" t="s">
        <v>928</v>
      </c>
      <c r="D47" s="266">
        <f>入力!F65</f>
        <v>0</v>
      </c>
      <c r="E47" s="208">
        <v>0</v>
      </c>
      <c r="F47" s="207">
        <f>係数!D47</f>
        <v>0.36907220701654841</v>
      </c>
      <c r="G47" s="206">
        <f t="shared" si="3"/>
        <v>0</v>
      </c>
      <c r="H47" s="207">
        <f>固定資本!M47</f>
        <v>1.1005579836404047</v>
      </c>
      <c r="I47" s="266">
        <f t="shared" si="4"/>
        <v>0</v>
      </c>
      <c r="J47" s="208">
        <v>0</v>
      </c>
      <c r="K47" s="206">
        <f t="shared" si="5"/>
        <v>0</v>
      </c>
      <c r="L47" s="206">
        <f t="shared" si="6"/>
        <v>0</v>
      </c>
      <c r="M47" s="207">
        <f>係数!E47+係数!F47</f>
        <v>0.31861499714173641</v>
      </c>
      <c r="N47" s="206">
        <f t="shared" si="7"/>
        <v>0</v>
      </c>
      <c r="O47" s="8"/>
      <c r="P47" s="10"/>
      <c r="Q47" s="207">
        <f>係数!G47</f>
        <v>9.1846793774921431E-5</v>
      </c>
      <c r="R47" s="206">
        <f t="shared" si="8"/>
        <v>0</v>
      </c>
      <c r="S47" s="206">
        <f t="shared" si="9"/>
        <v>0</v>
      </c>
      <c r="T47" s="208">
        <v>0</v>
      </c>
      <c r="U47" s="206">
        <f t="shared" si="10"/>
        <v>0</v>
      </c>
      <c r="V47" s="206">
        <f t="shared" si="11"/>
        <v>0</v>
      </c>
      <c r="W47" s="206">
        <f t="shared" si="12"/>
        <v>0</v>
      </c>
      <c r="X47" s="206">
        <f t="shared" si="13"/>
        <v>0</v>
      </c>
      <c r="Y47" s="206">
        <f t="shared" si="14"/>
        <v>0</v>
      </c>
      <c r="Z47" s="206">
        <f>V47*(1-固定資本!N47)</f>
        <v>0</v>
      </c>
      <c r="AA47" s="206">
        <f>W47*(1-固定資本!N47)</f>
        <v>0</v>
      </c>
      <c r="AB47" s="206">
        <f>X47*(1-固定資本!N47)</f>
        <v>0</v>
      </c>
      <c r="AC47" s="206">
        <f t="shared" si="15"/>
        <v>0</v>
      </c>
      <c r="AD47" s="206">
        <f>I47*係数!H47/1000</f>
        <v>0</v>
      </c>
      <c r="AE47" s="260">
        <f>(I47+K47+T47)*係数!H47/1000</f>
        <v>0</v>
      </c>
      <c r="AF47" s="206">
        <f>I47*係数!I47/1000</f>
        <v>0</v>
      </c>
      <c r="AG47" s="260">
        <f>(I47+K47+T47)*係数!I47/1000</f>
        <v>0</v>
      </c>
    </row>
    <row r="48" spans="1:33">
      <c r="A48" s="10"/>
      <c r="B48" s="203">
        <v>289</v>
      </c>
      <c r="C48" s="211" t="s">
        <v>482</v>
      </c>
      <c r="D48" s="266">
        <f>入力!F66</f>
        <v>0</v>
      </c>
      <c r="E48" s="208">
        <v>0</v>
      </c>
      <c r="F48" s="207">
        <f>係数!D48</f>
        <v>0.2752501472301041</v>
      </c>
      <c r="G48" s="206">
        <f t="shared" si="3"/>
        <v>0</v>
      </c>
      <c r="H48" s="207">
        <f>固定資本!M48</f>
        <v>1.0559632692240182</v>
      </c>
      <c r="I48" s="266">
        <f t="shared" si="4"/>
        <v>0</v>
      </c>
      <c r="J48" s="208">
        <v>0</v>
      </c>
      <c r="K48" s="206">
        <f t="shared" si="5"/>
        <v>0</v>
      </c>
      <c r="L48" s="206">
        <f t="shared" si="6"/>
        <v>0</v>
      </c>
      <c r="M48" s="207">
        <f>係数!E48+係数!F48</f>
        <v>0.36736782579900479</v>
      </c>
      <c r="N48" s="206">
        <f t="shared" si="7"/>
        <v>0</v>
      </c>
      <c r="O48" s="8"/>
      <c r="P48" s="10"/>
      <c r="Q48" s="207">
        <f>係数!G48</f>
        <v>8.3125976974719306E-4</v>
      </c>
      <c r="R48" s="206">
        <f t="shared" si="8"/>
        <v>0</v>
      </c>
      <c r="S48" s="206">
        <f t="shared" si="9"/>
        <v>0</v>
      </c>
      <c r="T48" s="208">
        <v>0</v>
      </c>
      <c r="U48" s="206">
        <f t="shared" si="10"/>
        <v>0</v>
      </c>
      <c r="V48" s="206">
        <f t="shared" si="11"/>
        <v>0</v>
      </c>
      <c r="W48" s="206">
        <f t="shared" si="12"/>
        <v>0</v>
      </c>
      <c r="X48" s="206">
        <f t="shared" si="13"/>
        <v>0</v>
      </c>
      <c r="Y48" s="206">
        <f t="shared" si="14"/>
        <v>0</v>
      </c>
      <c r="Z48" s="206">
        <f>V48*(1-固定資本!N48)</f>
        <v>0</v>
      </c>
      <c r="AA48" s="206">
        <f>W48*(1-固定資本!N48)</f>
        <v>0</v>
      </c>
      <c r="AB48" s="206">
        <f>X48*(1-固定資本!N48)</f>
        <v>0</v>
      </c>
      <c r="AC48" s="206">
        <f t="shared" si="15"/>
        <v>0</v>
      </c>
      <c r="AD48" s="206">
        <f>I48*係数!H48/1000</f>
        <v>0</v>
      </c>
      <c r="AE48" s="260">
        <f>(I48+K48+T48)*係数!H48/1000</f>
        <v>0</v>
      </c>
      <c r="AF48" s="206">
        <f>I48*係数!I48/1000</f>
        <v>0</v>
      </c>
      <c r="AG48" s="260">
        <f>(I48+K48+T48)*係数!I48/1000</f>
        <v>0</v>
      </c>
    </row>
    <row r="49" spans="1:33">
      <c r="A49" s="10"/>
      <c r="B49" s="203">
        <v>291</v>
      </c>
      <c r="C49" s="211" t="s">
        <v>929</v>
      </c>
      <c r="D49" s="266">
        <f>入力!F67</f>
        <v>0</v>
      </c>
      <c r="E49" s="208">
        <v>0</v>
      </c>
      <c r="F49" s="207">
        <f>係数!D49</f>
        <v>0.10217795106434358</v>
      </c>
      <c r="G49" s="206">
        <f t="shared" si="3"/>
        <v>0</v>
      </c>
      <c r="H49" s="207">
        <f>固定資本!M49</f>
        <v>1.0044786368614667</v>
      </c>
      <c r="I49" s="266">
        <f t="shared" si="4"/>
        <v>0</v>
      </c>
      <c r="J49" s="208">
        <v>0</v>
      </c>
      <c r="K49" s="206">
        <f t="shared" si="5"/>
        <v>0</v>
      </c>
      <c r="L49" s="206">
        <f t="shared" si="6"/>
        <v>0</v>
      </c>
      <c r="M49" s="207">
        <f>係数!E49+係数!F49</f>
        <v>0.32956632640019823</v>
      </c>
      <c r="N49" s="206">
        <f t="shared" si="7"/>
        <v>0</v>
      </c>
      <c r="O49" s="8"/>
      <c r="P49" s="10"/>
      <c r="Q49" s="207">
        <f>係数!G49</f>
        <v>5.0354840137272535E-5</v>
      </c>
      <c r="R49" s="206">
        <f t="shared" si="8"/>
        <v>0</v>
      </c>
      <c r="S49" s="206">
        <f t="shared" si="9"/>
        <v>0</v>
      </c>
      <c r="T49" s="208">
        <v>0</v>
      </c>
      <c r="U49" s="206">
        <f t="shared" si="10"/>
        <v>0</v>
      </c>
      <c r="V49" s="206">
        <f t="shared" si="11"/>
        <v>0</v>
      </c>
      <c r="W49" s="206">
        <f t="shared" si="12"/>
        <v>0</v>
      </c>
      <c r="X49" s="206">
        <f t="shared" si="13"/>
        <v>0</v>
      </c>
      <c r="Y49" s="206">
        <f t="shared" si="14"/>
        <v>0</v>
      </c>
      <c r="Z49" s="206">
        <f>V49*(1-固定資本!N49)</f>
        <v>0</v>
      </c>
      <c r="AA49" s="206">
        <f>W49*(1-固定資本!N49)</f>
        <v>0</v>
      </c>
      <c r="AB49" s="206">
        <f>X49*(1-固定資本!N49)</f>
        <v>0</v>
      </c>
      <c r="AC49" s="206">
        <f t="shared" si="15"/>
        <v>0</v>
      </c>
      <c r="AD49" s="206">
        <f>I49*係数!H49/1000</f>
        <v>0</v>
      </c>
      <c r="AE49" s="260">
        <f>(I49+K49+T49)*係数!H49/1000</f>
        <v>0</v>
      </c>
      <c r="AF49" s="206">
        <f>I49*係数!I49/1000</f>
        <v>0</v>
      </c>
      <c r="AG49" s="260">
        <f>(I49+K49+T49)*係数!I49/1000</f>
        <v>0</v>
      </c>
    </row>
    <row r="50" spans="1:33">
      <c r="A50" s="10"/>
      <c r="B50" s="203">
        <v>301</v>
      </c>
      <c r="C50" s="211" t="s">
        <v>930</v>
      </c>
      <c r="D50" s="266">
        <f>入力!F68</f>
        <v>0</v>
      </c>
      <c r="E50" s="208">
        <v>0</v>
      </c>
      <c r="F50" s="207">
        <f>係数!D50</f>
        <v>0.17133345672933864</v>
      </c>
      <c r="G50" s="206">
        <f t="shared" si="3"/>
        <v>0</v>
      </c>
      <c r="H50" s="207">
        <f>固定資本!M50</f>
        <v>0.9943853258415033</v>
      </c>
      <c r="I50" s="266">
        <f t="shared" si="4"/>
        <v>0</v>
      </c>
      <c r="J50" s="208">
        <v>0</v>
      </c>
      <c r="K50" s="206">
        <f t="shared" si="5"/>
        <v>0</v>
      </c>
      <c r="L50" s="206">
        <f t="shared" si="6"/>
        <v>0</v>
      </c>
      <c r="M50" s="207">
        <f>係数!E50+係数!F50</f>
        <v>0.3496034425083796</v>
      </c>
      <c r="N50" s="206">
        <f t="shared" si="7"/>
        <v>0</v>
      </c>
      <c r="O50" s="8"/>
      <c r="P50" s="10"/>
      <c r="Q50" s="207">
        <f>係数!G50</f>
        <v>1.425269623279991E-5</v>
      </c>
      <c r="R50" s="206">
        <f t="shared" si="8"/>
        <v>0</v>
      </c>
      <c r="S50" s="206">
        <f t="shared" si="9"/>
        <v>0</v>
      </c>
      <c r="T50" s="208">
        <v>0</v>
      </c>
      <c r="U50" s="206">
        <f t="shared" si="10"/>
        <v>0</v>
      </c>
      <c r="V50" s="206">
        <f t="shared" si="11"/>
        <v>0</v>
      </c>
      <c r="W50" s="206">
        <f t="shared" si="12"/>
        <v>0</v>
      </c>
      <c r="X50" s="206">
        <f t="shared" si="13"/>
        <v>0</v>
      </c>
      <c r="Y50" s="206">
        <f t="shared" si="14"/>
        <v>0</v>
      </c>
      <c r="Z50" s="206">
        <f>V50*(1-固定資本!N50)</f>
        <v>0</v>
      </c>
      <c r="AA50" s="206">
        <f>W50*(1-固定資本!N50)</f>
        <v>0</v>
      </c>
      <c r="AB50" s="206">
        <f>X50*(1-固定資本!N50)</f>
        <v>0</v>
      </c>
      <c r="AC50" s="206">
        <f t="shared" si="15"/>
        <v>0</v>
      </c>
      <c r="AD50" s="206">
        <f>I50*係数!H50/1000</f>
        <v>0</v>
      </c>
      <c r="AE50" s="260">
        <f>(I50+K50+T50)*係数!H50/1000</f>
        <v>0</v>
      </c>
      <c r="AF50" s="206">
        <f>I50*係数!I50/1000</f>
        <v>0</v>
      </c>
      <c r="AG50" s="260">
        <f>(I50+K50+T50)*係数!I50/1000</f>
        <v>0</v>
      </c>
    </row>
    <row r="51" spans="1:33">
      <c r="A51" s="10"/>
      <c r="B51" s="203">
        <v>311</v>
      </c>
      <c r="C51" s="211" t="s">
        <v>931</v>
      </c>
      <c r="D51" s="266">
        <f>入力!F69</f>
        <v>0</v>
      </c>
      <c r="E51" s="208">
        <v>0</v>
      </c>
      <c r="F51" s="207">
        <f>係数!D51</f>
        <v>0.1073871147744514</v>
      </c>
      <c r="G51" s="206">
        <f t="shared" si="3"/>
        <v>0</v>
      </c>
      <c r="H51" s="207">
        <f>固定資本!M51</f>
        <v>1.0569447285333951</v>
      </c>
      <c r="I51" s="266">
        <f t="shared" si="4"/>
        <v>0</v>
      </c>
      <c r="J51" s="208">
        <v>0</v>
      </c>
      <c r="K51" s="206">
        <f t="shared" si="5"/>
        <v>0</v>
      </c>
      <c r="L51" s="206">
        <f t="shared" si="6"/>
        <v>0</v>
      </c>
      <c r="M51" s="207">
        <f>係数!E51+係数!F51</f>
        <v>0.3129764412358767</v>
      </c>
      <c r="N51" s="206">
        <f t="shared" si="7"/>
        <v>0</v>
      </c>
      <c r="O51" s="8"/>
      <c r="P51" s="10"/>
      <c r="Q51" s="207">
        <f>係数!G51</f>
        <v>3.1029436568835549E-4</v>
      </c>
      <c r="R51" s="206">
        <f t="shared" si="8"/>
        <v>0</v>
      </c>
      <c r="S51" s="206">
        <f t="shared" si="9"/>
        <v>0</v>
      </c>
      <c r="T51" s="208">
        <v>0</v>
      </c>
      <c r="U51" s="206">
        <f t="shared" si="10"/>
        <v>0</v>
      </c>
      <c r="V51" s="206">
        <f t="shared" si="11"/>
        <v>0</v>
      </c>
      <c r="W51" s="206">
        <f t="shared" si="12"/>
        <v>0</v>
      </c>
      <c r="X51" s="206">
        <f t="shared" si="13"/>
        <v>0</v>
      </c>
      <c r="Y51" s="206">
        <f t="shared" si="14"/>
        <v>0</v>
      </c>
      <c r="Z51" s="206">
        <f>V51*(1-固定資本!N51)</f>
        <v>0</v>
      </c>
      <c r="AA51" s="206">
        <f>W51*(1-固定資本!N51)</f>
        <v>0</v>
      </c>
      <c r="AB51" s="206">
        <f>X51*(1-固定資本!N51)</f>
        <v>0</v>
      </c>
      <c r="AC51" s="206">
        <f t="shared" si="15"/>
        <v>0</v>
      </c>
      <c r="AD51" s="206">
        <f>I51*係数!H51/1000</f>
        <v>0</v>
      </c>
      <c r="AE51" s="260">
        <f>(I51+K51+T51)*係数!H51/1000</f>
        <v>0</v>
      </c>
      <c r="AF51" s="206">
        <f>I51*係数!I51/1000</f>
        <v>0</v>
      </c>
      <c r="AG51" s="260">
        <f>(I51+K51+T51)*係数!I51/1000</f>
        <v>0</v>
      </c>
    </row>
    <row r="52" spans="1:33">
      <c r="A52" s="10"/>
      <c r="B52" s="203">
        <v>321</v>
      </c>
      <c r="C52" s="211" t="s">
        <v>932</v>
      </c>
      <c r="D52" s="266">
        <f>入力!F70</f>
        <v>0</v>
      </c>
      <c r="E52" s="208">
        <v>0</v>
      </c>
      <c r="F52" s="207">
        <f>係数!D52</f>
        <v>6.8415577836083874E-2</v>
      </c>
      <c r="G52" s="206">
        <f t="shared" si="3"/>
        <v>0</v>
      </c>
      <c r="H52" s="207">
        <f>固定資本!M52</f>
        <v>1.0841150467906144</v>
      </c>
      <c r="I52" s="266">
        <f t="shared" si="4"/>
        <v>0</v>
      </c>
      <c r="J52" s="208">
        <v>0</v>
      </c>
      <c r="K52" s="206">
        <f t="shared" si="5"/>
        <v>0</v>
      </c>
      <c r="L52" s="206">
        <f t="shared" si="6"/>
        <v>0</v>
      </c>
      <c r="M52" s="207">
        <f>係数!E52+係数!F52</f>
        <v>0.28594109779447857</v>
      </c>
      <c r="N52" s="206">
        <f t="shared" si="7"/>
        <v>0</v>
      </c>
      <c r="O52" s="8"/>
      <c r="P52" s="10"/>
      <c r="Q52" s="207">
        <f>係数!G52</f>
        <v>6.1329208818302854E-6</v>
      </c>
      <c r="R52" s="206">
        <f t="shared" si="8"/>
        <v>0</v>
      </c>
      <c r="S52" s="206">
        <f t="shared" si="9"/>
        <v>0</v>
      </c>
      <c r="T52" s="208">
        <v>0</v>
      </c>
      <c r="U52" s="206">
        <f t="shared" si="10"/>
        <v>0</v>
      </c>
      <c r="V52" s="206">
        <f t="shared" si="11"/>
        <v>0</v>
      </c>
      <c r="W52" s="206">
        <f t="shared" si="12"/>
        <v>0</v>
      </c>
      <c r="X52" s="206">
        <f t="shared" si="13"/>
        <v>0</v>
      </c>
      <c r="Y52" s="206">
        <f t="shared" si="14"/>
        <v>0</v>
      </c>
      <c r="Z52" s="206">
        <f>V52*(1-固定資本!N52)</f>
        <v>0</v>
      </c>
      <c r="AA52" s="206">
        <f>W52*(1-固定資本!N52)</f>
        <v>0</v>
      </c>
      <c r="AB52" s="206">
        <f>X52*(1-固定資本!N52)</f>
        <v>0</v>
      </c>
      <c r="AC52" s="206">
        <f t="shared" si="15"/>
        <v>0</v>
      </c>
      <c r="AD52" s="206">
        <f>I52*係数!H52/1000</f>
        <v>0</v>
      </c>
      <c r="AE52" s="260">
        <f>(I52+K52+T52)*係数!H52/1000</f>
        <v>0</v>
      </c>
      <c r="AF52" s="206">
        <f>I52*係数!I52/1000</f>
        <v>0</v>
      </c>
      <c r="AG52" s="260">
        <f>(I52+K52+T52)*係数!I52/1000</f>
        <v>0</v>
      </c>
    </row>
    <row r="53" spans="1:33">
      <c r="A53" s="10"/>
      <c r="B53" s="203">
        <v>329</v>
      </c>
      <c r="C53" s="211" t="s">
        <v>933</v>
      </c>
      <c r="D53" s="266">
        <f>入力!F71</f>
        <v>0</v>
      </c>
      <c r="E53" s="208">
        <v>0</v>
      </c>
      <c r="F53" s="207">
        <f>係数!D53</f>
        <v>0.10028693750821338</v>
      </c>
      <c r="G53" s="206">
        <f t="shared" si="3"/>
        <v>0</v>
      </c>
      <c r="H53" s="207">
        <f>固定資本!M53</f>
        <v>1.022695983755098</v>
      </c>
      <c r="I53" s="266">
        <f t="shared" si="4"/>
        <v>0</v>
      </c>
      <c r="J53" s="208">
        <v>0</v>
      </c>
      <c r="K53" s="206">
        <f t="shared" si="5"/>
        <v>0</v>
      </c>
      <c r="L53" s="206">
        <f t="shared" si="6"/>
        <v>0</v>
      </c>
      <c r="M53" s="207">
        <f>係数!E53+係数!F53</f>
        <v>0.34209184079924698</v>
      </c>
      <c r="N53" s="206">
        <f t="shared" si="7"/>
        <v>0</v>
      </c>
      <c r="O53" s="8"/>
      <c r="P53" s="10"/>
      <c r="Q53" s="207">
        <f>係数!G53</f>
        <v>9.3240384978288921E-5</v>
      </c>
      <c r="R53" s="206">
        <f t="shared" si="8"/>
        <v>0</v>
      </c>
      <c r="S53" s="206">
        <f t="shared" si="9"/>
        <v>0</v>
      </c>
      <c r="T53" s="208">
        <v>0</v>
      </c>
      <c r="U53" s="206">
        <f t="shared" si="10"/>
        <v>0</v>
      </c>
      <c r="V53" s="206">
        <f t="shared" si="11"/>
        <v>0</v>
      </c>
      <c r="W53" s="206">
        <f t="shared" si="12"/>
        <v>0</v>
      </c>
      <c r="X53" s="206">
        <f t="shared" si="13"/>
        <v>0</v>
      </c>
      <c r="Y53" s="206">
        <f t="shared" si="14"/>
        <v>0</v>
      </c>
      <c r="Z53" s="206">
        <f>V53*(1-固定資本!N53)</f>
        <v>0</v>
      </c>
      <c r="AA53" s="206">
        <f>W53*(1-固定資本!N53)</f>
        <v>0</v>
      </c>
      <c r="AB53" s="206">
        <f>X53*(1-固定資本!N53)</f>
        <v>0</v>
      </c>
      <c r="AC53" s="206">
        <f t="shared" si="15"/>
        <v>0</v>
      </c>
      <c r="AD53" s="206">
        <f>I53*係数!H53/1000</f>
        <v>0</v>
      </c>
      <c r="AE53" s="260">
        <f>(I53+K53+T53)*係数!H53/1000</f>
        <v>0</v>
      </c>
      <c r="AF53" s="206">
        <f>I53*係数!I53/1000</f>
        <v>0</v>
      </c>
      <c r="AG53" s="260">
        <f>(I53+K53+T53)*係数!I53/1000</f>
        <v>0</v>
      </c>
    </row>
    <row r="54" spans="1:33">
      <c r="A54" s="10"/>
      <c r="B54" s="203">
        <v>331</v>
      </c>
      <c r="C54" s="211" t="s">
        <v>934</v>
      </c>
      <c r="D54" s="266">
        <f>入力!F72</f>
        <v>0</v>
      </c>
      <c r="E54" s="208">
        <v>0</v>
      </c>
      <c r="F54" s="207">
        <f>係数!D54</f>
        <v>0.16720094433266475</v>
      </c>
      <c r="G54" s="206">
        <f t="shared" si="3"/>
        <v>0</v>
      </c>
      <c r="H54" s="207">
        <f>固定資本!M54</f>
        <v>1.0450543784094435</v>
      </c>
      <c r="I54" s="266">
        <f t="shared" si="4"/>
        <v>0</v>
      </c>
      <c r="J54" s="208">
        <v>0</v>
      </c>
      <c r="K54" s="206">
        <f t="shared" si="5"/>
        <v>0</v>
      </c>
      <c r="L54" s="206">
        <f t="shared" si="6"/>
        <v>0</v>
      </c>
      <c r="M54" s="207">
        <f>係数!E54+係数!F54</f>
        <v>0.20571037395336556</v>
      </c>
      <c r="N54" s="206">
        <f t="shared" si="7"/>
        <v>0</v>
      </c>
      <c r="O54" s="8"/>
      <c r="P54" s="10"/>
      <c r="Q54" s="207">
        <f>係数!G54</f>
        <v>2.6142769239425614E-5</v>
      </c>
      <c r="R54" s="206">
        <f t="shared" si="8"/>
        <v>0</v>
      </c>
      <c r="S54" s="206">
        <f t="shared" si="9"/>
        <v>0</v>
      </c>
      <c r="T54" s="208">
        <v>0</v>
      </c>
      <c r="U54" s="206">
        <f t="shared" si="10"/>
        <v>0</v>
      </c>
      <c r="V54" s="206">
        <f t="shared" si="11"/>
        <v>0</v>
      </c>
      <c r="W54" s="206">
        <f t="shared" si="12"/>
        <v>0</v>
      </c>
      <c r="X54" s="206">
        <f t="shared" si="13"/>
        <v>0</v>
      </c>
      <c r="Y54" s="206">
        <f t="shared" si="14"/>
        <v>0</v>
      </c>
      <c r="Z54" s="206">
        <f>V54*(1-固定資本!N54)</f>
        <v>0</v>
      </c>
      <c r="AA54" s="206">
        <f>W54*(1-固定資本!N54)</f>
        <v>0</v>
      </c>
      <c r="AB54" s="206">
        <f>X54*(1-固定資本!N54)</f>
        <v>0</v>
      </c>
      <c r="AC54" s="206">
        <f t="shared" si="15"/>
        <v>0</v>
      </c>
      <c r="AD54" s="206">
        <f>I54*係数!H54/1000</f>
        <v>0</v>
      </c>
      <c r="AE54" s="260">
        <f>(I54+K54+T54)*係数!H54/1000</f>
        <v>0</v>
      </c>
      <c r="AF54" s="206">
        <f>I54*係数!I54/1000</f>
        <v>0</v>
      </c>
      <c r="AG54" s="260">
        <f>(I54+K54+T54)*係数!I54/1000</f>
        <v>0</v>
      </c>
    </row>
    <row r="55" spans="1:33">
      <c r="A55" s="10"/>
      <c r="B55" s="203">
        <v>332</v>
      </c>
      <c r="C55" s="211" t="s">
        <v>935</v>
      </c>
      <c r="D55" s="266">
        <f>入力!F73</f>
        <v>0</v>
      </c>
      <c r="E55" s="208">
        <v>0</v>
      </c>
      <c r="F55" s="207">
        <f>係数!D55</f>
        <v>4.9759036583394312E-2</v>
      </c>
      <c r="G55" s="206">
        <f t="shared" si="3"/>
        <v>0</v>
      </c>
      <c r="H55" s="207">
        <f>固定資本!M55</f>
        <v>1.0430777796424384</v>
      </c>
      <c r="I55" s="266">
        <f t="shared" si="4"/>
        <v>0</v>
      </c>
      <c r="J55" s="208">
        <v>0</v>
      </c>
      <c r="K55" s="206">
        <f t="shared" si="5"/>
        <v>0</v>
      </c>
      <c r="L55" s="206">
        <f t="shared" si="6"/>
        <v>0</v>
      </c>
      <c r="M55" s="207">
        <f>係数!E55+係数!F55</f>
        <v>0.14844909789406882</v>
      </c>
      <c r="N55" s="206">
        <f t="shared" si="7"/>
        <v>0</v>
      </c>
      <c r="O55" s="8"/>
      <c r="P55" s="10"/>
      <c r="Q55" s="207">
        <f>係数!G55</f>
        <v>8.4336019547592376E-3</v>
      </c>
      <c r="R55" s="206">
        <f t="shared" si="8"/>
        <v>0</v>
      </c>
      <c r="S55" s="206">
        <f t="shared" si="9"/>
        <v>0</v>
      </c>
      <c r="T55" s="208">
        <v>0</v>
      </c>
      <c r="U55" s="206">
        <f t="shared" si="10"/>
        <v>0</v>
      </c>
      <c r="V55" s="206">
        <f t="shared" si="11"/>
        <v>0</v>
      </c>
      <c r="W55" s="206">
        <f t="shared" si="12"/>
        <v>0</v>
      </c>
      <c r="X55" s="206">
        <f t="shared" si="13"/>
        <v>0</v>
      </c>
      <c r="Y55" s="206">
        <f t="shared" si="14"/>
        <v>0</v>
      </c>
      <c r="Z55" s="206">
        <f>V55*(1-固定資本!N55)</f>
        <v>0</v>
      </c>
      <c r="AA55" s="206">
        <f>W55*(1-固定資本!N55)</f>
        <v>0</v>
      </c>
      <c r="AB55" s="206">
        <f>X55*(1-固定資本!N55)</f>
        <v>0</v>
      </c>
      <c r="AC55" s="206">
        <f t="shared" si="15"/>
        <v>0</v>
      </c>
      <c r="AD55" s="206">
        <f>I55*係数!H55/1000</f>
        <v>0</v>
      </c>
      <c r="AE55" s="260">
        <f>(I55+K55+T55)*係数!H55/1000</f>
        <v>0</v>
      </c>
      <c r="AF55" s="206">
        <f>I55*係数!I55/1000</f>
        <v>0</v>
      </c>
      <c r="AG55" s="260">
        <f>(I55+K55+T55)*係数!I55/1000</f>
        <v>0</v>
      </c>
    </row>
    <row r="56" spans="1:33">
      <c r="A56" s="10"/>
      <c r="B56" s="203">
        <v>333</v>
      </c>
      <c r="C56" s="211" t="s">
        <v>936</v>
      </c>
      <c r="D56" s="266">
        <f>入力!F74</f>
        <v>0</v>
      </c>
      <c r="E56" s="208">
        <v>0</v>
      </c>
      <c r="F56" s="207">
        <f>係数!D56</f>
        <v>4.4860746263797213E-2</v>
      </c>
      <c r="G56" s="206">
        <f t="shared" si="3"/>
        <v>0</v>
      </c>
      <c r="H56" s="207">
        <f>固定資本!M56</f>
        <v>0.98376165917374647</v>
      </c>
      <c r="I56" s="266">
        <f t="shared" si="4"/>
        <v>0</v>
      </c>
      <c r="J56" s="208">
        <v>0</v>
      </c>
      <c r="K56" s="206">
        <f t="shared" si="5"/>
        <v>0</v>
      </c>
      <c r="L56" s="206">
        <f t="shared" si="6"/>
        <v>0</v>
      </c>
      <c r="M56" s="207">
        <f>係数!E56+係数!F56</f>
        <v>0.22667139122780358</v>
      </c>
      <c r="N56" s="206">
        <f t="shared" si="7"/>
        <v>0</v>
      </c>
      <c r="O56" s="8"/>
      <c r="P56" s="10"/>
      <c r="Q56" s="207">
        <f>係数!G56</f>
        <v>3.5732503413194637E-7</v>
      </c>
      <c r="R56" s="206">
        <f t="shared" si="8"/>
        <v>0</v>
      </c>
      <c r="S56" s="206">
        <f t="shared" si="9"/>
        <v>0</v>
      </c>
      <c r="T56" s="208">
        <v>0</v>
      </c>
      <c r="U56" s="206">
        <f t="shared" si="10"/>
        <v>0</v>
      </c>
      <c r="V56" s="206">
        <f t="shared" si="11"/>
        <v>0</v>
      </c>
      <c r="W56" s="206">
        <f t="shared" si="12"/>
        <v>0</v>
      </c>
      <c r="X56" s="206">
        <f t="shared" si="13"/>
        <v>0</v>
      </c>
      <c r="Y56" s="206">
        <f t="shared" si="14"/>
        <v>0</v>
      </c>
      <c r="Z56" s="206">
        <f>V56*(1-固定資本!N56)</f>
        <v>0</v>
      </c>
      <c r="AA56" s="206">
        <f>W56*(1-固定資本!N56)</f>
        <v>0</v>
      </c>
      <c r="AB56" s="206">
        <f>X56*(1-固定資本!N56)</f>
        <v>0</v>
      </c>
      <c r="AC56" s="206">
        <f t="shared" si="15"/>
        <v>0</v>
      </c>
      <c r="AD56" s="206">
        <f>I56*係数!H56/1000</f>
        <v>0</v>
      </c>
      <c r="AE56" s="260">
        <f>(I56+K56+T56)*係数!H56/1000</f>
        <v>0</v>
      </c>
      <c r="AF56" s="206">
        <f>I56*係数!I56/1000</f>
        <v>0</v>
      </c>
      <c r="AG56" s="260">
        <f>(I56+K56+T56)*係数!I56/1000</f>
        <v>0</v>
      </c>
    </row>
    <row r="57" spans="1:33">
      <c r="A57" s="10"/>
      <c r="B57" s="203">
        <v>339</v>
      </c>
      <c r="C57" s="211" t="s">
        <v>937</v>
      </c>
      <c r="D57" s="266">
        <f>入力!F75</f>
        <v>0</v>
      </c>
      <c r="E57" s="208">
        <v>0</v>
      </c>
      <c r="F57" s="207">
        <f>係数!D57</f>
        <v>3.3075128253959085E-2</v>
      </c>
      <c r="G57" s="206">
        <f t="shared" si="3"/>
        <v>0</v>
      </c>
      <c r="H57" s="207">
        <f>固定資本!M57</f>
        <v>1.0757700158773329</v>
      </c>
      <c r="I57" s="266">
        <f t="shared" si="4"/>
        <v>0</v>
      </c>
      <c r="J57" s="208">
        <v>0</v>
      </c>
      <c r="K57" s="206">
        <f t="shared" si="5"/>
        <v>0</v>
      </c>
      <c r="L57" s="206">
        <f t="shared" si="6"/>
        <v>0</v>
      </c>
      <c r="M57" s="207">
        <f>係数!E57+係数!F57</f>
        <v>0.25222783775811736</v>
      </c>
      <c r="N57" s="206">
        <f t="shared" si="7"/>
        <v>0</v>
      </c>
      <c r="O57" s="8"/>
      <c r="P57" s="10"/>
      <c r="Q57" s="207">
        <f>係数!G57</f>
        <v>2.1162410154694149E-3</v>
      </c>
      <c r="R57" s="206">
        <f t="shared" si="8"/>
        <v>0</v>
      </c>
      <c r="S57" s="206">
        <f t="shared" si="9"/>
        <v>0</v>
      </c>
      <c r="T57" s="208">
        <v>0</v>
      </c>
      <c r="U57" s="206">
        <f t="shared" si="10"/>
        <v>0</v>
      </c>
      <c r="V57" s="206">
        <f t="shared" si="11"/>
        <v>0</v>
      </c>
      <c r="W57" s="206">
        <f t="shared" si="12"/>
        <v>0</v>
      </c>
      <c r="X57" s="206">
        <f t="shared" si="13"/>
        <v>0</v>
      </c>
      <c r="Y57" s="206">
        <f t="shared" si="14"/>
        <v>0</v>
      </c>
      <c r="Z57" s="206">
        <f>V57*(1-固定資本!N57)</f>
        <v>0</v>
      </c>
      <c r="AA57" s="206">
        <f>W57*(1-固定資本!N57)</f>
        <v>0</v>
      </c>
      <c r="AB57" s="206">
        <f>X57*(1-固定資本!N57)</f>
        <v>0</v>
      </c>
      <c r="AC57" s="206">
        <f t="shared" si="15"/>
        <v>0</v>
      </c>
      <c r="AD57" s="206">
        <f>I57*係数!H57/1000</f>
        <v>0</v>
      </c>
      <c r="AE57" s="260">
        <f>(I57+K57+T57)*係数!H57/1000</f>
        <v>0</v>
      </c>
      <c r="AF57" s="206">
        <f>I57*係数!I57/1000</f>
        <v>0</v>
      </c>
      <c r="AG57" s="260">
        <f>(I57+K57+T57)*係数!I57/1000</f>
        <v>0</v>
      </c>
    </row>
    <row r="58" spans="1:33">
      <c r="A58" s="10"/>
      <c r="B58" s="203">
        <v>341</v>
      </c>
      <c r="C58" s="211" t="s">
        <v>938</v>
      </c>
      <c r="D58" s="266">
        <f>入力!F76</f>
        <v>0</v>
      </c>
      <c r="E58" s="208">
        <v>0</v>
      </c>
      <c r="F58" s="207">
        <f>係数!D58</f>
        <v>0.19659922320620027</v>
      </c>
      <c r="G58" s="206">
        <f t="shared" si="3"/>
        <v>0</v>
      </c>
      <c r="H58" s="207">
        <f>固定資本!M58</f>
        <v>1.0404765754375349</v>
      </c>
      <c r="I58" s="266">
        <f t="shared" si="4"/>
        <v>0</v>
      </c>
      <c r="J58" s="208">
        <v>0</v>
      </c>
      <c r="K58" s="206">
        <f t="shared" si="5"/>
        <v>0</v>
      </c>
      <c r="L58" s="206">
        <f t="shared" si="6"/>
        <v>0</v>
      </c>
      <c r="M58" s="207">
        <f>係数!E58+係数!F58</f>
        <v>0.25170735982678366</v>
      </c>
      <c r="N58" s="206">
        <f t="shared" si="7"/>
        <v>0</v>
      </c>
      <c r="O58" s="8"/>
      <c r="P58" s="10"/>
      <c r="Q58" s="207">
        <f>係数!G58</f>
        <v>7.7048176897090547E-3</v>
      </c>
      <c r="R58" s="206">
        <f t="shared" si="8"/>
        <v>0</v>
      </c>
      <c r="S58" s="206">
        <f t="shared" si="9"/>
        <v>0</v>
      </c>
      <c r="T58" s="208">
        <v>0</v>
      </c>
      <c r="U58" s="206">
        <f t="shared" si="10"/>
        <v>0</v>
      </c>
      <c r="V58" s="206">
        <f t="shared" si="11"/>
        <v>0</v>
      </c>
      <c r="W58" s="206">
        <f t="shared" si="12"/>
        <v>0</v>
      </c>
      <c r="X58" s="206">
        <f t="shared" si="13"/>
        <v>0</v>
      </c>
      <c r="Y58" s="206">
        <f t="shared" si="14"/>
        <v>0</v>
      </c>
      <c r="Z58" s="206">
        <f>V58*(1-固定資本!N58)</f>
        <v>0</v>
      </c>
      <c r="AA58" s="206">
        <f>W58*(1-固定資本!N58)</f>
        <v>0</v>
      </c>
      <c r="AB58" s="206">
        <f>X58*(1-固定資本!N58)</f>
        <v>0</v>
      </c>
      <c r="AC58" s="206">
        <f t="shared" si="15"/>
        <v>0</v>
      </c>
      <c r="AD58" s="206">
        <f>I58*係数!H58/1000</f>
        <v>0</v>
      </c>
      <c r="AE58" s="260">
        <f>(I58+K58+T58)*係数!H58/1000</f>
        <v>0</v>
      </c>
      <c r="AF58" s="206">
        <f>I58*係数!I58/1000</f>
        <v>0</v>
      </c>
      <c r="AG58" s="260">
        <f>(I58+K58+T58)*係数!I58/1000</f>
        <v>0</v>
      </c>
    </row>
    <row r="59" spans="1:33">
      <c r="A59" s="10"/>
      <c r="B59" s="203">
        <v>342</v>
      </c>
      <c r="C59" s="211" t="s">
        <v>939</v>
      </c>
      <c r="D59" s="266">
        <f>入力!F77</f>
        <v>0</v>
      </c>
      <c r="E59" s="208">
        <v>0</v>
      </c>
      <c r="F59" s="207">
        <f>係数!D59</f>
        <v>5.753724141101868E-2</v>
      </c>
      <c r="G59" s="206">
        <f t="shared" si="3"/>
        <v>0</v>
      </c>
      <c r="H59" s="207">
        <f>固定資本!M59</f>
        <v>1.149158370270948</v>
      </c>
      <c r="I59" s="266">
        <f t="shared" si="4"/>
        <v>0</v>
      </c>
      <c r="J59" s="208">
        <v>0</v>
      </c>
      <c r="K59" s="206">
        <f t="shared" si="5"/>
        <v>0</v>
      </c>
      <c r="L59" s="206">
        <f t="shared" si="6"/>
        <v>0</v>
      </c>
      <c r="M59" s="207">
        <f>係数!E59+係数!F59</f>
        <v>-3.2194664930721886E-2</v>
      </c>
      <c r="N59" s="206">
        <f t="shared" si="7"/>
        <v>0</v>
      </c>
      <c r="O59" s="8"/>
      <c r="P59" s="10"/>
      <c r="Q59" s="207">
        <f>係数!G59</f>
        <v>3.1880295003878303E-3</v>
      </c>
      <c r="R59" s="206">
        <f t="shared" si="8"/>
        <v>0</v>
      </c>
      <c r="S59" s="206">
        <f t="shared" si="9"/>
        <v>0</v>
      </c>
      <c r="T59" s="208">
        <v>0</v>
      </c>
      <c r="U59" s="206">
        <f t="shared" si="10"/>
        <v>0</v>
      </c>
      <c r="V59" s="206">
        <f t="shared" si="11"/>
        <v>0</v>
      </c>
      <c r="W59" s="206">
        <f t="shared" si="12"/>
        <v>0</v>
      </c>
      <c r="X59" s="206">
        <f t="shared" si="13"/>
        <v>0</v>
      </c>
      <c r="Y59" s="206">
        <f t="shared" si="14"/>
        <v>0</v>
      </c>
      <c r="Z59" s="206">
        <f>V59*(1-固定資本!N59)</f>
        <v>0</v>
      </c>
      <c r="AA59" s="206">
        <f>W59*(1-固定資本!N59)</f>
        <v>0</v>
      </c>
      <c r="AB59" s="206">
        <f>X59*(1-固定資本!N59)</f>
        <v>0</v>
      </c>
      <c r="AC59" s="206">
        <f t="shared" si="15"/>
        <v>0</v>
      </c>
      <c r="AD59" s="206">
        <f>I59*係数!H59/1000</f>
        <v>0</v>
      </c>
      <c r="AE59" s="260">
        <f>(I59+K59+T59)*係数!H59/1000</f>
        <v>0</v>
      </c>
      <c r="AF59" s="206">
        <f>I59*係数!I59/1000</f>
        <v>0</v>
      </c>
      <c r="AG59" s="260">
        <f>(I59+K59+T59)*係数!I59/1000</f>
        <v>0</v>
      </c>
    </row>
    <row r="60" spans="1:33">
      <c r="A60" s="10"/>
      <c r="B60" s="203">
        <v>352</v>
      </c>
      <c r="C60" s="211" t="s">
        <v>940</v>
      </c>
      <c r="D60" s="266">
        <f>入力!F78</f>
        <v>0</v>
      </c>
      <c r="E60" s="208">
        <v>0</v>
      </c>
      <c r="F60" s="207">
        <f>係数!D60</f>
        <v>8.4713396024199583E-2</v>
      </c>
      <c r="G60" s="206">
        <f t="shared" si="3"/>
        <v>0</v>
      </c>
      <c r="H60" s="207">
        <f>固定資本!M60</f>
        <v>1.0671060272188095</v>
      </c>
      <c r="I60" s="266">
        <f t="shared" si="4"/>
        <v>0</v>
      </c>
      <c r="J60" s="208">
        <v>0</v>
      </c>
      <c r="K60" s="206">
        <f t="shared" si="5"/>
        <v>0</v>
      </c>
      <c r="L60" s="206">
        <f t="shared" si="6"/>
        <v>0</v>
      </c>
      <c r="M60" s="207">
        <f>係数!E60+係数!F60</f>
        <v>9.8143538985623488E-2</v>
      </c>
      <c r="N60" s="206">
        <f t="shared" si="7"/>
        <v>0</v>
      </c>
      <c r="O60" s="8"/>
      <c r="P60" s="10"/>
      <c r="Q60" s="207">
        <f>係数!G60</f>
        <v>2.3234672672695061E-2</v>
      </c>
      <c r="R60" s="206">
        <f t="shared" si="8"/>
        <v>0</v>
      </c>
      <c r="S60" s="206">
        <f t="shared" si="9"/>
        <v>0</v>
      </c>
      <c r="T60" s="208">
        <v>0</v>
      </c>
      <c r="U60" s="206">
        <f t="shared" si="10"/>
        <v>0</v>
      </c>
      <c r="V60" s="206">
        <f t="shared" si="11"/>
        <v>0</v>
      </c>
      <c r="W60" s="206">
        <f t="shared" si="12"/>
        <v>0</v>
      </c>
      <c r="X60" s="206">
        <f t="shared" si="13"/>
        <v>0</v>
      </c>
      <c r="Y60" s="206">
        <f t="shared" si="14"/>
        <v>0</v>
      </c>
      <c r="Z60" s="206">
        <f>V60*(1-固定資本!N60)</f>
        <v>0</v>
      </c>
      <c r="AA60" s="206">
        <f>W60*(1-固定資本!N60)</f>
        <v>0</v>
      </c>
      <c r="AB60" s="206">
        <f>X60*(1-固定資本!N60)</f>
        <v>0</v>
      </c>
      <c r="AC60" s="206">
        <f t="shared" si="15"/>
        <v>0</v>
      </c>
      <c r="AD60" s="206">
        <f>I60*係数!H60/1000</f>
        <v>0</v>
      </c>
      <c r="AE60" s="260">
        <f>(I60+K60+T60)*係数!H60/1000</f>
        <v>0</v>
      </c>
      <c r="AF60" s="206">
        <f>I60*係数!I60/1000</f>
        <v>0</v>
      </c>
      <c r="AG60" s="260">
        <f>(I60+K60+T60)*係数!I60/1000</f>
        <v>0</v>
      </c>
    </row>
    <row r="61" spans="1:33">
      <c r="A61" s="10"/>
      <c r="B61" s="203">
        <v>353</v>
      </c>
      <c r="C61" s="211" t="s">
        <v>941</v>
      </c>
      <c r="D61" s="266">
        <f>入力!F79</f>
        <v>0</v>
      </c>
      <c r="E61" s="208">
        <v>0</v>
      </c>
      <c r="F61" s="207">
        <f>係数!D61</f>
        <v>0.49266457013084164</v>
      </c>
      <c r="G61" s="206">
        <f t="shared" si="3"/>
        <v>0</v>
      </c>
      <c r="H61" s="207">
        <f>固定資本!M61</f>
        <v>1.0825981193842327</v>
      </c>
      <c r="I61" s="266">
        <f t="shared" si="4"/>
        <v>0</v>
      </c>
      <c r="J61" s="208">
        <v>0</v>
      </c>
      <c r="K61" s="206">
        <f t="shared" si="5"/>
        <v>0</v>
      </c>
      <c r="L61" s="206">
        <f t="shared" si="6"/>
        <v>0</v>
      </c>
      <c r="M61" s="207">
        <f>係数!E61+係数!F61</f>
        <v>0.15554880051508718</v>
      </c>
      <c r="N61" s="206">
        <f t="shared" si="7"/>
        <v>0</v>
      </c>
      <c r="O61" s="8"/>
      <c r="P61" s="10"/>
      <c r="Q61" s="207">
        <f>係数!G61</f>
        <v>2.9577721121789332E-5</v>
      </c>
      <c r="R61" s="206">
        <f t="shared" si="8"/>
        <v>0</v>
      </c>
      <c r="S61" s="206">
        <f t="shared" si="9"/>
        <v>0</v>
      </c>
      <c r="T61" s="208">
        <v>0</v>
      </c>
      <c r="U61" s="206">
        <f t="shared" si="10"/>
        <v>0</v>
      </c>
      <c r="V61" s="206">
        <f t="shared" si="11"/>
        <v>0</v>
      </c>
      <c r="W61" s="206">
        <f t="shared" si="12"/>
        <v>0</v>
      </c>
      <c r="X61" s="206">
        <f t="shared" si="13"/>
        <v>0</v>
      </c>
      <c r="Y61" s="206">
        <f t="shared" si="14"/>
        <v>0</v>
      </c>
      <c r="Z61" s="206">
        <f>V61*(1-固定資本!N61)</f>
        <v>0</v>
      </c>
      <c r="AA61" s="206">
        <f>W61*(1-固定資本!N61)</f>
        <v>0</v>
      </c>
      <c r="AB61" s="206">
        <f>X61*(1-固定資本!N61)</f>
        <v>0</v>
      </c>
      <c r="AC61" s="206">
        <f t="shared" si="15"/>
        <v>0</v>
      </c>
      <c r="AD61" s="206">
        <f>I61*係数!H61/1000</f>
        <v>0</v>
      </c>
      <c r="AE61" s="260">
        <f>(I61+K61+T61)*係数!H61/1000</f>
        <v>0</v>
      </c>
      <c r="AF61" s="206">
        <f>I61*係数!I61/1000</f>
        <v>0</v>
      </c>
      <c r="AG61" s="260">
        <f>(I61+K61+T61)*係数!I61/1000</f>
        <v>0</v>
      </c>
    </row>
    <row r="62" spans="1:33">
      <c r="A62" s="10"/>
      <c r="B62" s="203">
        <v>354</v>
      </c>
      <c r="C62" s="211" t="s">
        <v>942</v>
      </c>
      <c r="D62" s="266">
        <f>入力!F80</f>
        <v>0</v>
      </c>
      <c r="E62" s="208">
        <v>0</v>
      </c>
      <c r="F62" s="207">
        <f>係数!D62</f>
        <v>0.12738533244349837</v>
      </c>
      <c r="G62" s="206">
        <f t="shared" si="3"/>
        <v>0</v>
      </c>
      <c r="H62" s="207">
        <f>固定資本!M62</f>
        <v>0.8954214392013069</v>
      </c>
      <c r="I62" s="266">
        <f t="shared" si="4"/>
        <v>0</v>
      </c>
      <c r="J62" s="208">
        <v>0</v>
      </c>
      <c r="K62" s="206">
        <f t="shared" si="5"/>
        <v>0</v>
      </c>
      <c r="L62" s="206">
        <f t="shared" si="6"/>
        <v>0</v>
      </c>
      <c r="M62" s="207">
        <f>係数!E62+係数!F62</f>
        <v>0.30848113681507011</v>
      </c>
      <c r="N62" s="206">
        <f t="shared" si="7"/>
        <v>0</v>
      </c>
      <c r="O62" s="8"/>
      <c r="P62" s="10"/>
      <c r="Q62" s="207">
        <f>係数!G62</f>
        <v>1.2162474419519036E-4</v>
      </c>
      <c r="R62" s="206">
        <f t="shared" si="8"/>
        <v>0</v>
      </c>
      <c r="S62" s="206">
        <f t="shared" si="9"/>
        <v>0</v>
      </c>
      <c r="T62" s="208">
        <v>0</v>
      </c>
      <c r="U62" s="206">
        <f t="shared" si="10"/>
        <v>0</v>
      </c>
      <c r="V62" s="206">
        <f t="shared" si="11"/>
        <v>0</v>
      </c>
      <c r="W62" s="206">
        <f t="shared" si="12"/>
        <v>0</v>
      </c>
      <c r="X62" s="206">
        <f t="shared" si="13"/>
        <v>0</v>
      </c>
      <c r="Y62" s="206">
        <f t="shared" si="14"/>
        <v>0</v>
      </c>
      <c r="Z62" s="206">
        <f>V62*(1-固定資本!N62)</f>
        <v>0</v>
      </c>
      <c r="AA62" s="206">
        <f>W62*(1-固定資本!N62)</f>
        <v>0</v>
      </c>
      <c r="AB62" s="206">
        <f>X62*(1-固定資本!N62)</f>
        <v>0</v>
      </c>
      <c r="AC62" s="206">
        <f t="shared" si="15"/>
        <v>0</v>
      </c>
      <c r="AD62" s="206">
        <f>I62*係数!H62/1000</f>
        <v>0</v>
      </c>
      <c r="AE62" s="260">
        <f>(I62+K62+T62)*係数!H62/1000</f>
        <v>0</v>
      </c>
      <c r="AF62" s="206">
        <f>I62*係数!I62/1000</f>
        <v>0</v>
      </c>
      <c r="AG62" s="260">
        <f>(I62+K62+T62)*係数!I62/1000</f>
        <v>0</v>
      </c>
    </row>
    <row r="63" spans="1:33">
      <c r="A63" s="10"/>
      <c r="B63" s="203">
        <v>359</v>
      </c>
      <c r="C63" s="211" t="s">
        <v>943</v>
      </c>
      <c r="D63" s="266">
        <f>入力!F81</f>
        <v>0</v>
      </c>
      <c r="E63" s="208">
        <v>0</v>
      </c>
      <c r="F63" s="207">
        <f>係数!D63</f>
        <v>3.3389686179288836E-2</v>
      </c>
      <c r="G63" s="206">
        <f t="shared" si="3"/>
        <v>0</v>
      </c>
      <c r="H63" s="207">
        <f>固定資本!M63</f>
        <v>1.0664751156272985</v>
      </c>
      <c r="I63" s="266">
        <f t="shared" si="4"/>
        <v>0</v>
      </c>
      <c r="J63" s="208">
        <v>0</v>
      </c>
      <c r="K63" s="206">
        <f t="shared" si="5"/>
        <v>0</v>
      </c>
      <c r="L63" s="206">
        <f t="shared" si="6"/>
        <v>0</v>
      </c>
      <c r="M63" s="207">
        <f>係数!E63+係数!F63</f>
        <v>0.11618316290615616</v>
      </c>
      <c r="N63" s="206">
        <f t="shared" si="7"/>
        <v>0</v>
      </c>
      <c r="O63" s="8"/>
      <c r="P63" s="10"/>
      <c r="Q63" s="207">
        <f>係数!G63</f>
        <v>7.4452683696949135E-4</v>
      </c>
      <c r="R63" s="206">
        <f t="shared" si="8"/>
        <v>0</v>
      </c>
      <c r="S63" s="206">
        <f t="shared" si="9"/>
        <v>0</v>
      </c>
      <c r="T63" s="208">
        <v>0</v>
      </c>
      <c r="U63" s="206">
        <f t="shared" si="10"/>
        <v>0</v>
      </c>
      <c r="V63" s="206">
        <f t="shared" si="11"/>
        <v>0</v>
      </c>
      <c r="W63" s="206">
        <f t="shared" si="12"/>
        <v>0</v>
      </c>
      <c r="X63" s="206">
        <f t="shared" si="13"/>
        <v>0</v>
      </c>
      <c r="Y63" s="206">
        <f t="shared" si="14"/>
        <v>0</v>
      </c>
      <c r="Z63" s="206">
        <f>V63*(1-固定資本!N63)</f>
        <v>0</v>
      </c>
      <c r="AA63" s="206">
        <f>W63*(1-固定資本!N63)</f>
        <v>0</v>
      </c>
      <c r="AB63" s="206">
        <f>X63*(1-固定資本!N63)</f>
        <v>0</v>
      </c>
      <c r="AC63" s="206">
        <f t="shared" si="15"/>
        <v>0</v>
      </c>
      <c r="AD63" s="206">
        <f>I63*係数!H63/1000</f>
        <v>0</v>
      </c>
      <c r="AE63" s="260">
        <f>(I63+K63+T63)*係数!H63/1000</f>
        <v>0</v>
      </c>
      <c r="AF63" s="206">
        <f>I63*係数!I63/1000</f>
        <v>0</v>
      </c>
      <c r="AG63" s="260">
        <f>(I63+K63+T63)*係数!I63/1000</f>
        <v>0</v>
      </c>
    </row>
    <row r="64" spans="1:33">
      <c r="A64" s="10"/>
      <c r="B64" s="203">
        <v>391</v>
      </c>
      <c r="C64" s="211" t="s">
        <v>944</v>
      </c>
      <c r="D64" s="266">
        <f>入力!F82</f>
        <v>0</v>
      </c>
      <c r="E64" s="208">
        <v>0</v>
      </c>
      <c r="F64" s="207">
        <f>係数!D64</f>
        <v>0.17406579017237778</v>
      </c>
      <c r="G64" s="206">
        <f t="shared" si="3"/>
        <v>0</v>
      </c>
      <c r="H64" s="207">
        <f>固定資本!M64</f>
        <v>1.0494284055166176</v>
      </c>
      <c r="I64" s="266">
        <f t="shared" si="4"/>
        <v>0</v>
      </c>
      <c r="J64" s="208">
        <v>0</v>
      </c>
      <c r="K64" s="206">
        <f t="shared" si="5"/>
        <v>0</v>
      </c>
      <c r="L64" s="206">
        <f t="shared" si="6"/>
        <v>0</v>
      </c>
      <c r="M64" s="207">
        <f>係数!E64+係数!F64</f>
        <v>0.24791496088872039</v>
      </c>
      <c r="N64" s="206">
        <f t="shared" si="7"/>
        <v>0</v>
      </c>
      <c r="O64" s="8"/>
      <c r="P64" s="10"/>
      <c r="Q64" s="207">
        <f>係数!G64</f>
        <v>7.0450092949265863E-3</v>
      </c>
      <c r="R64" s="206">
        <f t="shared" si="8"/>
        <v>0</v>
      </c>
      <c r="S64" s="206">
        <f t="shared" si="9"/>
        <v>0</v>
      </c>
      <c r="T64" s="208">
        <v>0</v>
      </c>
      <c r="U64" s="206">
        <f t="shared" si="10"/>
        <v>0</v>
      </c>
      <c r="V64" s="206">
        <f t="shared" si="11"/>
        <v>0</v>
      </c>
      <c r="W64" s="206">
        <f t="shared" si="12"/>
        <v>0</v>
      </c>
      <c r="X64" s="206">
        <f t="shared" si="13"/>
        <v>0</v>
      </c>
      <c r="Y64" s="206">
        <f t="shared" si="14"/>
        <v>0</v>
      </c>
      <c r="Z64" s="206">
        <f>V64*(1-固定資本!N64)</f>
        <v>0</v>
      </c>
      <c r="AA64" s="206">
        <f>W64*(1-固定資本!N64)</f>
        <v>0</v>
      </c>
      <c r="AB64" s="206">
        <f>X64*(1-固定資本!N64)</f>
        <v>0</v>
      </c>
      <c r="AC64" s="206">
        <f t="shared" si="15"/>
        <v>0</v>
      </c>
      <c r="AD64" s="206">
        <f>I64*係数!H64/1000</f>
        <v>0</v>
      </c>
      <c r="AE64" s="260">
        <f>(I64+K64+T64)*係数!H64/1000</f>
        <v>0</v>
      </c>
      <c r="AF64" s="206">
        <f>I64*係数!I64/1000</f>
        <v>0</v>
      </c>
      <c r="AG64" s="260">
        <f>(I64+K64+T64)*係数!I64/1000</f>
        <v>0</v>
      </c>
    </row>
    <row r="65" spans="1:33">
      <c r="A65" s="10"/>
      <c r="B65" s="203">
        <v>392</v>
      </c>
      <c r="C65" s="211" t="s">
        <v>945</v>
      </c>
      <c r="D65" s="266">
        <f>入力!F83</f>
        <v>0</v>
      </c>
      <c r="E65" s="208">
        <v>0</v>
      </c>
      <c r="F65" s="207">
        <f>係数!D65</f>
        <v>0.69048186160132108</v>
      </c>
      <c r="G65" s="206">
        <f t="shared" si="3"/>
        <v>0</v>
      </c>
      <c r="H65" s="207">
        <f>固定資本!M65</f>
        <v>1.389257860442348</v>
      </c>
      <c r="I65" s="266">
        <f t="shared" si="4"/>
        <v>0</v>
      </c>
      <c r="J65" s="208">
        <v>0</v>
      </c>
      <c r="K65" s="206">
        <f t="shared" si="5"/>
        <v>0</v>
      </c>
      <c r="L65" s="206">
        <f t="shared" si="6"/>
        <v>0</v>
      </c>
      <c r="M65" s="207">
        <f>係数!E65+係数!F65</f>
        <v>0.11746615042281794</v>
      </c>
      <c r="N65" s="206">
        <f t="shared" si="7"/>
        <v>0</v>
      </c>
      <c r="O65" s="8"/>
      <c r="P65" s="10"/>
      <c r="Q65" s="207">
        <f>係数!G65</f>
        <v>2.3385468020818633E-4</v>
      </c>
      <c r="R65" s="206">
        <f t="shared" si="8"/>
        <v>0</v>
      </c>
      <c r="S65" s="206">
        <f t="shared" si="9"/>
        <v>0</v>
      </c>
      <c r="T65" s="208">
        <v>0</v>
      </c>
      <c r="U65" s="206">
        <f t="shared" si="10"/>
        <v>0</v>
      </c>
      <c r="V65" s="206">
        <f t="shared" si="11"/>
        <v>0</v>
      </c>
      <c r="W65" s="206">
        <f t="shared" si="12"/>
        <v>0</v>
      </c>
      <c r="X65" s="206">
        <f t="shared" si="13"/>
        <v>0</v>
      </c>
      <c r="Y65" s="206">
        <f t="shared" si="14"/>
        <v>0</v>
      </c>
      <c r="Z65" s="206">
        <f>V65*(1-固定資本!N65)</f>
        <v>0</v>
      </c>
      <c r="AA65" s="206">
        <f>W65*(1-固定資本!N65)</f>
        <v>0</v>
      </c>
      <c r="AB65" s="206">
        <f>X65*(1-固定資本!N65)</f>
        <v>0</v>
      </c>
      <c r="AC65" s="206">
        <f t="shared" si="15"/>
        <v>0</v>
      </c>
      <c r="AD65" s="206">
        <f>I65*係数!H65/1000</f>
        <v>0</v>
      </c>
      <c r="AE65" s="260">
        <f>(I65+K65+T65)*係数!H65/1000</f>
        <v>0</v>
      </c>
      <c r="AF65" s="206">
        <f>I65*係数!I65/1000</f>
        <v>0</v>
      </c>
      <c r="AG65" s="260">
        <f>(I65+K65+T65)*係数!I65/1000</f>
        <v>0</v>
      </c>
    </row>
    <row r="66" spans="1:33">
      <c r="A66" s="10"/>
      <c r="B66" s="203">
        <v>411</v>
      </c>
      <c r="C66" s="211" t="s">
        <v>946</v>
      </c>
      <c r="D66" s="266">
        <f>入力!F84</f>
        <v>0</v>
      </c>
      <c r="E66" s="208">
        <v>0</v>
      </c>
      <c r="F66" s="207">
        <f>係数!D66</f>
        <v>1</v>
      </c>
      <c r="G66" s="206">
        <f t="shared" si="3"/>
        <v>0</v>
      </c>
      <c r="H66" s="207">
        <f>固定資本!M66</f>
        <v>1.0987014675839075</v>
      </c>
      <c r="I66" s="266">
        <f t="shared" si="4"/>
        <v>0</v>
      </c>
      <c r="J66" s="208">
        <v>0</v>
      </c>
      <c r="K66" s="206">
        <f t="shared" si="5"/>
        <v>0</v>
      </c>
      <c r="L66" s="206">
        <f t="shared" si="6"/>
        <v>0</v>
      </c>
      <c r="M66" s="207">
        <f>係数!E66+係数!F66</f>
        <v>0.40994634698005827</v>
      </c>
      <c r="N66" s="206">
        <f t="shared" si="7"/>
        <v>0</v>
      </c>
      <c r="O66" s="8"/>
      <c r="P66" s="10"/>
      <c r="Q66" s="207">
        <f>係数!G66</f>
        <v>0</v>
      </c>
      <c r="R66" s="206">
        <f t="shared" si="8"/>
        <v>0</v>
      </c>
      <c r="S66" s="206">
        <f t="shared" si="9"/>
        <v>0</v>
      </c>
      <c r="T66" s="208">
        <v>0</v>
      </c>
      <c r="U66" s="206">
        <f t="shared" si="10"/>
        <v>0</v>
      </c>
      <c r="V66" s="206">
        <f t="shared" si="11"/>
        <v>0</v>
      </c>
      <c r="W66" s="206">
        <f t="shared" si="12"/>
        <v>0</v>
      </c>
      <c r="X66" s="206">
        <f t="shared" si="13"/>
        <v>0</v>
      </c>
      <c r="Y66" s="206">
        <f t="shared" si="14"/>
        <v>0</v>
      </c>
      <c r="Z66" s="206">
        <f>V66*(1-固定資本!N66)</f>
        <v>0</v>
      </c>
      <c r="AA66" s="206">
        <f>W66*(1-固定資本!N66)</f>
        <v>0</v>
      </c>
      <c r="AB66" s="206">
        <f>X66*(1-固定資本!N66)</f>
        <v>0</v>
      </c>
      <c r="AC66" s="206">
        <f t="shared" si="15"/>
        <v>0</v>
      </c>
      <c r="AD66" s="206">
        <f>I66*係数!H66/1000</f>
        <v>0</v>
      </c>
      <c r="AE66" s="260">
        <f>(I66+K66+T66)*係数!H66/1000</f>
        <v>0</v>
      </c>
      <c r="AF66" s="206">
        <f>I66*係数!I66/1000</f>
        <v>0</v>
      </c>
      <c r="AG66" s="260">
        <f>(I66+K66+T66)*係数!I66/1000</f>
        <v>0</v>
      </c>
    </row>
    <row r="67" spans="1:33">
      <c r="A67" s="10"/>
      <c r="B67" s="203">
        <v>412</v>
      </c>
      <c r="C67" s="211" t="s">
        <v>947</v>
      </c>
      <c r="D67" s="266">
        <f>入力!F85</f>
        <v>0</v>
      </c>
      <c r="E67" s="208">
        <v>0</v>
      </c>
      <c r="F67" s="207">
        <f>係数!D67</f>
        <v>1</v>
      </c>
      <c r="G67" s="206">
        <f t="shared" si="3"/>
        <v>0</v>
      </c>
      <c r="H67" s="207">
        <f>固定資本!M67</f>
        <v>1.0592679888778262</v>
      </c>
      <c r="I67" s="266">
        <f t="shared" si="4"/>
        <v>0</v>
      </c>
      <c r="J67" s="208">
        <v>0</v>
      </c>
      <c r="K67" s="206">
        <f t="shared" si="5"/>
        <v>0</v>
      </c>
      <c r="L67" s="206">
        <f t="shared" si="6"/>
        <v>0</v>
      </c>
      <c r="M67" s="207">
        <f>係数!E67+係数!F67</f>
        <v>0.42649849373292392</v>
      </c>
      <c r="N67" s="206">
        <f t="shared" si="7"/>
        <v>0</v>
      </c>
      <c r="O67" s="8"/>
      <c r="P67" s="10"/>
      <c r="Q67" s="207">
        <f>係数!G67</f>
        <v>0</v>
      </c>
      <c r="R67" s="206">
        <f t="shared" si="8"/>
        <v>0</v>
      </c>
      <c r="S67" s="206">
        <f t="shared" si="9"/>
        <v>0</v>
      </c>
      <c r="T67" s="208">
        <v>0</v>
      </c>
      <c r="U67" s="206">
        <f t="shared" si="10"/>
        <v>0</v>
      </c>
      <c r="V67" s="206">
        <f t="shared" si="11"/>
        <v>0</v>
      </c>
      <c r="W67" s="206">
        <f t="shared" si="12"/>
        <v>0</v>
      </c>
      <c r="X67" s="206">
        <f t="shared" si="13"/>
        <v>0</v>
      </c>
      <c r="Y67" s="206">
        <f t="shared" si="14"/>
        <v>0</v>
      </c>
      <c r="Z67" s="206">
        <f>V67*(1-固定資本!N67)</f>
        <v>0</v>
      </c>
      <c r="AA67" s="206">
        <f>W67*(1-固定資本!N67)</f>
        <v>0</v>
      </c>
      <c r="AB67" s="206">
        <f>X67*(1-固定資本!N67)</f>
        <v>0</v>
      </c>
      <c r="AC67" s="206">
        <f t="shared" si="15"/>
        <v>0</v>
      </c>
      <c r="AD67" s="206">
        <f>I67*係数!H67/1000</f>
        <v>0</v>
      </c>
      <c r="AE67" s="260">
        <f>(I67+K67+T67)*係数!H67/1000</f>
        <v>0</v>
      </c>
      <c r="AF67" s="206">
        <f>I67*係数!I67/1000</f>
        <v>0</v>
      </c>
      <c r="AG67" s="260">
        <f>(I67+K67+T67)*係数!I67/1000</f>
        <v>0</v>
      </c>
    </row>
    <row r="68" spans="1:33">
      <c r="A68" s="10"/>
      <c r="B68" s="203">
        <v>413</v>
      </c>
      <c r="C68" s="211" t="s">
        <v>948</v>
      </c>
      <c r="D68" s="532">
        <f>入力!F86</f>
        <v>0</v>
      </c>
      <c r="E68" s="208">
        <v>0</v>
      </c>
      <c r="F68" s="207">
        <f>係数!D68</f>
        <v>1</v>
      </c>
      <c r="G68" s="206">
        <f t="shared" si="3"/>
        <v>0</v>
      </c>
      <c r="H68" s="207">
        <f>固定資本!M68</f>
        <v>1.0581830538386425</v>
      </c>
      <c r="I68" s="266">
        <f t="shared" si="4"/>
        <v>0</v>
      </c>
      <c r="J68" s="208">
        <v>0</v>
      </c>
      <c r="K68" s="206">
        <f t="shared" si="5"/>
        <v>0</v>
      </c>
      <c r="L68" s="206">
        <f t="shared" si="6"/>
        <v>0</v>
      </c>
      <c r="M68" s="207">
        <f>係数!E68+係数!F68</f>
        <v>0.3872494914165765</v>
      </c>
      <c r="N68" s="206">
        <f t="shared" si="7"/>
        <v>0</v>
      </c>
      <c r="O68" s="8"/>
      <c r="P68" s="10"/>
      <c r="Q68" s="207">
        <f>係数!G68</f>
        <v>0</v>
      </c>
      <c r="R68" s="206">
        <f t="shared" si="8"/>
        <v>0</v>
      </c>
      <c r="S68" s="206">
        <f t="shared" si="9"/>
        <v>0</v>
      </c>
      <c r="T68" s="208">
        <v>0</v>
      </c>
      <c r="U68" s="206">
        <f t="shared" si="10"/>
        <v>0</v>
      </c>
      <c r="V68" s="206">
        <f t="shared" si="11"/>
        <v>0</v>
      </c>
      <c r="W68" s="206">
        <f t="shared" si="12"/>
        <v>0</v>
      </c>
      <c r="X68" s="206">
        <f t="shared" si="13"/>
        <v>0</v>
      </c>
      <c r="Y68" s="206">
        <f t="shared" si="14"/>
        <v>0</v>
      </c>
      <c r="Z68" s="206">
        <f>V68*(1-固定資本!N68)</f>
        <v>0</v>
      </c>
      <c r="AA68" s="206">
        <f>W68*(1-固定資本!N68)</f>
        <v>0</v>
      </c>
      <c r="AB68" s="206">
        <f>X68*(1-固定資本!N68)</f>
        <v>0</v>
      </c>
      <c r="AC68" s="206">
        <f t="shared" si="15"/>
        <v>0</v>
      </c>
      <c r="AD68" s="206">
        <f>I68*係数!H68/1000</f>
        <v>0</v>
      </c>
      <c r="AE68" s="260">
        <f>(I68+K68+T68)*係数!H68/1000</f>
        <v>0</v>
      </c>
      <c r="AF68" s="206">
        <f>I68*係数!I68/1000</f>
        <v>0</v>
      </c>
      <c r="AG68" s="260">
        <f>(I68+K68+T68)*係数!I68/1000</f>
        <v>0</v>
      </c>
    </row>
    <row r="69" spans="1:33">
      <c r="A69" s="10"/>
      <c r="B69" s="203">
        <v>419</v>
      </c>
      <c r="C69" s="211" t="s">
        <v>949</v>
      </c>
      <c r="D69" s="266">
        <f>入力!F87</f>
        <v>0</v>
      </c>
      <c r="E69" s="208">
        <v>0</v>
      </c>
      <c r="F69" s="207">
        <f>係数!D69</f>
        <v>1</v>
      </c>
      <c r="G69" s="206">
        <f t="shared" si="3"/>
        <v>0</v>
      </c>
      <c r="H69" s="207">
        <f>固定資本!M69</f>
        <v>1.0671364394016944</v>
      </c>
      <c r="I69" s="266">
        <f t="shared" si="4"/>
        <v>0</v>
      </c>
      <c r="J69" s="208">
        <v>0</v>
      </c>
      <c r="K69" s="206">
        <f t="shared" si="5"/>
        <v>0</v>
      </c>
      <c r="L69" s="206">
        <f t="shared" si="6"/>
        <v>0</v>
      </c>
      <c r="M69" s="207">
        <f>係数!E69+係数!F69</f>
        <v>0.34580005533881109</v>
      </c>
      <c r="N69" s="206">
        <f t="shared" si="7"/>
        <v>0</v>
      </c>
      <c r="O69" s="8"/>
      <c r="P69" s="10"/>
      <c r="Q69" s="207">
        <f>係数!G69</f>
        <v>0</v>
      </c>
      <c r="R69" s="206">
        <f t="shared" si="8"/>
        <v>0</v>
      </c>
      <c r="S69" s="206">
        <f t="shared" si="9"/>
        <v>0</v>
      </c>
      <c r="T69" s="208">
        <v>0</v>
      </c>
      <c r="U69" s="206">
        <f t="shared" si="10"/>
        <v>0</v>
      </c>
      <c r="V69" s="206">
        <f t="shared" si="11"/>
        <v>0</v>
      </c>
      <c r="W69" s="206">
        <f t="shared" si="12"/>
        <v>0</v>
      </c>
      <c r="X69" s="206">
        <f t="shared" si="13"/>
        <v>0</v>
      </c>
      <c r="Y69" s="206">
        <f t="shared" si="14"/>
        <v>0</v>
      </c>
      <c r="Z69" s="206">
        <f>V69*(1-固定資本!N69)</f>
        <v>0</v>
      </c>
      <c r="AA69" s="206">
        <f>W69*(1-固定資本!N69)</f>
        <v>0</v>
      </c>
      <c r="AB69" s="206">
        <f>X69*(1-固定資本!N69)</f>
        <v>0</v>
      </c>
      <c r="AC69" s="206">
        <f t="shared" si="15"/>
        <v>0</v>
      </c>
      <c r="AD69" s="206">
        <f>I69*係数!H69/1000</f>
        <v>0</v>
      </c>
      <c r="AE69" s="260">
        <f>(I69+K69+T69)*係数!H69/1000</f>
        <v>0</v>
      </c>
      <c r="AF69" s="206">
        <f>I69*係数!I69/1000</f>
        <v>0</v>
      </c>
      <c r="AG69" s="260">
        <f>(I69+K69+T69)*係数!I69/1000</f>
        <v>0</v>
      </c>
    </row>
    <row r="70" spans="1:33">
      <c r="A70" s="10"/>
      <c r="B70" s="203">
        <v>461</v>
      </c>
      <c r="C70" s="211" t="s">
        <v>950</v>
      </c>
      <c r="D70" s="266">
        <f>入力!F88</f>
        <v>0</v>
      </c>
      <c r="E70" s="208">
        <v>0</v>
      </c>
      <c r="F70" s="207">
        <f>係数!D70</f>
        <v>0.52760112747217169</v>
      </c>
      <c r="G70" s="206">
        <f t="shared" si="3"/>
        <v>0</v>
      </c>
      <c r="H70" s="207">
        <f>固定資本!M70</f>
        <v>1.0017231910022002</v>
      </c>
      <c r="I70" s="266">
        <f t="shared" si="4"/>
        <v>0</v>
      </c>
      <c r="J70" s="208">
        <v>0</v>
      </c>
      <c r="K70" s="206">
        <f t="shared" si="5"/>
        <v>0</v>
      </c>
      <c r="L70" s="206">
        <f t="shared" si="6"/>
        <v>0</v>
      </c>
      <c r="M70" s="207">
        <f>係数!E70+係数!F70</f>
        <v>0.14638922122709025</v>
      </c>
      <c r="N70" s="206">
        <f t="shared" si="7"/>
        <v>0</v>
      </c>
      <c r="O70" s="8"/>
      <c r="P70" s="10"/>
      <c r="Q70" s="207">
        <f>係数!G70</f>
        <v>1.8598925240154728E-2</v>
      </c>
      <c r="R70" s="206">
        <f t="shared" si="8"/>
        <v>0</v>
      </c>
      <c r="S70" s="206">
        <f t="shared" si="9"/>
        <v>0</v>
      </c>
      <c r="T70" s="208">
        <v>0</v>
      </c>
      <c r="U70" s="206">
        <f t="shared" si="10"/>
        <v>0</v>
      </c>
      <c r="V70" s="206">
        <f t="shared" si="11"/>
        <v>0</v>
      </c>
      <c r="W70" s="206">
        <f t="shared" si="12"/>
        <v>0</v>
      </c>
      <c r="X70" s="206">
        <f t="shared" si="13"/>
        <v>0</v>
      </c>
      <c r="Y70" s="206">
        <f t="shared" si="14"/>
        <v>0</v>
      </c>
      <c r="Z70" s="206">
        <f>V70*(1-固定資本!N70)</f>
        <v>0</v>
      </c>
      <c r="AA70" s="206">
        <f>W70*(1-固定資本!N70)</f>
        <v>0</v>
      </c>
      <c r="AB70" s="206">
        <f>X70*(1-固定資本!N70)</f>
        <v>0</v>
      </c>
      <c r="AC70" s="206">
        <f t="shared" si="15"/>
        <v>0</v>
      </c>
      <c r="AD70" s="206">
        <f>I70*係数!H70/1000</f>
        <v>0</v>
      </c>
      <c r="AE70" s="260">
        <f>(I70+K70+T70)*係数!H70/1000</f>
        <v>0</v>
      </c>
      <c r="AF70" s="206">
        <f>I70*係数!I70/1000</f>
        <v>0</v>
      </c>
      <c r="AG70" s="260">
        <f>(I70+K70+T70)*係数!I70/1000</f>
        <v>0</v>
      </c>
    </row>
    <row r="71" spans="1:33">
      <c r="A71" s="10"/>
      <c r="B71" s="203">
        <v>462</v>
      </c>
      <c r="C71" s="211" t="s">
        <v>951</v>
      </c>
      <c r="D71" s="266">
        <f>入力!F89</f>
        <v>0</v>
      </c>
      <c r="E71" s="208">
        <v>0</v>
      </c>
      <c r="F71" s="207">
        <f>係数!D71</f>
        <v>0.99985159971576065</v>
      </c>
      <c r="G71" s="206">
        <f t="shared" ref="G71:G111" si="16">E71*F71</f>
        <v>0</v>
      </c>
      <c r="H71" s="207">
        <f>固定資本!M71</f>
        <v>1.1980896706137643</v>
      </c>
      <c r="I71" s="266">
        <f t="shared" ref="I71:I111" si="17">G71/H71</f>
        <v>0</v>
      </c>
      <c r="J71" s="208">
        <v>0</v>
      </c>
      <c r="K71" s="206">
        <f t="shared" ref="K71:K111" si="18">J71-I71</f>
        <v>0</v>
      </c>
      <c r="L71" s="206">
        <f t="shared" ref="L71:L111" si="19">K71*H71</f>
        <v>0</v>
      </c>
      <c r="M71" s="207">
        <f>係数!E71+係数!F71</f>
        <v>6.4142530582805168E-2</v>
      </c>
      <c r="N71" s="206">
        <f t="shared" ref="N71:N111" si="20">J71*M71</f>
        <v>0</v>
      </c>
      <c r="O71" s="8"/>
      <c r="P71" s="10"/>
      <c r="Q71" s="207">
        <f>係数!G71</f>
        <v>4.8338305416411242E-3</v>
      </c>
      <c r="R71" s="206">
        <f t="shared" ref="R71:R112" si="21">Q71*$P$116</f>
        <v>0</v>
      </c>
      <c r="S71" s="206">
        <f t="shared" ref="S71:S111" si="22">F71*R71</f>
        <v>0</v>
      </c>
      <c r="T71" s="208">
        <v>0</v>
      </c>
      <c r="U71" s="206">
        <f t="shared" ref="U71:U111" si="23">T71*H71</f>
        <v>0</v>
      </c>
      <c r="V71" s="206">
        <f t="shared" ref="V71:V111" si="24">G71</f>
        <v>0</v>
      </c>
      <c r="W71" s="206">
        <f t="shared" ref="W71:W111" si="25">L71</f>
        <v>0</v>
      </c>
      <c r="X71" s="206">
        <f t="shared" ref="X71:X111" si="26">U71</f>
        <v>0</v>
      </c>
      <c r="Y71" s="206">
        <f t="shared" ref="Y71:Y111" si="27">SUM(V71:X71)</f>
        <v>0</v>
      </c>
      <c r="Z71" s="206">
        <f>V71*(1-固定資本!N71)</f>
        <v>0</v>
      </c>
      <c r="AA71" s="206">
        <f>W71*(1-固定資本!N71)</f>
        <v>0</v>
      </c>
      <c r="AB71" s="206">
        <f>X71*(1-固定資本!N71)</f>
        <v>0</v>
      </c>
      <c r="AC71" s="206">
        <f t="shared" ref="AC71:AC111" si="28">SUM(Z71:AB71)</f>
        <v>0</v>
      </c>
      <c r="AD71" s="206">
        <f>I71*係数!H71/1000</f>
        <v>0</v>
      </c>
      <c r="AE71" s="260">
        <f>(I71+K71+T71)*係数!H71/1000</f>
        <v>0</v>
      </c>
      <c r="AF71" s="206">
        <f>I71*係数!I71/1000</f>
        <v>0</v>
      </c>
      <c r="AG71" s="260">
        <f>(I71+K71+T71)*係数!I71/1000</f>
        <v>0</v>
      </c>
    </row>
    <row r="72" spans="1:33">
      <c r="A72" s="10"/>
      <c r="B72" s="203">
        <v>471</v>
      </c>
      <c r="C72" s="211" t="s">
        <v>952</v>
      </c>
      <c r="D72" s="266">
        <f>入力!F90</f>
        <v>0</v>
      </c>
      <c r="E72" s="208">
        <v>0</v>
      </c>
      <c r="F72" s="207">
        <f>係数!D72</f>
        <v>0.99980146321047914</v>
      </c>
      <c r="G72" s="206">
        <f t="shared" si="16"/>
        <v>0</v>
      </c>
      <c r="H72" s="207">
        <f>固定資本!M72</f>
        <v>1.0129551690896568</v>
      </c>
      <c r="I72" s="266">
        <f t="shared" si="17"/>
        <v>0</v>
      </c>
      <c r="J72" s="208">
        <v>0</v>
      </c>
      <c r="K72" s="206">
        <f t="shared" si="18"/>
        <v>0</v>
      </c>
      <c r="L72" s="206">
        <f t="shared" si="19"/>
        <v>0</v>
      </c>
      <c r="M72" s="207">
        <f>係数!E72+係数!F72</f>
        <v>0.21958897206310765</v>
      </c>
      <c r="N72" s="206">
        <f t="shared" si="20"/>
        <v>0</v>
      </c>
      <c r="O72" s="8"/>
      <c r="P72" s="10"/>
      <c r="Q72" s="207">
        <f>係数!G72</f>
        <v>7.4947585940297757E-3</v>
      </c>
      <c r="R72" s="206">
        <f t="shared" si="21"/>
        <v>0</v>
      </c>
      <c r="S72" s="206">
        <f t="shared" si="22"/>
        <v>0</v>
      </c>
      <c r="T72" s="208">
        <v>0</v>
      </c>
      <c r="U72" s="206">
        <f t="shared" si="23"/>
        <v>0</v>
      </c>
      <c r="V72" s="206">
        <f t="shared" si="24"/>
        <v>0</v>
      </c>
      <c r="W72" s="206">
        <f t="shared" si="25"/>
        <v>0</v>
      </c>
      <c r="X72" s="206">
        <f t="shared" si="26"/>
        <v>0</v>
      </c>
      <c r="Y72" s="206">
        <f t="shared" si="27"/>
        <v>0</v>
      </c>
      <c r="Z72" s="206">
        <f>V72*(1-固定資本!N72)</f>
        <v>0</v>
      </c>
      <c r="AA72" s="206">
        <f>W72*(1-固定資本!N72)</f>
        <v>0</v>
      </c>
      <c r="AB72" s="206">
        <f>X72*(1-固定資本!N72)</f>
        <v>0</v>
      </c>
      <c r="AC72" s="206">
        <f t="shared" si="28"/>
        <v>0</v>
      </c>
      <c r="AD72" s="206">
        <f>I72*係数!H72/1000</f>
        <v>0</v>
      </c>
      <c r="AE72" s="260">
        <f>(I72+K72+T72)*係数!H72/1000</f>
        <v>0</v>
      </c>
      <c r="AF72" s="206">
        <f>I72*係数!I72/1000</f>
        <v>0</v>
      </c>
      <c r="AG72" s="260">
        <f>(I72+K72+T72)*係数!I72/1000</f>
        <v>0</v>
      </c>
    </row>
    <row r="73" spans="1:33">
      <c r="A73" s="10"/>
      <c r="B73" s="203">
        <v>481</v>
      </c>
      <c r="C73" s="211" t="s">
        <v>953</v>
      </c>
      <c r="D73" s="266">
        <f>入力!F91</f>
        <v>0</v>
      </c>
      <c r="E73" s="208">
        <v>0</v>
      </c>
      <c r="F73" s="207">
        <f>係数!D73</f>
        <v>0.89605782060312567</v>
      </c>
      <c r="G73" s="206">
        <f t="shared" si="16"/>
        <v>0</v>
      </c>
      <c r="H73" s="207">
        <f>固定資本!M73</f>
        <v>1.0357527299656537</v>
      </c>
      <c r="I73" s="266">
        <f t="shared" si="17"/>
        <v>0</v>
      </c>
      <c r="J73" s="208">
        <v>0</v>
      </c>
      <c r="K73" s="206">
        <f t="shared" si="18"/>
        <v>0</v>
      </c>
      <c r="L73" s="206">
        <f t="shared" si="19"/>
        <v>0</v>
      </c>
      <c r="M73" s="207">
        <f>係数!E73+係数!F73</f>
        <v>0.38547965832675279</v>
      </c>
      <c r="N73" s="206">
        <f t="shared" si="20"/>
        <v>0</v>
      </c>
      <c r="O73" s="8"/>
      <c r="P73" s="10"/>
      <c r="Q73" s="207">
        <f>係数!G73</f>
        <v>4.6552987805531754E-4</v>
      </c>
      <c r="R73" s="206">
        <f t="shared" si="21"/>
        <v>0</v>
      </c>
      <c r="S73" s="206">
        <f t="shared" si="22"/>
        <v>0</v>
      </c>
      <c r="T73" s="208">
        <v>0</v>
      </c>
      <c r="U73" s="206">
        <f t="shared" si="23"/>
        <v>0</v>
      </c>
      <c r="V73" s="206">
        <f t="shared" si="24"/>
        <v>0</v>
      </c>
      <c r="W73" s="206">
        <f t="shared" si="25"/>
        <v>0</v>
      </c>
      <c r="X73" s="206">
        <f t="shared" si="26"/>
        <v>0</v>
      </c>
      <c r="Y73" s="206">
        <f t="shared" si="27"/>
        <v>0</v>
      </c>
      <c r="Z73" s="206">
        <f>V73*(1-固定資本!N73)</f>
        <v>0</v>
      </c>
      <c r="AA73" s="206">
        <f>W73*(1-固定資本!N73)</f>
        <v>0</v>
      </c>
      <c r="AB73" s="206">
        <f>X73*(1-固定資本!N73)</f>
        <v>0</v>
      </c>
      <c r="AC73" s="206">
        <f t="shared" si="28"/>
        <v>0</v>
      </c>
      <c r="AD73" s="206">
        <f>I73*係数!H73/1000</f>
        <v>0</v>
      </c>
      <c r="AE73" s="260">
        <f>(I73+K73+T73)*係数!H73/1000</f>
        <v>0</v>
      </c>
      <c r="AF73" s="206">
        <f>I73*係数!I73/1000</f>
        <v>0</v>
      </c>
      <c r="AG73" s="260">
        <f>(I73+K73+T73)*係数!I73/1000</f>
        <v>0</v>
      </c>
    </row>
    <row r="74" spans="1:33">
      <c r="A74" s="10"/>
      <c r="B74" s="203">
        <v>511</v>
      </c>
      <c r="C74" s="211" t="s">
        <v>954</v>
      </c>
      <c r="D74" s="266">
        <f>入力!F92</f>
        <v>0</v>
      </c>
      <c r="E74" s="208">
        <v>0</v>
      </c>
      <c r="F74" s="207">
        <f>係数!D74</f>
        <v>0.70804842552064784</v>
      </c>
      <c r="G74" s="206">
        <f t="shared" si="16"/>
        <v>0</v>
      </c>
      <c r="H74" s="207">
        <f>固定資本!M74</f>
        <v>1.0828948084534689</v>
      </c>
      <c r="I74" s="266">
        <f t="shared" si="17"/>
        <v>0</v>
      </c>
      <c r="J74" s="208">
        <v>0</v>
      </c>
      <c r="K74" s="206">
        <f t="shared" si="18"/>
        <v>0</v>
      </c>
      <c r="L74" s="206">
        <f t="shared" si="19"/>
        <v>0</v>
      </c>
      <c r="M74" s="207">
        <f>係数!E74+係数!F74</f>
        <v>0.54797125739735575</v>
      </c>
      <c r="N74" s="206">
        <f t="shared" si="20"/>
        <v>0</v>
      </c>
      <c r="O74" s="8"/>
      <c r="P74" s="10"/>
      <c r="Q74" s="207">
        <f>係数!G74</f>
        <v>0.15313294044826334</v>
      </c>
      <c r="R74" s="206">
        <f t="shared" si="21"/>
        <v>0</v>
      </c>
      <c r="S74" s="206">
        <f t="shared" si="22"/>
        <v>0</v>
      </c>
      <c r="T74" s="208">
        <v>0</v>
      </c>
      <c r="U74" s="206">
        <f t="shared" si="23"/>
        <v>0</v>
      </c>
      <c r="V74" s="206">
        <f t="shared" si="24"/>
        <v>0</v>
      </c>
      <c r="W74" s="206">
        <f t="shared" si="25"/>
        <v>0</v>
      </c>
      <c r="X74" s="206">
        <f t="shared" si="26"/>
        <v>0</v>
      </c>
      <c r="Y74" s="206">
        <f t="shared" si="27"/>
        <v>0</v>
      </c>
      <c r="Z74" s="206">
        <f>V74*(1-固定資本!N74)</f>
        <v>0</v>
      </c>
      <c r="AA74" s="206">
        <f>W74*(1-固定資本!N74)</f>
        <v>0</v>
      </c>
      <c r="AB74" s="206">
        <f>X74*(1-固定資本!N74)</f>
        <v>0</v>
      </c>
      <c r="AC74" s="206">
        <f t="shared" si="28"/>
        <v>0</v>
      </c>
      <c r="AD74" s="206">
        <f>I74*係数!H74/1000</f>
        <v>0</v>
      </c>
      <c r="AE74" s="260">
        <f>(I74+K74+T74)*係数!H74/1000</f>
        <v>0</v>
      </c>
      <c r="AF74" s="206">
        <f>I74*係数!I74/1000</f>
        <v>0</v>
      </c>
      <c r="AG74" s="260">
        <f>(I74+K74+T74)*係数!I74/1000</f>
        <v>0</v>
      </c>
    </row>
    <row r="75" spans="1:33">
      <c r="A75" s="10"/>
      <c r="B75" s="203">
        <v>531</v>
      </c>
      <c r="C75" s="211" t="s">
        <v>955</v>
      </c>
      <c r="D75" s="266">
        <f>入力!F93</f>
        <v>0</v>
      </c>
      <c r="E75" s="208">
        <v>0</v>
      </c>
      <c r="F75" s="207">
        <f>係数!D75</f>
        <v>0.68770259202726169</v>
      </c>
      <c r="G75" s="206">
        <f t="shared" si="16"/>
        <v>0</v>
      </c>
      <c r="H75" s="207">
        <f>固定資本!M75</f>
        <v>1.0150936591101991</v>
      </c>
      <c r="I75" s="266">
        <f t="shared" si="17"/>
        <v>0</v>
      </c>
      <c r="J75" s="208">
        <v>0</v>
      </c>
      <c r="K75" s="206">
        <f t="shared" si="18"/>
        <v>0</v>
      </c>
      <c r="L75" s="206">
        <f t="shared" si="19"/>
        <v>0</v>
      </c>
      <c r="M75" s="207">
        <f>係数!E75+係数!F75</f>
        <v>0.52192103343471552</v>
      </c>
      <c r="N75" s="206">
        <f t="shared" si="20"/>
        <v>0</v>
      </c>
      <c r="O75" s="8"/>
      <c r="P75" s="10"/>
      <c r="Q75" s="207">
        <f>係数!G75</f>
        <v>4.7371922807883014E-2</v>
      </c>
      <c r="R75" s="206">
        <f t="shared" si="21"/>
        <v>0</v>
      </c>
      <c r="S75" s="206">
        <f t="shared" si="22"/>
        <v>0</v>
      </c>
      <c r="T75" s="208">
        <v>0</v>
      </c>
      <c r="U75" s="206">
        <f t="shared" si="23"/>
        <v>0</v>
      </c>
      <c r="V75" s="206">
        <f t="shared" si="24"/>
        <v>0</v>
      </c>
      <c r="W75" s="206">
        <f t="shared" si="25"/>
        <v>0</v>
      </c>
      <c r="X75" s="206">
        <f t="shared" si="26"/>
        <v>0</v>
      </c>
      <c r="Y75" s="206">
        <f t="shared" si="27"/>
        <v>0</v>
      </c>
      <c r="Z75" s="206">
        <f>V75*(1-固定資本!N75)</f>
        <v>0</v>
      </c>
      <c r="AA75" s="206">
        <f>W75*(1-固定資本!N75)</f>
        <v>0</v>
      </c>
      <c r="AB75" s="206">
        <f>X75*(1-固定資本!N75)</f>
        <v>0</v>
      </c>
      <c r="AC75" s="206">
        <f t="shared" si="28"/>
        <v>0</v>
      </c>
      <c r="AD75" s="206">
        <f>I75*係数!H75/1000</f>
        <v>0</v>
      </c>
      <c r="AE75" s="260">
        <f>(I75+K75+T75)*係数!H75/1000</f>
        <v>0</v>
      </c>
      <c r="AF75" s="206">
        <f>I75*係数!I75/1000</f>
        <v>0</v>
      </c>
      <c r="AG75" s="260">
        <f>(I75+K75+T75)*係数!I75/1000</f>
        <v>0</v>
      </c>
    </row>
    <row r="76" spans="1:33">
      <c r="A76" s="10"/>
      <c r="B76" s="203">
        <v>551</v>
      </c>
      <c r="C76" s="211" t="s">
        <v>570</v>
      </c>
      <c r="D76" s="266">
        <f>入力!F94</f>
        <v>0</v>
      </c>
      <c r="E76" s="208">
        <v>0</v>
      </c>
      <c r="F76" s="207">
        <f>係数!D76</f>
        <v>0.7298125235255789</v>
      </c>
      <c r="G76" s="206">
        <f t="shared" si="16"/>
        <v>0</v>
      </c>
      <c r="H76" s="207">
        <f>固定資本!M76</f>
        <v>1.0456263787043396</v>
      </c>
      <c r="I76" s="266">
        <f t="shared" si="17"/>
        <v>0</v>
      </c>
      <c r="J76" s="208">
        <v>0</v>
      </c>
      <c r="K76" s="206">
        <f t="shared" si="18"/>
        <v>0</v>
      </c>
      <c r="L76" s="206">
        <f t="shared" si="19"/>
        <v>0</v>
      </c>
      <c r="M76" s="207">
        <f>係数!E76+係数!F76</f>
        <v>0.38872804374523462</v>
      </c>
      <c r="N76" s="206">
        <f t="shared" si="20"/>
        <v>0</v>
      </c>
      <c r="O76" s="8"/>
      <c r="P76" s="10"/>
      <c r="Q76" s="207">
        <f>係数!G76</f>
        <v>2.8618254496870256E-3</v>
      </c>
      <c r="R76" s="206">
        <f t="shared" si="21"/>
        <v>0</v>
      </c>
      <c r="S76" s="206">
        <f t="shared" si="22"/>
        <v>0</v>
      </c>
      <c r="T76" s="208">
        <v>0</v>
      </c>
      <c r="U76" s="206">
        <f t="shared" si="23"/>
        <v>0</v>
      </c>
      <c r="V76" s="206">
        <f t="shared" si="24"/>
        <v>0</v>
      </c>
      <c r="W76" s="206">
        <f t="shared" si="25"/>
        <v>0</v>
      </c>
      <c r="X76" s="206">
        <f t="shared" si="26"/>
        <v>0</v>
      </c>
      <c r="Y76" s="206">
        <f t="shared" si="27"/>
        <v>0</v>
      </c>
      <c r="Z76" s="206">
        <f>V76*(1-固定資本!N76)</f>
        <v>0</v>
      </c>
      <c r="AA76" s="206">
        <f>W76*(1-固定資本!N76)</f>
        <v>0</v>
      </c>
      <c r="AB76" s="206">
        <f>X76*(1-固定資本!N76)</f>
        <v>0</v>
      </c>
      <c r="AC76" s="206">
        <f t="shared" si="28"/>
        <v>0</v>
      </c>
      <c r="AD76" s="206">
        <f>I76*係数!H76/1000</f>
        <v>0</v>
      </c>
      <c r="AE76" s="260">
        <f>(I76+K76+T76)*係数!H76/1000</f>
        <v>0</v>
      </c>
      <c r="AF76" s="206">
        <f>I76*係数!I76/1000</f>
        <v>0</v>
      </c>
      <c r="AG76" s="260">
        <f>(I76+K76+T76)*係数!I76/1000</f>
        <v>0</v>
      </c>
    </row>
    <row r="77" spans="1:33">
      <c r="A77" s="10"/>
      <c r="B77" s="203">
        <v>552</v>
      </c>
      <c r="C77" s="211" t="s">
        <v>572</v>
      </c>
      <c r="D77" s="266">
        <f>入力!F95</f>
        <v>0</v>
      </c>
      <c r="E77" s="208">
        <v>0</v>
      </c>
      <c r="F77" s="207">
        <f>係数!D77</f>
        <v>0.99984233090155306</v>
      </c>
      <c r="G77" s="206">
        <f t="shared" si="16"/>
        <v>0</v>
      </c>
      <c r="H77" s="207">
        <f>固定資本!M77</f>
        <v>0.99794343839870592</v>
      </c>
      <c r="I77" s="266">
        <f t="shared" si="17"/>
        <v>0</v>
      </c>
      <c r="J77" s="208">
        <v>0</v>
      </c>
      <c r="K77" s="206">
        <f t="shared" si="18"/>
        <v>0</v>
      </c>
      <c r="L77" s="206">
        <f t="shared" si="19"/>
        <v>0</v>
      </c>
      <c r="M77" s="207">
        <f>係数!E77+係数!F77</f>
        <v>0.29926421222360172</v>
      </c>
      <c r="N77" s="206">
        <f t="shared" si="20"/>
        <v>0</v>
      </c>
      <c r="O77" s="8"/>
      <c r="P77" s="10"/>
      <c r="Q77" s="207">
        <f>係数!G77</f>
        <v>4.3357190256892018E-2</v>
      </c>
      <c r="R77" s="206">
        <f t="shared" si="21"/>
        <v>0</v>
      </c>
      <c r="S77" s="206">
        <f t="shared" si="22"/>
        <v>0</v>
      </c>
      <c r="T77" s="208">
        <v>0</v>
      </c>
      <c r="U77" s="206">
        <f t="shared" si="23"/>
        <v>0</v>
      </c>
      <c r="V77" s="206">
        <f t="shared" si="24"/>
        <v>0</v>
      </c>
      <c r="W77" s="206">
        <f t="shared" si="25"/>
        <v>0</v>
      </c>
      <c r="X77" s="206">
        <f t="shared" si="26"/>
        <v>0</v>
      </c>
      <c r="Y77" s="206">
        <f t="shared" si="27"/>
        <v>0</v>
      </c>
      <c r="Z77" s="206">
        <f>V77*(1-固定資本!N77)</f>
        <v>0</v>
      </c>
      <c r="AA77" s="206">
        <f>W77*(1-固定資本!N77)</f>
        <v>0</v>
      </c>
      <c r="AB77" s="206">
        <f>X77*(1-固定資本!N77)</f>
        <v>0</v>
      </c>
      <c r="AC77" s="206">
        <f t="shared" si="28"/>
        <v>0</v>
      </c>
      <c r="AD77" s="206">
        <f>I77*係数!H77/1000</f>
        <v>0</v>
      </c>
      <c r="AE77" s="260">
        <f>(I77+K77+T77)*係数!H77/1000</f>
        <v>0</v>
      </c>
      <c r="AF77" s="206">
        <f>I77*係数!I77/1000</f>
        <v>0</v>
      </c>
      <c r="AG77" s="260">
        <f>(I77+K77+T77)*係数!I77/1000</f>
        <v>0</v>
      </c>
    </row>
    <row r="78" spans="1:33">
      <c r="A78" s="10"/>
      <c r="B78" s="203">
        <v>553</v>
      </c>
      <c r="C78" s="211" t="s">
        <v>575</v>
      </c>
      <c r="D78" s="532">
        <f>入力!F96</f>
        <v>0</v>
      </c>
      <c r="E78" s="208">
        <v>0</v>
      </c>
      <c r="F78" s="207">
        <f>係数!D78</f>
        <v>1</v>
      </c>
      <c r="G78" s="206">
        <f t="shared" si="16"/>
        <v>0</v>
      </c>
      <c r="H78" s="207">
        <f>固定資本!M78</f>
        <v>1.0028003529063936</v>
      </c>
      <c r="I78" s="266">
        <f t="shared" si="17"/>
        <v>0</v>
      </c>
      <c r="J78" s="208">
        <v>0</v>
      </c>
      <c r="K78" s="206">
        <f t="shared" si="18"/>
        <v>0</v>
      </c>
      <c r="L78" s="206">
        <f t="shared" si="19"/>
        <v>0</v>
      </c>
      <c r="M78" s="207">
        <f>係数!E78+係数!F78</f>
        <v>0.41348880007681132</v>
      </c>
      <c r="N78" s="206">
        <f t="shared" si="20"/>
        <v>0</v>
      </c>
      <c r="O78" s="8"/>
      <c r="P78" s="10"/>
      <c r="Q78" s="207">
        <f>係数!G78</f>
        <v>0.20310389470480347</v>
      </c>
      <c r="R78" s="206">
        <f t="shared" si="21"/>
        <v>0</v>
      </c>
      <c r="S78" s="206">
        <f t="shared" si="22"/>
        <v>0</v>
      </c>
      <c r="T78" s="208">
        <v>0</v>
      </c>
      <c r="U78" s="206">
        <f t="shared" si="23"/>
        <v>0</v>
      </c>
      <c r="V78" s="206">
        <f t="shared" si="24"/>
        <v>0</v>
      </c>
      <c r="W78" s="206">
        <f t="shared" si="25"/>
        <v>0</v>
      </c>
      <c r="X78" s="206">
        <f t="shared" si="26"/>
        <v>0</v>
      </c>
      <c r="Y78" s="206">
        <f t="shared" si="27"/>
        <v>0</v>
      </c>
      <c r="Z78" s="206">
        <f>V78*(1-固定資本!N78)</f>
        <v>0</v>
      </c>
      <c r="AA78" s="206">
        <f>W78*(1-固定資本!N78)</f>
        <v>0</v>
      </c>
      <c r="AB78" s="206">
        <f>X78*(1-固定資本!N78)</f>
        <v>0</v>
      </c>
      <c r="AC78" s="206">
        <f t="shared" si="28"/>
        <v>0</v>
      </c>
      <c r="AD78" s="206">
        <f>I78*係数!H78/1000</f>
        <v>0</v>
      </c>
      <c r="AE78" s="260">
        <f>(I78+K78+T78)*係数!H78/1000</f>
        <v>0</v>
      </c>
      <c r="AF78" s="206">
        <f>I78*係数!I78/1000</f>
        <v>0</v>
      </c>
      <c r="AG78" s="260">
        <f>(I78+K78+T78)*係数!I78/1000</f>
        <v>0</v>
      </c>
    </row>
    <row r="79" spans="1:33">
      <c r="A79" s="10"/>
      <c r="B79" s="203">
        <v>571</v>
      </c>
      <c r="C79" s="211" t="s">
        <v>956</v>
      </c>
      <c r="D79" s="266">
        <f>入力!F97</f>
        <v>0</v>
      </c>
      <c r="E79" s="208">
        <v>0</v>
      </c>
      <c r="F79" s="207">
        <f>係数!D79</f>
        <v>0.41275729501942648</v>
      </c>
      <c r="G79" s="206">
        <f t="shared" si="16"/>
        <v>0</v>
      </c>
      <c r="H79" s="207">
        <f>固定資本!M79</f>
        <v>0.9996968652680891</v>
      </c>
      <c r="I79" s="266">
        <f t="shared" si="17"/>
        <v>0</v>
      </c>
      <c r="J79" s="208">
        <v>0</v>
      </c>
      <c r="K79" s="206">
        <f t="shared" si="18"/>
        <v>0</v>
      </c>
      <c r="L79" s="206">
        <f t="shared" si="19"/>
        <v>0</v>
      </c>
      <c r="M79" s="207">
        <f>係数!E79+係数!F79</f>
        <v>0.13723817412096248</v>
      </c>
      <c r="N79" s="206">
        <f t="shared" si="20"/>
        <v>0</v>
      </c>
      <c r="O79" s="8"/>
      <c r="P79" s="10"/>
      <c r="Q79" s="207">
        <f>係数!G79</f>
        <v>1.6534294593269525E-2</v>
      </c>
      <c r="R79" s="206">
        <f t="shared" si="21"/>
        <v>0</v>
      </c>
      <c r="S79" s="206">
        <f t="shared" si="22"/>
        <v>0</v>
      </c>
      <c r="T79" s="208">
        <v>0</v>
      </c>
      <c r="U79" s="206">
        <f t="shared" si="23"/>
        <v>0</v>
      </c>
      <c r="V79" s="206">
        <f t="shared" si="24"/>
        <v>0</v>
      </c>
      <c r="W79" s="206">
        <f t="shared" si="25"/>
        <v>0</v>
      </c>
      <c r="X79" s="206">
        <f t="shared" si="26"/>
        <v>0</v>
      </c>
      <c r="Y79" s="206">
        <f t="shared" si="27"/>
        <v>0</v>
      </c>
      <c r="Z79" s="206">
        <f>V79*(1-固定資本!N79)</f>
        <v>0</v>
      </c>
      <c r="AA79" s="206">
        <f>W79*(1-固定資本!N79)</f>
        <v>0</v>
      </c>
      <c r="AB79" s="206">
        <f>X79*(1-固定資本!N79)</f>
        <v>0</v>
      </c>
      <c r="AC79" s="206">
        <f t="shared" si="28"/>
        <v>0</v>
      </c>
      <c r="AD79" s="206">
        <f>I79*係数!H79/1000</f>
        <v>0</v>
      </c>
      <c r="AE79" s="260">
        <f>(I79+K79+T79)*係数!H79/1000</f>
        <v>0</v>
      </c>
      <c r="AF79" s="206">
        <f>I79*係数!I79/1000</f>
        <v>0</v>
      </c>
      <c r="AG79" s="260">
        <f>(I79+K79+T79)*係数!I79/1000</f>
        <v>0</v>
      </c>
    </row>
    <row r="80" spans="1:33">
      <c r="A80" s="10"/>
      <c r="B80" s="203">
        <v>572</v>
      </c>
      <c r="C80" s="211" t="s">
        <v>957</v>
      </c>
      <c r="D80" s="266">
        <f>入力!F98</f>
        <v>0</v>
      </c>
      <c r="E80" s="208">
        <v>0</v>
      </c>
      <c r="F80" s="207">
        <f>係数!D80</f>
        <v>0.6107187688927912</v>
      </c>
      <c r="G80" s="206">
        <f t="shared" si="16"/>
        <v>0</v>
      </c>
      <c r="H80" s="207">
        <f>固定資本!M80</f>
        <v>1.0057429383197078</v>
      </c>
      <c r="I80" s="266">
        <f t="shared" si="17"/>
        <v>0</v>
      </c>
      <c r="J80" s="208">
        <v>0</v>
      </c>
      <c r="K80" s="206">
        <f t="shared" si="18"/>
        <v>0</v>
      </c>
      <c r="L80" s="206">
        <f t="shared" si="19"/>
        <v>0</v>
      </c>
      <c r="M80" s="207">
        <f>係数!E80+係数!F80</f>
        <v>0.63632819341826674</v>
      </c>
      <c r="N80" s="206">
        <f t="shared" si="20"/>
        <v>0</v>
      </c>
      <c r="O80" s="8"/>
      <c r="P80" s="10"/>
      <c r="Q80" s="207">
        <f>係数!G80</f>
        <v>1.3575031426891435E-2</v>
      </c>
      <c r="R80" s="206">
        <f t="shared" si="21"/>
        <v>0</v>
      </c>
      <c r="S80" s="206">
        <f t="shared" si="22"/>
        <v>0</v>
      </c>
      <c r="T80" s="208">
        <v>0</v>
      </c>
      <c r="U80" s="206">
        <f t="shared" si="23"/>
        <v>0</v>
      </c>
      <c r="V80" s="206">
        <f t="shared" si="24"/>
        <v>0</v>
      </c>
      <c r="W80" s="206">
        <f t="shared" si="25"/>
        <v>0</v>
      </c>
      <c r="X80" s="206">
        <f t="shared" si="26"/>
        <v>0</v>
      </c>
      <c r="Y80" s="206">
        <f t="shared" si="27"/>
        <v>0</v>
      </c>
      <c r="Z80" s="206">
        <f>V80*(1-固定資本!N80)</f>
        <v>0</v>
      </c>
      <c r="AA80" s="206">
        <f>W80*(1-固定資本!N80)</f>
        <v>0</v>
      </c>
      <c r="AB80" s="206">
        <f>X80*(1-固定資本!N80)</f>
        <v>0</v>
      </c>
      <c r="AC80" s="206">
        <f t="shared" si="28"/>
        <v>0</v>
      </c>
      <c r="AD80" s="206">
        <f>I80*係数!H80/1000</f>
        <v>0</v>
      </c>
      <c r="AE80" s="260">
        <f>(I80+K80+T80)*係数!H80/1000</f>
        <v>0</v>
      </c>
      <c r="AF80" s="206">
        <f>I80*係数!I80/1000</f>
        <v>0</v>
      </c>
      <c r="AG80" s="260">
        <f>(I80+K80+T80)*係数!I80/1000</f>
        <v>0</v>
      </c>
    </row>
    <row r="81" spans="1:33">
      <c r="A81" s="10"/>
      <c r="B81" s="203">
        <v>573</v>
      </c>
      <c r="C81" s="211" t="s">
        <v>958</v>
      </c>
      <c r="D81" s="532">
        <f>入力!F99</f>
        <v>0</v>
      </c>
      <c r="E81" s="208">
        <v>0</v>
      </c>
      <c r="F81" s="207">
        <f>係数!D81</f>
        <v>1</v>
      </c>
      <c r="G81" s="206">
        <f t="shared" si="16"/>
        <v>0</v>
      </c>
      <c r="H81" s="207">
        <f>固定資本!M81</f>
        <v>1.0882606993166555</v>
      </c>
      <c r="I81" s="266">
        <f t="shared" si="17"/>
        <v>0</v>
      </c>
      <c r="J81" s="208">
        <v>0</v>
      </c>
      <c r="K81" s="206">
        <f t="shared" si="18"/>
        <v>0</v>
      </c>
      <c r="L81" s="206">
        <f t="shared" si="19"/>
        <v>0</v>
      </c>
      <c r="M81" s="207">
        <f>係数!E81+係数!F81</f>
        <v>0</v>
      </c>
      <c r="N81" s="206">
        <f t="shared" si="20"/>
        <v>0</v>
      </c>
      <c r="O81" s="8"/>
      <c r="P81" s="10"/>
      <c r="Q81" s="207">
        <f>係数!G81</f>
        <v>0</v>
      </c>
      <c r="R81" s="206">
        <f t="shared" si="21"/>
        <v>0</v>
      </c>
      <c r="S81" s="206">
        <f t="shared" si="22"/>
        <v>0</v>
      </c>
      <c r="T81" s="208">
        <v>0</v>
      </c>
      <c r="U81" s="206">
        <f t="shared" si="23"/>
        <v>0</v>
      </c>
      <c r="V81" s="206">
        <f t="shared" si="24"/>
        <v>0</v>
      </c>
      <c r="W81" s="206">
        <f t="shared" si="25"/>
        <v>0</v>
      </c>
      <c r="X81" s="206">
        <f t="shared" si="26"/>
        <v>0</v>
      </c>
      <c r="Y81" s="206">
        <f t="shared" si="27"/>
        <v>0</v>
      </c>
      <c r="Z81" s="206">
        <f>V81*(1-固定資本!N81)</f>
        <v>0</v>
      </c>
      <c r="AA81" s="206">
        <f>W81*(1-固定資本!N81)</f>
        <v>0</v>
      </c>
      <c r="AB81" s="206">
        <f>X81*(1-固定資本!N81)</f>
        <v>0</v>
      </c>
      <c r="AC81" s="206">
        <f t="shared" si="28"/>
        <v>0</v>
      </c>
      <c r="AD81" s="206">
        <f>I81*係数!H81/1000</f>
        <v>0</v>
      </c>
      <c r="AE81" s="260">
        <f>(I81+K81+T81)*係数!H81/1000</f>
        <v>0</v>
      </c>
      <c r="AF81" s="206">
        <f>I81*係数!I81/1000</f>
        <v>0</v>
      </c>
      <c r="AG81" s="260">
        <f>(I81+K81+T81)*係数!I81/1000</f>
        <v>0</v>
      </c>
    </row>
    <row r="82" spans="1:33">
      <c r="A82" s="10"/>
      <c r="B82" s="203">
        <v>574</v>
      </c>
      <c r="C82" s="211" t="s">
        <v>959</v>
      </c>
      <c r="D82" s="266">
        <f>入力!F100</f>
        <v>0</v>
      </c>
      <c r="E82" s="208">
        <v>0</v>
      </c>
      <c r="F82" s="207">
        <f>係数!D82</f>
        <v>2.5227277044673757E-3</v>
      </c>
      <c r="G82" s="206">
        <f t="shared" si="16"/>
        <v>0</v>
      </c>
      <c r="H82" s="207">
        <f>固定資本!M82</f>
        <v>1.0990498198468528</v>
      </c>
      <c r="I82" s="266">
        <f t="shared" si="17"/>
        <v>0</v>
      </c>
      <c r="J82" s="208">
        <v>0</v>
      </c>
      <c r="K82" s="206">
        <f t="shared" si="18"/>
        <v>0</v>
      </c>
      <c r="L82" s="206">
        <f t="shared" si="19"/>
        <v>0</v>
      </c>
      <c r="M82" s="207">
        <f>係数!E82+係数!F82</f>
        <v>-0.18230060221717204</v>
      </c>
      <c r="N82" s="206">
        <f t="shared" si="20"/>
        <v>0</v>
      </c>
      <c r="O82" s="8"/>
      <c r="P82" s="10"/>
      <c r="Q82" s="207">
        <f>係数!G82</f>
        <v>2.0721433114468139E-3</v>
      </c>
      <c r="R82" s="206">
        <f t="shared" si="21"/>
        <v>0</v>
      </c>
      <c r="S82" s="206">
        <f t="shared" si="22"/>
        <v>0</v>
      </c>
      <c r="T82" s="208">
        <v>0</v>
      </c>
      <c r="U82" s="206">
        <f t="shared" si="23"/>
        <v>0</v>
      </c>
      <c r="V82" s="206">
        <f t="shared" si="24"/>
        <v>0</v>
      </c>
      <c r="W82" s="206">
        <f t="shared" si="25"/>
        <v>0</v>
      </c>
      <c r="X82" s="206">
        <f t="shared" si="26"/>
        <v>0</v>
      </c>
      <c r="Y82" s="206">
        <f t="shared" si="27"/>
        <v>0</v>
      </c>
      <c r="Z82" s="206">
        <f>V82*(1-固定資本!N82)</f>
        <v>0</v>
      </c>
      <c r="AA82" s="206">
        <f>W82*(1-固定資本!N82)</f>
        <v>0</v>
      </c>
      <c r="AB82" s="206">
        <f>X82*(1-固定資本!N82)</f>
        <v>0</v>
      </c>
      <c r="AC82" s="206">
        <f t="shared" si="28"/>
        <v>0</v>
      </c>
      <c r="AD82" s="206">
        <f>I82*係数!H82/1000</f>
        <v>0</v>
      </c>
      <c r="AE82" s="260">
        <f>(I82+K82+T82)*係数!H82/1000</f>
        <v>0</v>
      </c>
      <c r="AF82" s="206">
        <f>I82*係数!I82/1000</f>
        <v>0</v>
      </c>
      <c r="AG82" s="260">
        <f>(I82+K82+T82)*係数!I82/1000</f>
        <v>0</v>
      </c>
    </row>
    <row r="83" spans="1:33">
      <c r="A83" s="10"/>
      <c r="B83" s="203">
        <v>576</v>
      </c>
      <c r="C83" s="211" t="s">
        <v>960</v>
      </c>
      <c r="D83" s="266">
        <f>入力!F101</f>
        <v>0</v>
      </c>
      <c r="E83" s="208">
        <v>0</v>
      </c>
      <c r="F83" s="207">
        <f>係数!D83</f>
        <v>0.65033915509271734</v>
      </c>
      <c r="G83" s="206">
        <f t="shared" si="16"/>
        <v>0</v>
      </c>
      <c r="H83" s="207">
        <f>固定資本!M83</f>
        <v>1.0260639722461333</v>
      </c>
      <c r="I83" s="266">
        <f t="shared" si="17"/>
        <v>0</v>
      </c>
      <c r="J83" s="208">
        <v>0</v>
      </c>
      <c r="K83" s="206">
        <f t="shared" si="18"/>
        <v>0</v>
      </c>
      <c r="L83" s="206">
        <f t="shared" si="19"/>
        <v>0</v>
      </c>
      <c r="M83" s="207">
        <f>係数!E83+係数!F83</f>
        <v>0.5478982022071005</v>
      </c>
      <c r="N83" s="206">
        <f t="shared" si="20"/>
        <v>0</v>
      </c>
      <c r="O83" s="8"/>
      <c r="P83" s="10"/>
      <c r="Q83" s="207">
        <f>係数!G83</f>
        <v>5.8327825845675199E-4</v>
      </c>
      <c r="R83" s="206">
        <f t="shared" si="21"/>
        <v>0</v>
      </c>
      <c r="S83" s="206">
        <f t="shared" si="22"/>
        <v>0</v>
      </c>
      <c r="T83" s="208">
        <v>0</v>
      </c>
      <c r="U83" s="206">
        <f t="shared" si="23"/>
        <v>0</v>
      </c>
      <c r="V83" s="206">
        <f t="shared" si="24"/>
        <v>0</v>
      </c>
      <c r="W83" s="206">
        <f t="shared" si="25"/>
        <v>0</v>
      </c>
      <c r="X83" s="206">
        <f t="shared" si="26"/>
        <v>0</v>
      </c>
      <c r="Y83" s="206">
        <f t="shared" si="27"/>
        <v>0</v>
      </c>
      <c r="Z83" s="206">
        <f>V83*(1-固定資本!N83)</f>
        <v>0</v>
      </c>
      <c r="AA83" s="206">
        <f>W83*(1-固定資本!N83)</f>
        <v>0</v>
      </c>
      <c r="AB83" s="206">
        <f>X83*(1-固定資本!N83)</f>
        <v>0</v>
      </c>
      <c r="AC83" s="206">
        <f t="shared" si="28"/>
        <v>0</v>
      </c>
      <c r="AD83" s="206">
        <f>I83*係数!H83/1000</f>
        <v>0</v>
      </c>
      <c r="AE83" s="260">
        <f>(I83+K83+T83)*係数!H83/1000</f>
        <v>0</v>
      </c>
      <c r="AF83" s="206">
        <f>I83*係数!I83/1000</f>
        <v>0</v>
      </c>
      <c r="AG83" s="260">
        <f>(I83+K83+T83)*係数!I83/1000</f>
        <v>0</v>
      </c>
    </row>
    <row r="84" spans="1:33">
      <c r="A84" s="10"/>
      <c r="B84" s="203">
        <v>577</v>
      </c>
      <c r="C84" s="211" t="s">
        <v>961</v>
      </c>
      <c r="D84" s="266">
        <f>入力!F102</f>
        <v>0</v>
      </c>
      <c r="E84" s="208">
        <v>0</v>
      </c>
      <c r="F84" s="207">
        <f>係数!D84</f>
        <v>0.60834809475878093</v>
      </c>
      <c r="G84" s="206">
        <f t="shared" si="16"/>
        <v>0</v>
      </c>
      <c r="H84" s="207">
        <f>固定資本!M84</f>
        <v>1.0002151820820326</v>
      </c>
      <c r="I84" s="266">
        <f t="shared" si="17"/>
        <v>0</v>
      </c>
      <c r="J84" s="208">
        <v>0</v>
      </c>
      <c r="K84" s="206">
        <f t="shared" si="18"/>
        <v>0</v>
      </c>
      <c r="L84" s="206">
        <f t="shared" si="19"/>
        <v>0</v>
      </c>
      <c r="M84" s="207">
        <f>係数!E84+係数!F84</f>
        <v>0.39192381631130974</v>
      </c>
      <c r="N84" s="206">
        <f t="shared" si="20"/>
        <v>0</v>
      </c>
      <c r="O84" s="8"/>
      <c r="P84" s="10"/>
      <c r="Q84" s="207">
        <f>係数!G84</f>
        <v>1.47128559233576E-3</v>
      </c>
      <c r="R84" s="206">
        <f t="shared" si="21"/>
        <v>0</v>
      </c>
      <c r="S84" s="206">
        <f t="shared" si="22"/>
        <v>0</v>
      </c>
      <c r="T84" s="208">
        <v>0</v>
      </c>
      <c r="U84" s="206">
        <f t="shared" si="23"/>
        <v>0</v>
      </c>
      <c r="V84" s="206">
        <f t="shared" si="24"/>
        <v>0</v>
      </c>
      <c r="W84" s="206">
        <f t="shared" si="25"/>
        <v>0</v>
      </c>
      <c r="X84" s="206">
        <f t="shared" si="26"/>
        <v>0</v>
      </c>
      <c r="Y84" s="206">
        <f t="shared" si="27"/>
        <v>0</v>
      </c>
      <c r="Z84" s="206">
        <f>V84*(1-固定資本!N84)</f>
        <v>0</v>
      </c>
      <c r="AA84" s="206">
        <f>W84*(1-固定資本!N84)</f>
        <v>0</v>
      </c>
      <c r="AB84" s="206">
        <f>X84*(1-固定資本!N84)</f>
        <v>0</v>
      </c>
      <c r="AC84" s="206">
        <f t="shared" si="28"/>
        <v>0</v>
      </c>
      <c r="AD84" s="206">
        <f>I84*係数!H84/1000</f>
        <v>0</v>
      </c>
      <c r="AE84" s="260">
        <f>(I84+K84+T84)*係数!H84/1000</f>
        <v>0</v>
      </c>
      <c r="AF84" s="206">
        <f>I84*係数!I84/1000</f>
        <v>0</v>
      </c>
      <c r="AG84" s="260">
        <f>(I84+K84+T84)*係数!I84/1000</f>
        <v>0</v>
      </c>
    </row>
    <row r="85" spans="1:33">
      <c r="A85" s="10"/>
      <c r="B85" s="203">
        <v>578</v>
      </c>
      <c r="C85" s="211" t="s">
        <v>962</v>
      </c>
      <c r="D85" s="266">
        <f>入力!F103</f>
        <v>0</v>
      </c>
      <c r="E85" s="208">
        <v>0</v>
      </c>
      <c r="F85" s="207">
        <f>係数!D85</f>
        <v>0.60173495266141197</v>
      </c>
      <c r="G85" s="206">
        <f t="shared" si="16"/>
        <v>0</v>
      </c>
      <c r="H85" s="207">
        <f>固定資本!M85</f>
        <v>1.0051715877925871</v>
      </c>
      <c r="I85" s="266">
        <f t="shared" si="17"/>
        <v>0</v>
      </c>
      <c r="J85" s="208">
        <v>0</v>
      </c>
      <c r="K85" s="206">
        <f t="shared" si="18"/>
        <v>0</v>
      </c>
      <c r="L85" s="206">
        <f t="shared" si="19"/>
        <v>0</v>
      </c>
      <c r="M85" s="207">
        <f>係数!E85+係数!F85</f>
        <v>0.49431109054462619</v>
      </c>
      <c r="N85" s="206">
        <f t="shared" si="20"/>
        <v>0</v>
      </c>
      <c r="O85" s="8"/>
      <c r="P85" s="10"/>
      <c r="Q85" s="207">
        <f>係数!G85</f>
        <v>1.0461542085301673E-2</v>
      </c>
      <c r="R85" s="206">
        <f t="shared" si="21"/>
        <v>0</v>
      </c>
      <c r="S85" s="206">
        <f t="shared" si="22"/>
        <v>0</v>
      </c>
      <c r="T85" s="208">
        <v>0</v>
      </c>
      <c r="U85" s="206">
        <f t="shared" si="23"/>
        <v>0</v>
      </c>
      <c r="V85" s="206">
        <f t="shared" si="24"/>
        <v>0</v>
      </c>
      <c r="W85" s="206">
        <f t="shared" si="25"/>
        <v>0</v>
      </c>
      <c r="X85" s="206">
        <f t="shared" si="26"/>
        <v>0</v>
      </c>
      <c r="Y85" s="206">
        <f t="shared" si="27"/>
        <v>0</v>
      </c>
      <c r="Z85" s="206">
        <f>V85*(1-固定資本!N85)</f>
        <v>0</v>
      </c>
      <c r="AA85" s="206">
        <f>W85*(1-固定資本!N85)</f>
        <v>0</v>
      </c>
      <c r="AB85" s="206">
        <f>X85*(1-固定資本!N85)</f>
        <v>0</v>
      </c>
      <c r="AC85" s="206">
        <f t="shared" si="28"/>
        <v>0</v>
      </c>
      <c r="AD85" s="206">
        <f>I85*係数!H85/1000</f>
        <v>0</v>
      </c>
      <c r="AE85" s="260">
        <f>(I85+K85+T85)*係数!H85/1000</f>
        <v>0</v>
      </c>
      <c r="AF85" s="206">
        <f>I85*係数!I85/1000</f>
        <v>0</v>
      </c>
      <c r="AG85" s="260">
        <f>(I85+K85+T85)*係数!I85/1000</f>
        <v>0</v>
      </c>
    </row>
    <row r="86" spans="1:33">
      <c r="A86" s="10"/>
      <c r="B86" s="203">
        <v>579</v>
      </c>
      <c r="C86" s="211" t="s">
        <v>963</v>
      </c>
      <c r="D86" s="266">
        <f>入力!F104</f>
        <v>0</v>
      </c>
      <c r="E86" s="208">
        <v>0</v>
      </c>
      <c r="F86" s="207">
        <f>係数!D86</f>
        <v>0.99898059380840909</v>
      </c>
      <c r="G86" s="206">
        <f t="shared" si="16"/>
        <v>0</v>
      </c>
      <c r="H86" s="207">
        <f>固定資本!M86</f>
        <v>1.0060319256316252</v>
      </c>
      <c r="I86" s="266">
        <f t="shared" si="17"/>
        <v>0</v>
      </c>
      <c r="J86" s="208">
        <v>0</v>
      </c>
      <c r="K86" s="206">
        <f t="shared" si="18"/>
        <v>0</v>
      </c>
      <c r="L86" s="206">
        <f t="shared" si="19"/>
        <v>0</v>
      </c>
      <c r="M86" s="207">
        <f>係数!E86+係数!F86</f>
        <v>0.69019485906100442</v>
      </c>
      <c r="N86" s="206">
        <f t="shared" si="20"/>
        <v>0</v>
      </c>
      <c r="O86" s="8"/>
      <c r="P86" s="10"/>
      <c r="Q86" s="207">
        <f>係数!G86</f>
        <v>6.0508103702766071E-4</v>
      </c>
      <c r="R86" s="206">
        <f t="shared" si="21"/>
        <v>0</v>
      </c>
      <c r="S86" s="206">
        <f t="shared" si="22"/>
        <v>0</v>
      </c>
      <c r="T86" s="208">
        <v>0</v>
      </c>
      <c r="U86" s="206">
        <f t="shared" si="23"/>
        <v>0</v>
      </c>
      <c r="V86" s="206">
        <f t="shared" si="24"/>
        <v>0</v>
      </c>
      <c r="W86" s="206">
        <f t="shared" si="25"/>
        <v>0</v>
      </c>
      <c r="X86" s="206">
        <f t="shared" si="26"/>
        <v>0</v>
      </c>
      <c r="Y86" s="206">
        <f t="shared" si="27"/>
        <v>0</v>
      </c>
      <c r="Z86" s="206">
        <f>V86*(1-固定資本!N86)</f>
        <v>0</v>
      </c>
      <c r="AA86" s="206">
        <f>W86*(1-固定資本!N86)</f>
        <v>0</v>
      </c>
      <c r="AB86" s="206">
        <f>X86*(1-固定資本!N86)</f>
        <v>0</v>
      </c>
      <c r="AC86" s="206">
        <f t="shared" si="28"/>
        <v>0</v>
      </c>
      <c r="AD86" s="206">
        <f>I86*係数!H86/1000</f>
        <v>0</v>
      </c>
      <c r="AE86" s="260">
        <f>(I86+K86+T86)*係数!H86/1000</f>
        <v>0</v>
      </c>
      <c r="AF86" s="206">
        <f>I86*係数!I86/1000</f>
        <v>0</v>
      </c>
      <c r="AG86" s="260">
        <f>(I86+K86+T86)*係数!I86/1000</f>
        <v>0</v>
      </c>
    </row>
    <row r="87" spans="1:33">
      <c r="A87" s="10"/>
      <c r="B87" s="203">
        <v>591</v>
      </c>
      <c r="C87" s="211" t="s">
        <v>964</v>
      </c>
      <c r="D87" s="266">
        <f>入力!F105</f>
        <v>0</v>
      </c>
      <c r="E87" s="208">
        <v>0</v>
      </c>
      <c r="F87" s="207">
        <f>係数!D87</f>
        <v>0.74191838194207471</v>
      </c>
      <c r="G87" s="206">
        <f t="shared" si="16"/>
        <v>0</v>
      </c>
      <c r="H87" s="207">
        <f>固定資本!M87</f>
        <v>0.8288988911857339</v>
      </c>
      <c r="I87" s="266">
        <f t="shared" si="17"/>
        <v>0</v>
      </c>
      <c r="J87" s="208">
        <v>0</v>
      </c>
      <c r="K87" s="206">
        <f t="shared" si="18"/>
        <v>0</v>
      </c>
      <c r="L87" s="206">
        <f t="shared" si="19"/>
        <v>0</v>
      </c>
      <c r="M87" s="207">
        <f>係数!E87+係数!F87</f>
        <v>0.23399590639085854</v>
      </c>
      <c r="N87" s="206">
        <f t="shared" si="20"/>
        <v>0</v>
      </c>
      <c r="O87" s="8"/>
      <c r="P87" s="10"/>
      <c r="Q87" s="207">
        <f>係数!G87</f>
        <v>3.154709547889039E-2</v>
      </c>
      <c r="R87" s="206">
        <f t="shared" si="21"/>
        <v>0</v>
      </c>
      <c r="S87" s="206">
        <f t="shared" si="22"/>
        <v>0</v>
      </c>
      <c r="T87" s="208">
        <v>0</v>
      </c>
      <c r="U87" s="206">
        <f t="shared" si="23"/>
        <v>0</v>
      </c>
      <c r="V87" s="206">
        <f t="shared" si="24"/>
        <v>0</v>
      </c>
      <c r="W87" s="206">
        <f t="shared" si="25"/>
        <v>0</v>
      </c>
      <c r="X87" s="206">
        <f t="shared" si="26"/>
        <v>0</v>
      </c>
      <c r="Y87" s="206">
        <f t="shared" si="27"/>
        <v>0</v>
      </c>
      <c r="Z87" s="206">
        <f>V87*(1-固定資本!N87)</f>
        <v>0</v>
      </c>
      <c r="AA87" s="206">
        <f>W87*(1-固定資本!N87)</f>
        <v>0</v>
      </c>
      <c r="AB87" s="206">
        <f>X87*(1-固定資本!N87)</f>
        <v>0</v>
      </c>
      <c r="AC87" s="206">
        <f t="shared" si="28"/>
        <v>0</v>
      </c>
      <c r="AD87" s="206">
        <f>I87*係数!H87/1000</f>
        <v>0</v>
      </c>
      <c r="AE87" s="260">
        <f>(I87+K87+T87)*係数!H87/1000</f>
        <v>0</v>
      </c>
      <c r="AF87" s="206">
        <f>I87*係数!I87/1000</f>
        <v>0</v>
      </c>
      <c r="AG87" s="260">
        <f>(I87+K87+T87)*係数!I87/1000</f>
        <v>0</v>
      </c>
    </row>
    <row r="88" spans="1:33">
      <c r="A88" s="10"/>
      <c r="B88" s="203">
        <v>592</v>
      </c>
      <c r="C88" s="211" t="s">
        <v>965</v>
      </c>
      <c r="D88" s="266">
        <f>入力!F106</f>
        <v>0</v>
      </c>
      <c r="E88" s="208">
        <v>0</v>
      </c>
      <c r="F88" s="207">
        <f>係数!D88</f>
        <v>0.42057212238867503</v>
      </c>
      <c r="G88" s="206">
        <f t="shared" si="16"/>
        <v>0</v>
      </c>
      <c r="H88" s="207">
        <f>固定資本!M88</f>
        <v>1.0570967775829971</v>
      </c>
      <c r="I88" s="266">
        <f t="shared" si="17"/>
        <v>0</v>
      </c>
      <c r="J88" s="208">
        <v>0</v>
      </c>
      <c r="K88" s="206">
        <f t="shared" si="18"/>
        <v>0</v>
      </c>
      <c r="L88" s="206">
        <f t="shared" si="19"/>
        <v>0</v>
      </c>
      <c r="M88" s="207">
        <f>係数!E88+係数!F88</f>
        <v>0.23259945741598842</v>
      </c>
      <c r="N88" s="206">
        <f t="shared" si="20"/>
        <v>0</v>
      </c>
      <c r="O88" s="8"/>
      <c r="P88" s="10"/>
      <c r="Q88" s="207">
        <f>係数!G88</f>
        <v>4.5234822000736023E-3</v>
      </c>
      <c r="R88" s="206">
        <f t="shared" si="21"/>
        <v>0</v>
      </c>
      <c r="S88" s="206">
        <f t="shared" si="22"/>
        <v>0</v>
      </c>
      <c r="T88" s="208">
        <v>0</v>
      </c>
      <c r="U88" s="206">
        <f t="shared" si="23"/>
        <v>0</v>
      </c>
      <c r="V88" s="206">
        <f t="shared" si="24"/>
        <v>0</v>
      </c>
      <c r="W88" s="206">
        <f t="shared" si="25"/>
        <v>0</v>
      </c>
      <c r="X88" s="206">
        <f t="shared" si="26"/>
        <v>0</v>
      </c>
      <c r="Y88" s="206">
        <f t="shared" si="27"/>
        <v>0</v>
      </c>
      <c r="Z88" s="206">
        <f>V88*(1-固定資本!N88)</f>
        <v>0</v>
      </c>
      <c r="AA88" s="206">
        <f>W88*(1-固定資本!N88)</f>
        <v>0</v>
      </c>
      <c r="AB88" s="206">
        <f>X88*(1-固定資本!N88)</f>
        <v>0</v>
      </c>
      <c r="AC88" s="206">
        <f t="shared" si="28"/>
        <v>0</v>
      </c>
      <c r="AD88" s="206">
        <f>I88*係数!H88/1000</f>
        <v>0</v>
      </c>
      <c r="AE88" s="260">
        <f>(I88+K88+T88)*係数!H88/1000</f>
        <v>0</v>
      </c>
      <c r="AF88" s="206">
        <f>I88*係数!I88/1000</f>
        <v>0</v>
      </c>
      <c r="AG88" s="260">
        <f>(I88+K88+T88)*係数!I88/1000</f>
        <v>0</v>
      </c>
    </row>
    <row r="89" spans="1:33">
      <c r="A89" s="10"/>
      <c r="B89" s="203">
        <v>593</v>
      </c>
      <c r="C89" s="211" t="s">
        <v>966</v>
      </c>
      <c r="D89" s="266">
        <f>入力!F107</f>
        <v>0</v>
      </c>
      <c r="E89" s="208">
        <v>0</v>
      </c>
      <c r="F89" s="207">
        <f>係数!D89</f>
        <v>9.6744118042475735E-2</v>
      </c>
      <c r="G89" s="206">
        <f t="shared" si="16"/>
        <v>0</v>
      </c>
      <c r="H89" s="207">
        <f>固定資本!M89</f>
        <v>0.99534050914447669</v>
      </c>
      <c r="I89" s="266">
        <f t="shared" si="17"/>
        <v>0</v>
      </c>
      <c r="J89" s="208">
        <v>0</v>
      </c>
      <c r="K89" s="206">
        <f t="shared" si="18"/>
        <v>0</v>
      </c>
      <c r="L89" s="206">
        <f t="shared" si="19"/>
        <v>0</v>
      </c>
      <c r="M89" s="207">
        <f>係数!E89+係数!F89</f>
        <v>0.4522708680898333</v>
      </c>
      <c r="N89" s="206">
        <f t="shared" si="20"/>
        <v>0</v>
      </c>
      <c r="O89" s="8"/>
      <c r="P89" s="10"/>
      <c r="Q89" s="207">
        <f>係数!G89</f>
        <v>8.6863296311014849E-3</v>
      </c>
      <c r="R89" s="206">
        <f t="shared" si="21"/>
        <v>0</v>
      </c>
      <c r="S89" s="206">
        <f t="shared" si="22"/>
        <v>0</v>
      </c>
      <c r="T89" s="208">
        <v>0</v>
      </c>
      <c r="U89" s="206">
        <f t="shared" si="23"/>
        <v>0</v>
      </c>
      <c r="V89" s="206">
        <f t="shared" si="24"/>
        <v>0</v>
      </c>
      <c r="W89" s="206">
        <f t="shared" si="25"/>
        <v>0</v>
      </c>
      <c r="X89" s="206">
        <f t="shared" si="26"/>
        <v>0</v>
      </c>
      <c r="Y89" s="206">
        <f t="shared" si="27"/>
        <v>0</v>
      </c>
      <c r="Z89" s="206">
        <f>V89*(1-固定資本!N89)</f>
        <v>0</v>
      </c>
      <c r="AA89" s="206">
        <f>W89*(1-固定資本!N89)</f>
        <v>0</v>
      </c>
      <c r="AB89" s="206">
        <f>X89*(1-固定資本!N89)</f>
        <v>0</v>
      </c>
      <c r="AC89" s="206">
        <f t="shared" si="28"/>
        <v>0</v>
      </c>
      <c r="AD89" s="206">
        <f>I89*係数!H89/1000</f>
        <v>0</v>
      </c>
      <c r="AE89" s="260">
        <f>(I89+K89+T89)*係数!H89/1000</f>
        <v>0</v>
      </c>
      <c r="AF89" s="206">
        <f>I89*係数!I89/1000</f>
        <v>0</v>
      </c>
      <c r="AG89" s="260">
        <f>(I89+K89+T89)*係数!I89/1000</f>
        <v>0</v>
      </c>
    </row>
    <row r="90" spans="1:33">
      <c r="A90" s="10"/>
      <c r="B90" s="203">
        <v>594</v>
      </c>
      <c r="C90" s="211" t="s">
        <v>967</v>
      </c>
      <c r="D90" s="266">
        <f>入力!F108</f>
        <v>0</v>
      </c>
      <c r="E90" s="208">
        <v>0</v>
      </c>
      <c r="F90" s="207">
        <f>係数!D90</f>
        <v>0.27662735167983421</v>
      </c>
      <c r="G90" s="206">
        <f t="shared" si="16"/>
        <v>0</v>
      </c>
      <c r="H90" s="207">
        <f>固定資本!M90</f>
        <v>1.0034464965414736</v>
      </c>
      <c r="I90" s="266">
        <f t="shared" si="17"/>
        <v>0</v>
      </c>
      <c r="J90" s="208">
        <v>0</v>
      </c>
      <c r="K90" s="206">
        <f t="shared" si="18"/>
        <v>0</v>
      </c>
      <c r="L90" s="206">
        <f t="shared" si="19"/>
        <v>0</v>
      </c>
      <c r="M90" s="207">
        <f>係数!E90+係数!F90</f>
        <v>0.33073277859899297</v>
      </c>
      <c r="N90" s="206">
        <f t="shared" si="20"/>
        <v>0</v>
      </c>
      <c r="O90" s="8"/>
      <c r="P90" s="10"/>
      <c r="Q90" s="207">
        <f>係数!G90</f>
        <v>6.693816710271412E-3</v>
      </c>
      <c r="R90" s="206">
        <f t="shared" si="21"/>
        <v>0</v>
      </c>
      <c r="S90" s="206">
        <f t="shared" si="22"/>
        <v>0</v>
      </c>
      <c r="T90" s="208">
        <v>0</v>
      </c>
      <c r="U90" s="206">
        <f t="shared" si="23"/>
        <v>0</v>
      </c>
      <c r="V90" s="206">
        <f t="shared" si="24"/>
        <v>0</v>
      </c>
      <c r="W90" s="206">
        <f t="shared" si="25"/>
        <v>0</v>
      </c>
      <c r="X90" s="206">
        <f t="shared" si="26"/>
        <v>0</v>
      </c>
      <c r="Y90" s="206">
        <f t="shared" si="27"/>
        <v>0</v>
      </c>
      <c r="Z90" s="206">
        <f>V90*(1-固定資本!N90)</f>
        <v>0</v>
      </c>
      <c r="AA90" s="206">
        <f>W90*(1-固定資本!N90)</f>
        <v>0</v>
      </c>
      <c r="AB90" s="206">
        <f>X90*(1-固定資本!N90)</f>
        <v>0</v>
      </c>
      <c r="AC90" s="206">
        <f t="shared" si="28"/>
        <v>0</v>
      </c>
      <c r="AD90" s="206">
        <f>I90*係数!H90/1000</f>
        <v>0</v>
      </c>
      <c r="AE90" s="260">
        <f>(I90+K90+T90)*係数!H90/1000</f>
        <v>0</v>
      </c>
      <c r="AF90" s="206">
        <f>I90*係数!I90/1000</f>
        <v>0</v>
      </c>
      <c r="AG90" s="260">
        <f>(I90+K90+T90)*係数!I90/1000</f>
        <v>0</v>
      </c>
    </row>
    <row r="91" spans="1:33">
      <c r="A91" s="10"/>
      <c r="B91" s="203">
        <v>595</v>
      </c>
      <c r="C91" s="211" t="s">
        <v>968</v>
      </c>
      <c r="D91" s="266">
        <f>入力!F109</f>
        <v>0</v>
      </c>
      <c r="E91" s="208">
        <v>0</v>
      </c>
      <c r="F91" s="207">
        <f>係数!D91</f>
        <v>0.19512280549170569</v>
      </c>
      <c r="G91" s="206">
        <f t="shared" si="16"/>
        <v>0</v>
      </c>
      <c r="H91" s="207">
        <f>固定資本!M91</f>
        <v>1.0219393786478603</v>
      </c>
      <c r="I91" s="266">
        <f t="shared" si="17"/>
        <v>0</v>
      </c>
      <c r="J91" s="208">
        <v>0</v>
      </c>
      <c r="K91" s="206">
        <f t="shared" si="18"/>
        <v>0</v>
      </c>
      <c r="L91" s="206">
        <f t="shared" si="19"/>
        <v>0</v>
      </c>
      <c r="M91" s="207">
        <f>係数!E91+係数!F91</f>
        <v>0.34929642511299852</v>
      </c>
      <c r="N91" s="206">
        <f t="shared" si="20"/>
        <v>0</v>
      </c>
      <c r="O91" s="8"/>
      <c r="P91" s="10"/>
      <c r="Q91" s="207">
        <f>係数!G91</f>
        <v>3.4082851464020732E-3</v>
      </c>
      <c r="R91" s="206">
        <f t="shared" si="21"/>
        <v>0</v>
      </c>
      <c r="S91" s="206">
        <f t="shared" si="22"/>
        <v>0</v>
      </c>
      <c r="T91" s="208">
        <v>0</v>
      </c>
      <c r="U91" s="206">
        <f t="shared" si="23"/>
        <v>0</v>
      </c>
      <c r="V91" s="206">
        <f t="shared" si="24"/>
        <v>0</v>
      </c>
      <c r="W91" s="206">
        <f t="shared" si="25"/>
        <v>0</v>
      </c>
      <c r="X91" s="206">
        <f t="shared" si="26"/>
        <v>0</v>
      </c>
      <c r="Y91" s="206">
        <f t="shared" si="27"/>
        <v>0</v>
      </c>
      <c r="Z91" s="206">
        <f>V91*(1-固定資本!N91)</f>
        <v>0</v>
      </c>
      <c r="AA91" s="206">
        <f>W91*(1-固定資本!N91)</f>
        <v>0</v>
      </c>
      <c r="AB91" s="206">
        <f>X91*(1-固定資本!N91)</f>
        <v>0</v>
      </c>
      <c r="AC91" s="206">
        <f t="shared" si="28"/>
        <v>0</v>
      </c>
      <c r="AD91" s="206">
        <f>I91*係数!H91/1000</f>
        <v>0</v>
      </c>
      <c r="AE91" s="260">
        <f>(I91+K91+T91)*係数!H91/1000</f>
        <v>0</v>
      </c>
      <c r="AF91" s="206">
        <f>I91*係数!I91/1000</f>
        <v>0</v>
      </c>
      <c r="AG91" s="260">
        <f>(I91+K91+T91)*係数!I91/1000</f>
        <v>0</v>
      </c>
    </row>
    <row r="92" spans="1:33">
      <c r="A92" s="10"/>
      <c r="B92" s="203">
        <v>611</v>
      </c>
      <c r="C92" s="211" t="s">
        <v>969</v>
      </c>
      <c r="D92" s="266">
        <f>入力!F110</f>
        <v>0</v>
      </c>
      <c r="E92" s="208">
        <v>0</v>
      </c>
      <c r="F92" s="207">
        <f>係数!D92</f>
        <v>1</v>
      </c>
      <c r="G92" s="206">
        <f t="shared" si="16"/>
        <v>0</v>
      </c>
      <c r="H92" s="207">
        <f>固定資本!M92</f>
        <v>1.0219068672293024</v>
      </c>
      <c r="I92" s="266">
        <f t="shared" si="17"/>
        <v>0</v>
      </c>
      <c r="J92" s="208">
        <v>0</v>
      </c>
      <c r="K92" s="206">
        <f t="shared" si="18"/>
        <v>0</v>
      </c>
      <c r="L92" s="206">
        <f t="shared" si="19"/>
        <v>0</v>
      </c>
      <c r="M92" s="207">
        <f>係数!E92+係数!F92</f>
        <v>0.36924482699005529</v>
      </c>
      <c r="N92" s="206">
        <f t="shared" si="20"/>
        <v>0</v>
      </c>
      <c r="O92" s="8"/>
      <c r="P92" s="10"/>
      <c r="Q92" s="207">
        <f>係数!G92</f>
        <v>2.7258709934576491E-3</v>
      </c>
      <c r="R92" s="206">
        <f t="shared" si="21"/>
        <v>0</v>
      </c>
      <c r="S92" s="206">
        <f t="shared" si="22"/>
        <v>0</v>
      </c>
      <c r="T92" s="208">
        <v>0</v>
      </c>
      <c r="U92" s="206">
        <f t="shared" si="23"/>
        <v>0</v>
      </c>
      <c r="V92" s="206">
        <f t="shared" si="24"/>
        <v>0</v>
      </c>
      <c r="W92" s="206">
        <f t="shared" si="25"/>
        <v>0</v>
      </c>
      <c r="X92" s="206">
        <f t="shared" si="26"/>
        <v>0</v>
      </c>
      <c r="Y92" s="206">
        <f t="shared" si="27"/>
        <v>0</v>
      </c>
      <c r="Z92" s="206">
        <f>V92*(1-固定資本!N92)</f>
        <v>0</v>
      </c>
      <c r="AA92" s="206">
        <f>W92*(1-固定資本!N92)</f>
        <v>0</v>
      </c>
      <c r="AB92" s="206">
        <f>X92*(1-固定資本!N92)</f>
        <v>0</v>
      </c>
      <c r="AC92" s="206">
        <f t="shared" si="28"/>
        <v>0</v>
      </c>
      <c r="AD92" s="206">
        <f>I92*係数!H92/1000</f>
        <v>0</v>
      </c>
      <c r="AE92" s="260">
        <f>(I92+K92+T92)*係数!H92/1000</f>
        <v>0</v>
      </c>
      <c r="AF92" s="206">
        <f>I92*係数!I92/1000</f>
        <v>0</v>
      </c>
      <c r="AG92" s="260">
        <f>(I92+K92+T92)*係数!I92/1000</f>
        <v>0</v>
      </c>
    </row>
    <row r="93" spans="1:33">
      <c r="A93" s="10"/>
      <c r="B93" s="203">
        <v>631</v>
      </c>
      <c r="C93" s="211" t="s">
        <v>970</v>
      </c>
      <c r="D93" s="266">
        <f>入力!F111</f>
        <v>0</v>
      </c>
      <c r="E93" s="208">
        <v>0</v>
      </c>
      <c r="F93" s="207">
        <f>係数!D93</f>
        <v>0.77418871350256457</v>
      </c>
      <c r="G93" s="206">
        <f t="shared" si="16"/>
        <v>0</v>
      </c>
      <c r="H93" s="207">
        <f>固定資本!M93</f>
        <v>0.97392898541967743</v>
      </c>
      <c r="I93" s="266">
        <f t="shared" si="17"/>
        <v>0</v>
      </c>
      <c r="J93" s="208">
        <v>0</v>
      </c>
      <c r="K93" s="206">
        <f t="shared" si="18"/>
        <v>0</v>
      </c>
      <c r="L93" s="206">
        <f t="shared" si="19"/>
        <v>0</v>
      </c>
      <c r="M93" s="207">
        <f>係数!E93+係数!F93</f>
        <v>0.62858233353610804</v>
      </c>
      <c r="N93" s="206">
        <f t="shared" si="20"/>
        <v>0</v>
      </c>
      <c r="O93" s="8"/>
      <c r="P93" s="10"/>
      <c r="Q93" s="207">
        <f>係数!G93</f>
        <v>2.6421722946925699E-2</v>
      </c>
      <c r="R93" s="206">
        <f t="shared" si="21"/>
        <v>0</v>
      </c>
      <c r="S93" s="206">
        <f t="shared" si="22"/>
        <v>0</v>
      </c>
      <c r="T93" s="208">
        <v>0</v>
      </c>
      <c r="U93" s="206">
        <f t="shared" si="23"/>
        <v>0</v>
      </c>
      <c r="V93" s="206">
        <f t="shared" si="24"/>
        <v>0</v>
      </c>
      <c r="W93" s="206">
        <f t="shared" si="25"/>
        <v>0</v>
      </c>
      <c r="X93" s="206">
        <f t="shared" si="26"/>
        <v>0</v>
      </c>
      <c r="Y93" s="206">
        <f t="shared" si="27"/>
        <v>0</v>
      </c>
      <c r="Z93" s="206">
        <f>V93*(1-固定資本!N93)</f>
        <v>0</v>
      </c>
      <c r="AA93" s="206">
        <f>W93*(1-固定資本!N93)</f>
        <v>0</v>
      </c>
      <c r="AB93" s="206">
        <f>X93*(1-固定資本!N93)</f>
        <v>0</v>
      </c>
      <c r="AC93" s="206">
        <f t="shared" si="28"/>
        <v>0</v>
      </c>
      <c r="AD93" s="206">
        <f>I93*係数!H93/1000</f>
        <v>0</v>
      </c>
      <c r="AE93" s="260">
        <f>(I93+K93+T93)*係数!H93/1000</f>
        <v>0</v>
      </c>
      <c r="AF93" s="206">
        <f>I93*係数!I93/1000</f>
        <v>0</v>
      </c>
      <c r="AG93" s="260">
        <f>(I93+K93+T93)*係数!I93/1000</f>
        <v>0</v>
      </c>
    </row>
    <row r="94" spans="1:33">
      <c r="A94" s="10"/>
      <c r="B94" s="203">
        <v>632</v>
      </c>
      <c r="C94" s="211" t="s">
        <v>971</v>
      </c>
      <c r="D94" s="266">
        <f>入力!F112</f>
        <v>0</v>
      </c>
      <c r="E94" s="208">
        <v>0</v>
      </c>
      <c r="F94" s="207">
        <f>係数!D94</f>
        <v>0.88283296105563347</v>
      </c>
      <c r="G94" s="206">
        <f t="shared" si="16"/>
        <v>0</v>
      </c>
      <c r="H94" s="207">
        <f>固定資本!M94</f>
        <v>1.0111004347100798</v>
      </c>
      <c r="I94" s="266">
        <f t="shared" si="17"/>
        <v>0</v>
      </c>
      <c r="J94" s="208">
        <v>0</v>
      </c>
      <c r="K94" s="206">
        <f t="shared" si="18"/>
        <v>0</v>
      </c>
      <c r="L94" s="206">
        <f t="shared" si="19"/>
        <v>0</v>
      </c>
      <c r="M94" s="207">
        <f>係数!E94+係数!F94</f>
        <v>0.39288729257957827</v>
      </c>
      <c r="N94" s="206">
        <f t="shared" si="20"/>
        <v>0</v>
      </c>
      <c r="O94" s="8"/>
      <c r="P94" s="10"/>
      <c r="Q94" s="207">
        <f>係数!G94</f>
        <v>0</v>
      </c>
      <c r="R94" s="206">
        <f t="shared" si="21"/>
        <v>0</v>
      </c>
      <c r="S94" s="206">
        <f t="shared" si="22"/>
        <v>0</v>
      </c>
      <c r="T94" s="208">
        <v>0</v>
      </c>
      <c r="U94" s="206">
        <f t="shared" si="23"/>
        <v>0</v>
      </c>
      <c r="V94" s="206">
        <f t="shared" si="24"/>
        <v>0</v>
      </c>
      <c r="W94" s="206">
        <f t="shared" si="25"/>
        <v>0</v>
      </c>
      <c r="X94" s="206">
        <f t="shared" si="26"/>
        <v>0</v>
      </c>
      <c r="Y94" s="206">
        <f t="shared" si="27"/>
        <v>0</v>
      </c>
      <c r="Z94" s="206">
        <f>V94*(1-固定資本!N94)</f>
        <v>0</v>
      </c>
      <c r="AA94" s="206">
        <f>W94*(1-固定資本!N94)</f>
        <v>0</v>
      </c>
      <c r="AB94" s="206">
        <f>X94*(1-固定資本!N94)</f>
        <v>0</v>
      </c>
      <c r="AC94" s="206">
        <f t="shared" si="28"/>
        <v>0</v>
      </c>
      <c r="AD94" s="206">
        <f>I94*係数!H94/1000</f>
        <v>0</v>
      </c>
      <c r="AE94" s="260">
        <f>(I94+K94+T94)*係数!H94/1000</f>
        <v>0</v>
      </c>
      <c r="AF94" s="206">
        <f>I94*係数!I94/1000</f>
        <v>0</v>
      </c>
      <c r="AG94" s="260">
        <f>(I94+K94+T94)*係数!I94/1000</f>
        <v>0</v>
      </c>
    </row>
    <row r="95" spans="1:33">
      <c r="A95" s="10"/>
      <c r="B95" s="203">
        <v>641</v>
      </c>
      <c r="C95" s="211" t="s">
        <v>972</v>
      </c>
      <c r="D95" s="266">
        <f>入力!F113</f>
        <v>0</v>
      </c>
      <c r="E95" s="208">
        <v>0</v>
      </c>
      <c r="F95" s="207">
        <f>係数!D95</f>
        <v>0.90091322211213132</v>
      </c>
      <c r="G95" s="206">
        <f t="shared" si="16"/>
        <v>0</v>
      </c>
      <c r="H95" s="207">
        <f>固定資本!M95</f>
        <v>0.98685870996308489</v>
      </c>
      <c r="I95" s="266">
        <f t="shared" si="17"/>
        <v>0</v>
      </c>
      <c r="J95" s="208">
        <v>0</v>
      </c>
      <c r="K95" s="206">
        <f t="shared" si="18"/>
        <v>0</v>
      </c>
      <c r="L95" s="206">
        <f t="shared" si="19"/>
        <v>0</v>
      </c>
      <c r="M95" s="207">
        <f>係数!E95+係数!F95</f>
        <v>0.43057699681144729</v>
      </c>
      <c r="N95" s="206">
        <f t="shared" si="20"/>
        <v>0</v>
      </c>
      <c r="O95" s="8"/>
      <c r="P95" s="10"/>
      <c r="Q95" s="207">
        <f>係数!G95</f>
        <v>3.1850304390851146E-2</v>
      </c>
      <c r="R95" s="206">
        <f t="shared" si="21"/>
        <v>0</v>
      </c>
      <c r="S95" s="206">
        <f t="shared" si="22"/>
        <v>0</v>
      </c>
      <c r="T95" s="208">
        <v>0</v>
      </c>
      <c r="U95" s="206">
        <f t="shared" si="23"/>
        <v>0</v>
      </c>
      <c r="V95" s="206">
        <f t="shared" si="24"/>
        <v>0</v>
      </c>
      <c r="W95" s="206">
        <f t="shared" si="25"/>
        <v>0</v>
      </c>
      <c r="X95" s="206">
        <f t="shared" si="26"/>
        <v>0</v>
      </c>
      <c r="Y95" s="206">
        <f t="shared" si="27"/>
        <v>0</v>
      </c>
      <c r="Z95" s="206">
        <f>V95*(1-固定資本!N95)</f>
        <v>0</v>
      </c>
      <c r="AA95" s="206">
        <f>W95*(1-固定資本!N95)</f>
        <v>0</v>
      </c>
      <c r="AB95" s="206">
        <f>X95*(1-固定資本!N95)</f>
        <v>0</v>
      </c>
      <c r="AC95" s="206">
        <f t="shared" si="28"/>
        <v>0</v>
      </c>
      <c r="AD95" s="206">
        <f>I95*係数!H95/1000</f>
        <v>0</v>
      </c>
      <c r="AE95" s="260">
        <f>(I95+K95+T95)*係数!H95/1000</f>
        <v>0</v>
      </c>
      <c r="AF95" s="206">
        <f>I95*係数!I95/1000</f>
        <v>0</v>
      </c>
      <c r="AG95" s="260">
        <f>(I95+K95+T95)*係数!I95/1000</f>
        <v>0</v>
      </c>
    </row>
    <row r="96" spans="1:33">
      <c r="A96" s="10"/>
      <c r="B96" s="203">
        <v>642</v>
      </c>
      <c r="C96" s="211" t="s">
        <v>973</v>
      </c>
      <c r="D96" s="266">
        <f>入力!F114</f>
        <v>0</v>
      </c>
      <c r="E96" s="208">
        <v>0</v>
      </c>
      <c r="F96" s="207">
        <f>係数!D96</f>
        <v>0.78924577775500038</v>
      </c>
      <c r="G96" s="206">
        <f t="shared" si="16"/>
        <v>0</v>
      </c>
      <c r="H96" s="207">
        <f>固定資本!M96</f>
        <v>1</v>
      </c>
      <c r="I96" s="266">
        <f t="shared" si="17"/>
        <v>0</v>
      </c>
      <c r="J96" s="208">
        <v>0</v>
      </c>
      <c r="K96" s="206">
        <f t="shared" si="18"/>
        <v>0</v>
      </c>
      <c r="L96" s="206">
        <f t="shared" si="19"/>
        <v>0</v>
      </c>
      <c r="M96" s="207">
        <f>係数!E96+係数!F96</f>
        <v>0.51060921228702305</v>
      </c>
      <c r="N96" s="206">
        <f t="shared" si="20"/>
        <v>0</v>
      </c>
      <c r="O96" s="8"/>
      <c r="P96" s="10"/>
      <c r="Q96" s="207">
        <f>係数!G96</f>
        <v>1.6181785904617428E-4</v>
      </c>
      <c r="R96" s="206">
        <f t="shared" si="21"/>
        <v>0</v>
      </c>
      <c r="S96" s="206">
        <f t="shared" si="22"/>
        <v>0</v>
      </c>
      <c r="T96" s="208">
        <v>0</v>
      </c>
      <c r="U96" s="206">
        <f t="shared" si="23"/>
        <v>0</v>
      </c>
      <c r="V96" s="206">
        <f t="shared" si="24"/>
        <v>0</v>
      </c>
      <c r="W96" s="206">
        <f t="shared" si="25"/>
        <v>0</v>
      </c>
      <c r="X96" s="206">
        <f t="shared" si="26"/>
        <v>0</v>
      </c>
      <c r="Y96" s="206">
        <f t="shared" si="27"/>
        <v>0</v>
      </c>
      <c r="Z96" s="206">
        <f>V96*(1-固定資本!N96)</f>
        <v>0</v>
      </c>
      <c r="AA96" s="206">
        <f>W96*(1-固定資本!N96)</f>
        <v>0</v>
      </c>
      <c r="AB96" s="206">
        <f>X96*(1-固定資本!N96)</f>
        <v>0</v>
      </c>
      <c r="AC96" s="206">
        <f t="shared" si="28"/>
        <v>0</v>
      </c>
      <c r="AD96" s="206">
        <f>I96*係数!H96/1000</f>
        <v>0</v>
      </c>
      <c r="AE96" s="260">
        <f>(I96+K96+T96)*係数!H96/1000</f>
        <v>0</v>
      </c>
      <c r="AF96" s="206">
        <f>I96*係数!I96/1000</f>
        <v>0</v>
      </c>
      <c r="AG96" s="260">
        <f>(I96+K96+T96)*係数!I96/1000</f>
        <v>0</v>
      </c>
    </row>
    <row r="97" spans="1:33">
      <c r="A97" s="10"/>
      <c r="B97" s="203">
        <v>643</v>
      </c>
      <c r="C97" s="211" t="s">
        <v>974</v>
      </c>
      <c r="D97" s="266">
        <f>入力!F115</f>
        <v>0</v>
      </c>
      <c r="E97" s="208">
        <v>0</v>
      </c>
      <c r="F97" s="207">
        <f>係数!D97</f>
        <v>0.98628013562372174</v>
      </c>
      <c r="G97" s="206">
        <f t="shared" si="16"/>
        <v>0</v>
      </c>
      <c r="H97" s="207">
        <f>固定資本!M97</f>
        <v>0.9669850910173956</v>
      </c>
      <c r="I97" s="266">
        <f t="shared" si="17"/>
        <v>0</v>
      </c>
      <c r="J97" s="208">
        <v>0</v>
      </c>
      <c r="K97" s="206">
        <f t="shared" si="18"/>
        <v>0</v>
      </c>
      <c r="L97" s="206">
        <f t="shared" si="19"/>
        <v>0</v>
      </c>
      <c r="M97" s="207">
        <f>係数!E97+係数!F97</f>
        <v>0.74090506968014369</v>
      </c>
      <c r="N97" s="206">
        <f t="shared" si="20"/>
        <v>0</v>
      </c>
      <c r="O97" s="8"/>
      <c r="P97" s="10"/>
      <c r="Q97" s="207">
        <f>係数!G97</f>
        <v>7.4900172608798159E-3</v>
      </c>
      <c r="R97" s="206">
        <f t="shared" si="21"/>
        <v>0</v>
      </c>
      <c r="S97" s="206">
        <f t="shared" si="22"/>
        <v>0</v>
      </c>
      <c r="T97" s="208">
        <v>0</v>
      </c>
      <c r="U97" s="206">
        <f t="shared" si="23"/>
        <v>0</v>
      </c>
      <c r="V97" s="206">
        <f t="shared" si="24"/>
        <v>0</v>
      </c>
      <c r="W97" s="206">
        <f t="shared" si="25"/>
        <v>0</v>
      </c>
      <c r="X97" s="206">
        <f t="shared" si="26"/>
        <v>0</v>
      </c>
      <c r="Y97" s="206">
        <f t="shared" si="27"/>
        <v>0</v>
      </c>
      <c r="Z97" s="206">
        <f>V97*(1-固定資本!N97)</f>
        <v>0</v>
      </c>
      <c r="AA97" s="206">
        <f>W97*(1-固定資本!N97)</f>
        <v>0</v>
      </c>
      <c r="AB97" s="206">
        <f>X97*(1-固定資本!N97)</f>
        <v>0</v>
      </c>
      <c r="AC97" s="206">
        <f t="shared" si="28"/>
        <v>0</v>
      </c>
      <c r="AD97" s="206">
        <f>I97*係数!H97/1000</f>
        <v>0</v>
      </c>
      <c r="AE97" s="260">
        <f>(I97+K97+T97)*係数!H97/1000</f>
        <v>0</v>
      </c>
      <c r="AF97" s="206">
        <f>I97*係数!I97/1000</f>
        <v>0</v>
      </c>
      <c r="AG97" s="260">
        <f>(I97+K97+T97)*係数!I97/1000</f>
        <v>0</v>
      </c>
    </row>
    <row r="98" spans="1:33">
      <c r="A98" s="10"/>
      <c r="B98" s="203">
        <v>644</v>
      </c>
      <c r="C98" s="211" t="s">
        <v>621</v>
      </c>
      <c r="D98" s="266">
        <f>入力!F116</f>
        <v>0</v>
      </c>
      <c r="E98" s="208">
        <v>0</v>
      </c>
      <c r="F98" s="207">
        <f>係数!D98</f>
        <v>1</v>
      </c>
      <c r="G98" s="206">
        <f t="shared" si="16"/>
        <v>0</v>
      </c>
      <c r="H98" s="207">
        <f>固定資本!M98</f>
        <v>1.0165868459642982</v>
      </c>
      <c r="I98" s="266">
        <f t="shared" si="17"/>
        <v>0</v>
      </c>
      <c r="J98" s="208">
        <v>0</v>
      </c>
      <c r="K98" s="206">
        <f t="shared" si="18"/>
        <v>0</v>
      </c>
      <c r="L98" s="206">
        <f t="shared" si="19"/>
        <v>0</v>
      </c>
      <c r="M98" s="207">
        <f>係数!E98+係数!F98</f>
        <v>0.63236122235120318</v>
      </c>
      <c r="N98" s="206">
        <f t="shared" si="20"/>
        <v>0</v>
      </c>
      <c r="O98" s="8"/>
      <c r="P98" s="10"/>
      <c r="Q98" s="207">
        <f>係数!G98</f>
        <v>4.260553318271439E-3</v>
      </c>
      <c r="R98" s="206">
        <f t="shared" si="21"/>
        <v>0</v>
      </c>
      <c r="S98" s="206">
        <f t="shared" si="22"/>
        <v>0</v>
      </c>
      <c r="T98" s="208">
        <v>0</v>
      </c>
      <c r="U98" s="206">
        <f t="shared" si="23"/>
        <v>0</v>
      </c>
      <c r="V98" s="206">
        <f t="shared" si="24"/>
        <v>0</v>
      </c>
      <c r="W98" s="206">
        <f t="shared" si="25"/>
        <v>0</v>
      </c>
      <c r="X98" s="206">
        <f t="shared" si="26"/>
        <v>0</v>
      </c>
      <c r="Y98" s="206">
        <f t="shared" si="27"/>
        <v>0</v>
      </c>
      <c r="Z98" s="206">
        <f>V98*(1-固定資本!N98)</f>
        <v>0</v>
      </c>
      <c r="AA98" s="206">
        <f>W98*(1-固定資本!N98)</f>
        <v>0</v>
      </c>
      <c r="AB98" s="206">
        <f>X98*(1-固定資本!N98)</f>
        <v>0</v>
      </c>
      <c r="AC98" s="206">
        <f t="shared" si="28"/>
        <v>0</v>
      </c>
      <c r="AD98" s="206">
        <f>I98*係数!H98/1000</f>
        <v>0</v>
      </c>
      <c r="AE98" s="260">
        <f>(I98+K98+T98)*係数!H98/1000</f>
        <v>0</v>
      </c>
      <c r="AF98" s="206">
        <f>I98*係数!I98/1000</f>
        <v>0</v>
      </c>
      <c r="AG98" s="260">
        <f>(I98+K98+T98)*係数!I98/1000</f>
        <v>0</v>
      </c>
    </row>
    <row r="99" spans="1:33">
      <c r="A99" s="10"/>
      <c r="B99" s="203">
        <v>659</v>
      </c>
      <c r="C99" s="211" t="s">
        <v>90</v>
      </c>
      <c r="D99" s="266">
        <f>入力!F117</f>
        <v>0</v>
      </c>
      <c r="E99" s="208">
        <v>0</v>
      </c>
      <c r="F99" s="207">
        <f>係数!D99</f>
        <v>0.88445262290308313</v>
      </c>
      <c r="G99" s="206">
        <f t="shared" si="16"/>
        <v>0</v>
      </c>
      <c r="H99" s="207">
        <f>固定資本!M99</f>
        <v>1.0013015909647431</v>
      </c>
      <c r="I99" s="266">
        <f t="shared" si="17"/>
        <v>0</v>
      </c>
      <c r="J99" s="208">
        <v>0</v>
      </c>
      <c r="K99" s="206">
        <f t="shared" si="18"/>
        <v>0</v>
      </c>
      <c r="L99" s="206">
        <f t="shared" si="19"/>
        <v>0</v>
      </c>
      <c r="M99" s="207">
        <f>係数!E99+係数!F99</f>
        <v>0.58307451207252181</v>
      </c>
      <c r="N99" s="206">
        <f t="shared" si="20"/>
        <v>0</v>
      </c>
      <c r="O99" s="8"/>
      <c r="P99" s="10"/>
      <c r="Q99" s="207">
        <f>係数!G99</f>
        <v>5.2790045600261118E-3</v>
      </c>
      <c r="R99" s="206">
        <f t="shared" si="21"/>
        <v>0</v>
      </c>
      <c r="S99" s="206">
        <f t="shared" si="22"/>
        <v>0</v>
      </c>
      <c r="T99" s="208">
        <v>0</v>
      </c>
      <c r="U99" s="206">
        <f t="shared" si="23"/>
        <v>0</v>
      </c>
      <c r="V99" s="206">
        <f t="shared" si="24"/>
        <v>0</v>
      </c>
      <c r="W99" s="206">
        <f t="shared" si="25"/>
        <v>0</v>
      </c>
      <c r="X99" s="206">
        <f t="shared" si="26"/>
        <v>0</v>
      </c>
      <c r="Y99" s="206">
        <f t="shared" si="27"/>
        <v>0</v>
      </c>
      <c r="Z99" s="206">
        <f>V99*(1-固定資本!N99)</f>
        <v>0</v>
      </c>
      <c r="AA99" s="206">
        <f>W99*(1-固定資本!N99)</f>
        <v>0</v>
      </c>
      <c r="AB99" s="206">
        <f>X99*(1-固定資本!N99)</f>
        <v>0</v>
      </c>
      <c r="AC99" s="206">
        <f t="shared" si="28"/>
        <v>0</v>
      </c>
      <c r="AD99" s="206">
        <f>I99*係数!H99/1000</f>
        <v>0</v>
      </c>
      <c r="AE99" s="260">
        <f>(I99+K99+T99)*係数!H99/1000</f>
        <v>0</v>
      </c>
      <c r="AF99" s="206">
        <f>I99*係数!I99/1000</f>
        <v>0</v>
      </c>
      <c r="AG99" s="260">
        <f>(I99+K99+T99)*係数!I99/1000</f>
        <v>0</v>
      </c>
    </row>
    <row r="100" spans="1:33">
      <c r="A100" s="10"/>
      <c r="B100" s="203">
        <v>661</v>
      </c>
      <c r="C100" s="211" t="s">
        <v>975</v>
      </c>
      <c r="D100" s="266">
        <f>入力!F118</f>
        <v>0</v>
      </c>
      <c r="E100" s="208">
        <v>0</v>
      </c>
      <c r="F100" s="207">
        <f>係数!D100</f>
        <v>0.5002053766313751</v>
      </c>
      <c r="G100" s="206">
        <f t="shared" si="16"/>
        <v>0</v>
      </c>
      <c r="H100" s="207">
        <f>固定資本!M100</f>
        <v>1.0057588020832458</v>
      </c>
      <c r="I100" s="266">
        <f t="shared" si="17"/>
        <v>0</v>
      </c>
      <c r="J100" s="208">
        <v>0</v>
      </c>
      <c r="K100" s="206">
        <f t="shared" si="18"/>
        <v>0</v>
      </c>
      <c r="L100" s="206">
        <f t="shared" si="19"/>
        <v>0</v>
      </c>
      <c r="M100" s="207">
        <f>係数!E100+係数!F100</f>
        <v>0.21353691328105767</v>
      </c>
      <c r="N100" s="206">
        <f t="shared" si="20"/>
        <v>0</v>
      </c>
      <c r="O100" s="8"/>
      <c r="P100" s="10"/>
      <c r="Q100" s="207">
        <f>係数!G100</f>
        <v>1.901431394241541E-3</v>
      </c>
      <c r="R100" s="206">
        <f t="shared" si="21"/>
        <v>0</v>
      </c>
      <c r="S100" s="206">
        <f t="shared" si="22"/>
        <v>0</v>
      </c>
      <c r="T100" s="208">
        <v>0</v>
      </c>
      <c r="U100" s="206">
        <f t="shared" si="23"/>
        <v>0</v>
      </c>
      <c r="V100" s="206">
        <f t="shared" si="24"/>
        <v>0</v>
      </c>
      <c r="W100" s="206">
        <f t="shared" si="25"/>
        <v>0</v>
      </c>
      <c r="X100" s="206">
        <f t="shared" si="26"/>
        <v>0</v>
      </c>
      <c r="Y100" s="206">
        <f t="shared" si="27"/>
        <v>0</v>
      </c>
      <c r="Z100" s="206">
        <f>V100*(1-固定資本!N100)</f>
        <v>0</v>
      </c>
      <c r="AA100" s="206">
        <f>W100*(1-固定資本!N100)</f>
        <v>0</v>
      </c>
      <c r="AB100" s="206">
        <f>X100*(1-固定資本!N100)</f>
        <v>0</v>
      </c>
      <c r="AC100" s="206">
        <f t="shared" si="28"/>
        <v>0</v>
      </c>
      <c r="AD100" s="206">
        <f>I100*係数!H100/1000</f>
        <v>0</v>
      </c>
      <c r="AE100" s="260">
        <f>(I100+K100+T100)*係数!H100/1000</f>
        <v>0</v>
      </c>
      <c r="AF100" s="206">
        <f>I100*係数!I100/1000</f>
        <v>0</v>
      </c>
      <c r="AG100" s="260">
        <f>(I100+K100+T100)*係数!I100/1000</f>
        <v>0</v>
      </c>
    </row>
    <row r="101" spans="1:33">
      <c r="A101" s="10"/>
      <c r="B101" s="203">
        <v>662</v>
      </c>
      <c r="C101" s="211" t="s">
        <v>976</v>
      </c>
      <c r="D101" s="266">
        <f>入力!F119</f>
        <v>0</v>
      </c>
      <c r="E101" s="208">
        <v>0</v>
      </c>
      <c r="F101" s="207">
        <f>係数!D101</f>
        <v>8.7774081353679589E-2</v>
      </c>
      <c r="G101" s="206">
        <f t="shared" si="16"/>
        <v>0</v>
      </c>
      <c r="H101" s="207">
        <f>固定資本!M101</f>
        <v>1.1635681677536032</v>
      </c>
      <c r="I101" s="266">
        <f t="shared" si="17"/>
        <v>0</v>
      </c>
      <c r="J101" s="208">
        <v>0</v>
      </c>
      <c r="K101" s="206">
        <f t="shared" si="18"/>
        <v>0</v>
      </c>
      <c r="L101" s="206">
        <f t="shared" si="19"/>
        <v>0</v>
      </c>
      <c r="M101" s="207">
        <f>係数!E101+係数!F101</f>
        <v>6.2535786220561815E-2</v>
      </c>
      <c r="N101" s="206">
        <f t="shared" si="20"/>
        <v>0</v>
      </c>
      <c r="O101" s="8"/>
      <c r="P101" s="10"/>
      <c r="Q101" s="207">
        <f>係数!G101</f>
        <v>9.8855408478030542E-6</v>
      </c>
      <c r="R101" s="206">
        <f t="shared" si="21"/>
        <v>0</v>
      </c>
      <c r="S101" s="206">
        <f t="shared" si="22"/>
        <v>0</v>
      </c>
      <c r="T101" s="208">
        <v>0</v>
      </c>
      <c r="U101" s="206">
        <f t="shared" si="23"/>
        <v>0</v>
      </c>
      <c r="V101" s="206">
        <f t="shared" si="24"/>
        <v>0</v>
      </c>
      <c r="W101" s="206">
        <f t="shared" si="25"/>
        <v>0</v>
      </c>
      <c r="X101" s="206">
        <f t="shared" si="26"/>
        <v>0</v>
      </c>
      <c r="Y101" s="206">
        <f t="shared" si="27"/>
        <v>0</v>
      </c>
      <c r="Z101" s="206">
        <f>V101*(1-固定資本!N101)</f>
        <v>0</v>
      </c>
      <c r="AA101" s="206">
        <f>W101*(1-固定資本!N101)</f>
        <v>0</v>
      </c>
      <c r="AB101" s="206">
        <f>X101*(1-固定資本!N101)</f>
        <v>0</v>
      </c>
      <c r="AC101" s="206">
        <f t="shared" si="28"/>
        <v>0</v>
      </c>
      <c r="AD101" s="206">
        <f>I101*係数!H101/1000</f>
        <v>0</v>
      </c>
      <c r="AE101" s="260">
        <f>(I101+K101+T101)*係数!H101/1000</f>
        <v>0</v>
      </c>
      <c r="AF101" s="206">
        <f>I101*係数!I101/1000</f>
        <v>0</v>
      </c>
      <c r="AG101" s="260">
        <f>(I101+K101+T101)*係数!I101/1000</f>
        <v>0</v>
      </c>
    </row>
    <row r="102" spans="1:33">
      <c r="A102" s="10"/>
      <c r="B102" s="203">
        <v>663</v>
      </c>
      <c r="C102" s="211" t="s">
        <v>977</v>
      </c>
      <c r="D102" s="266">
        <f>入力!F120</f>
        <v>0</v>
      </c>
      <c r="E102" s="208">
        <v>0</v>
      </c>
      <c r="F102" s="207">
        <f>係数!D102</f>
        <v>0.67569092854897272</v>
      </c>
      <c r="G102" s="206">
        <f t="shared" si="16"/>
        <v>0</v>
      </c>
      <c r="H102" s="207">
        <f>固定資本!M102</f>
        <v>1.0047487668624711</v>
      </c>
      <c r="I102" s="266">
        <f t="shared" si="17"/>
        <v>0</v>
      </c>
      <c r="J102" s="208">
        <v>0</v>
      </c>
      <c r="K102" s="206">
        <f t="shared" si="18"/>
        <v>0</v>
      </c>
      <c r="L102" s="206">
        <f t="shared" si="19"/>
        <v>0</v>
      </c>
      <c r="M102" s="207">
        <f>係数!E102+係数!F102</f>
        <v>0.31350859782129681</v>
      </c>
      <c r="N102" s="206">
        <f t="shared" si="20"/>
        <v>0</v>
      </c>
      <c r="O102" s="8"/>
      <c r="P102" s="10"/>
      <c r="Q102" s="207">
        <f>係数!G102</f>
        <v>1.0478157404760647E-2</v>
      </c>
      <c r="R102" s="206">
        <f t="shared" si="21"/>
        <v>0</v>
      </c>
      <c r="S102" s="206">
        <f t="shared" si="22"/>
        <v>0</v>
      </c>
      <c r="T102" s="208">
        <v>0</v>
      </c>
      <c r="U102" s="206">
        <f t="shared" si="23"/>
        <v>0</v>
      </c>
      <c r="V102" s="206">
        <f t="shared" si="24"/>
        <v>0</v>
      </c>
      <c r="W102" s="206">
        <f t="shared" si="25"/>
        <v>0</v>
      </c>
      <c r="X102" s="206">
        <f t="shared" si="26"/>
        <v>0</v>
      </c>
      <c r="Y102" s="206">
        <f t="shared" si="27"/>
        <v>0</v>
      </c>
      <c r="Z102" s="206">
        <f>V102*(1-固定資本!N102)</f>
        <v>0</v>
      </c>
      <c r="AA102" s="206">
        <f>W102*(1-固定資本!N102)</f>
        <v>0</v>
      </c>
      <c r="AB102" s="206">
        <f>X102*(1-固定資本!N102)</f>
        <v>0</v>
      </c>
      <c r="AC102" s="206">
        <f t="shared" si="28"/>
        <v>0</v>
      </c>
      <c r="AD102" s="206">
        <f>I102*係数!H102/1000</f>
        <v>0</v>
      </c>
      <c r="AE102" s="260">
        <f>(I102+K102+T102)*係数!H102/1000</f>
        <v>0</v>
      </c>
      <c r="AF102" s="206">
        <f>I102*係数!I102/1000</f>
        <v>0</v>
      </c>
      <c r="AG102" s="260">
        <f>(I102+K102+T102)*係数!I102/1000</f>
        <v>0</v>
      </c>
    </row>
    <row r="103" spans="1:33">
      <c r="A103" s="10"/>
      <c r="B103" s="203">
        <v>669</v>
      </c>
      <c r="C103" s="211" t="s">
        <v>978</v>
      </c>
      <c r="D103" s="266">
        <f>入力!F121</f>
        <v>0</v>
      </c>
      <c r="E103" s="208">
        <v>0</v>
      </c>
      <c r="F103" s="207">
        <f>係数!D103</f>
        <v>0.50294382169018403</v>
      </c>
      <c r="G103" s="206">
        <f t="shared" si="16"/>
        <v>0</v>
      </c>
      <c r="H103" s="207">
        <f>固定資本!M103</f>
        <v>1.0306733767466791</v>
      </c>
      <c r="I103" s="266">
        <f t="shared" si="17"/>
        <v>0</v>
      </c>
      <c r="J103" s="208">
        <v>0</v>
      </c>
      <c r="K103" s="206">
        <f t="shared" si="18"/>
        <v>0</v>
      </c>
      <c r="L103" s="206">
        <f t="shared" si="19"/>
        <v>0</v>
      </c>
      <c r="M103" s="207">
        <f>係数!E103+係数!F103</f>
        <v>0.44501018793328195</v>
      </c>
      <c r="N103" s="206">
        <f t="shared" si="20"/>
        <v>0</v>
      </c>
      <c r="O103" s="8"/>
      <c r="P103" s="10"/>
      <c r="Q103" s="207">
        <f>係数!G103</f>
        <v>4.175287280183659E-3</v>
      </c>
      <c r="R103" s="206">
        <f t="shared" si="21"/>
        <v>0</v>
      </c>
      <c r="S103" s="206">
        <f t="shared" si="22"/>
        <v>0</v>
      </c>
      <c r="T103" s="208">
        <v>0</v>
      </c>
      <c r="U103" s="206">
        <f t="shared" si="23"/>
        <v>0</v>
      </c>
      <c r="V103" s="206">
        <f t="shared" si="24"/>
        <v>0</v>
      </c>
      <c r="W103" s="206">
        <f t="shared" si="25"/>
        <v>0</v>
      </c>
      <c r="X103" s="206">
        <f t="shared" si="26"/>
        <v>0</v>
      </c>
      <c r="Y103" s="206">
        <f t="shared" si="27"/>
        <v>0</v>
      </c>
      <c r="Z103" s="206">
        <f>V103*(1-固定資本!N103)</f>
        <v>0</v>
      </c>
      <c r="AA103" s="206">
        <f>W103*(1-固定資本!N103)</f>
        <v>0</v>
      </c>
      <c r="AB103" s="206">
        <f>X103*(1-固定資本!N103)</f>
        <v>0</v>
      </c>
      <c r="AC103" s="206">
        <f t="shared" si="28"/>
        <v>0</v>
      </c>
      <c r="AD103" s="206">
        <f>I103*係数!H103/1000</f>
        <v>0</v>
      </c>
      <c r="AE103" s="260">
        <f>(I103+K103+T103)*係数!H103/1000</f>
        <v>0</v>
      </c>
      <c r="AF103" s="206">
        <f>I103*係数!I103/1000</f>
        <v>0</v>
      </c>
      <c r="AG103" s="260">
        <f>(I103+K103+T103)*係数!I103/1000</f>
        <v>0</v>
      </c>
    </row>
    <row r="104" spans="1:33">
      <c r="A104" s="10"/>
      <c r="B104" s="203">
        <v>671</v>
      </c>
      <c r="C104" s="211" t="s">
        <v>979</v>
      </c>
      <c r="D104" s="266">
        <f>入力!F122</f>
        <v>0</v>
      </c>
      <c r="E104" s="208">
        <v>0</v>
      </c>
      <c r="F104" s="207">
        <f>係数!D104</f>
        <v>0.10302625374160312</v>
      </c>
      <c r="G104" s="206">
        <f t="shared" si="16"/>
        <v>0</v>
      </c>
      <c r="H104" s="207">
        <f>固定資本!M104</f>
        <v>1.2388031845846939</v>
      </c>
      <c r="I104" s="266">
        <f t="shared" si="17"/>
        <v>0</v>
      </c>
      <c r="J104" s="208">
        <v>0</v>
      </c>
      <c r="K104" s="206">
        <f t="shared" si="18"/>
        <v>0</v>
      </c>
      <c r="L104" s="206">
        <f t="shared" si="19"/>
        <v>0</v>
      </c>
      <c r="M104" s="207">
        <f>係数!E104+係数!F104</f>
        <v>0.14595039020468203</v>
      </c>
      <c r="N104" s="206">
        <f t="shared" si="20"/>
        <v>0</v>
      </c>
      <c r="O104" s="8"/>
      <c r="P104" s="10"/>
      <c r="Q104" s="207">
        <f>係数!G104</f>
        <v>6.9819974646785944E-3</v>
      </c>
      <c r="R104" s="206">
        <f t="shared" si="21"/>
        <v>0</v>
      </c>
      <c r="S104" s="206">
        <f t="shared" si="22"/>
        <v>0</v>
      </c>
      <c r="T104" s="208">
        <v>0</v>
      </c>
      <c r="U104" s="206">
        <f t="shared" si="23"/>
        <v>0</v>
      </c>
      <c r="V104" s="206">
        <f t="shared" si="24"/>
        <v>0</v>
      </c>
      <c r="W104" s="206">
        <f t="shared" si="25"/>
        <v>0</v>
      </c>
      <c r="X104" s="206">
        <f t="shared" si="26"/>
        <v>0</v>
      </c>
      <c r="Y104" s="206">
        <f t="shared" si="27"/>
        <v>0</v>
      </c>
      <c r="Z104" s="206">
        <f>V104*(1-固定資本!N104)</f>
        <v>0</v>
      </c>
      <c r="AA104" s="206">
        <f>W104*(1-固定資本!N104)</f>
        <v>0</v>
      </c>
      <c r="AB104" s="206">
        <f>X104*(1-固定資本!N104)</f>
        <v>0</v>
      </c>
      <c r="AC104" s="206">
        <f t="shared" si="28"/>
        <v>0</v>
      </c>
      <c r="AD104" s="206">
        <f>I104*係数!H104/1000</f>
        <v>0</v>
      </c>
      <c r="AE104" s="260">
        <f>(I104+K104+T104)*係数!H104/1000</f>
        <v>0</v>
      </c>
      <c r="AF104" s="206">
        <f>I104*係数!I104/1000</f>
        <v>0</v>
      </c>
      <c r="AG104" s="260">
        <f>(I104+K104+T104)*係数!I104/1000</f>
        <v>0</v>
      </c>
    </row>
    <row r="105" spans="1:33">
      <c r="A105" s="10"/>
      <c r="B105" s="203">
        <v>672</v>
      </c>
      <c r="C105" s="211" t="s">
        <v>980</v>
      </c>
      <c r="D105" s="266">
        <f>入力!F123</f>
        <v>0</v>
      </c>
      <c r="E105" s="208">
        <v>0</v>
      </c>
      <c r="F105" s="207">
        <f>係数!D105</f>
        <v>0.67936669965790486</v>
      </c>
      <c r="G105" s="206">
        <f t="shared" si="16"/>
        <v>0</v>
      </c>
      <c r="H105" s="207">
        <f>固定資本!M105</f>
        <v>1.003720355693317</v>
      </c>
      <c r="I105" s="266">
        <f t="shared" si="17"/>
        <v>0</v>
      </c>
      <c r="J105" s="208">
        <v>0</v>
      </c>
      <c r="K105" s="206">
        <f t="shared" si="18"/>
        <v>0</v>
      </c>
      <c r="L105" s="206">
        <f t="shared" si="19"/>
        <v>0</v>
      </c>
      <c r="M105" s="207">
        <f>係数!E105+係数!F105</f>
        <v>0.28007426830551202</v>
      </c>
      <c r="N105" s="206">
        <f t="shared" si="20"/>
        <v>0</v>
      </c>
      <c r="O105" s="8"/>
      <c r="P105" s="10"/>
      <c r="Q105" s="207">
        <f>係数!G105</f>
        <v>5.0145811356273634E-2</v>
      </c>
      <c r="R105" s="206">
        <f t="shared" si="21"/>
        <v>0</v>
      </c>
      <c r="S105" s="206">
        <f t="shared" si="22"/>
        <v>0</v>
      </c>
      <c r="T105" s="208">
        <v>0</v>
      </c>
      <c r="U105" s="206">
        <f t="shared" si="23"/>
        <v>0</v>
      </c>
      <c r="V105" s="206">
        <f t="shared" si="24"/>
        <v>0</v>
      </c>
      <c r="W105" s="206">
        <f t="shared" si="25"/>
        <v>0</v>
      </c>
      <c r="X105" s="206">
        <f t="shared" si="26"/>
        <v>0</v>
      </c>
      <c r="Y105" s="206">
        <f t="shared" si="27"/>
        <v>0</v>
      </c>
      <c r="Z105" s="206">
        <f>V105*(1-固定資本!N105)</f>
        <v>0</v>
      </c>
      <c r="AA105" s="206">
        <f>W105*(1-固定資本!N105)</f>
        <v>0</v>
      </c>
      <c r="AB105" s="206">
        <f>X105*(1-固定資本!N105)</f>
        <v>0</v>
      </c>
      <c r="AC105" s="206">
        <f t="shared" si="28"/>
        <v>0</v>
      </c>
      <c r="AD105" s="206">
        <f>I105*係数!H105/1000</f>
        <v>0</v>
      </c>
      <c r="AE105" s="260">
        <f>(I105+K105+T105)*係数!H105/1000</f>
        <v>0</v>
      </c>
      <c r="AF105" s="206">
        <f>I105*係数!I105/1000</f>
        <v>0</v>
      </c>
      <c r="AG105" s="260">
        <f>(I105+K105+T105)*係数!I105/1000</f>
        <v>0</v>
      </c>
    </row>
    <row r="106" spans="1:33">
      <c r="A106" s="10"/>
      <c r="B106" s="203">
        <v>673</v>
      </c>
      <c r="C106" s="211" t="s">
        <v>641</v>
      </c>
      <c r="D106" s="266">
        <f>入力!F124</f>
        <v>0</v>
      </c>
      <c r="E106" s="208">
        <v>0</v>
      </c>
      <c r="F106" s="207">
        <f>係数!D106</f>
        <v>0.6275529799530335</v>
      </c>
      <c r="G106" s="206">
        <f t="shared" si="16"/>
        <v>0</v>
      </c>
      <c r="H106" s="207">
        <f>固定資本!M106</f>
        <v>1.0032729326848555</v>
      </c>
      <c r="I106" s="266">
        <f t="shared" si="17"/>
        <v>0</v>
      </c>
      <c r="J106" s="208">
        <v>0</v>
      </c>
      <c r="K106" s="206">
        <f t="shared" si="18"/>
        <v>0</v>
      </c>
      <c r="L106" s="206">
        <f t="shared" si="19"/>
        <v>0</v>
      </c>
      <c r="M106" s="207">
        <f>係数!E106+係数!F106</f>
        <v>0.37694598449825284</v>
      </c>
      <c r="N106" s="206">
        <f t="shared" si="20"/>
        <v>0</v>
      </c>
      <c r="O106" s="8"/>
      <c r="P106" s="10"/>
      <c r="Q106" s="207">
        <f>係数!G106</f>
        <v>1.2761606206860676E-2</v>
      </c>
      <c r="R106" s="206">
        <f t="shared" si="21"/>
        <v>0</v>
      </c>
      <c r="S106" s="206">
        <f t="shared" si="22"/>
        <v>0</v>
      </c>
      <c r="T106" s="208">
        <v>0</v>
      </c>
      <c r="U106" s="206">
        <f t="shared" si="23"/>
        <v>0</v>
      </c>
      <c r="V106" s="206">
        <f t="shared" si="24"/>
        <v>0</v>
      </c>
      <c r="W106" s="206">
        <f t="shared" si="25"/>
        <v>0</v>
      </c>
      <c r="X106" s="206">
        <f t="shared" si="26"/>
        <v>0</v>
      </c>
      <c r="Y106" s="206">
        <f t="shared" si="27"/>
        <v>0</v>
      </c>
      <c r="Z106" s="206">
        <f>V106*(1-固定資本!N106)</f>
        <v>0</v>
      </c>
      <c r="AA106" s="206">
        <f>W106*(1-固定資本!N106)</f>
        <v>0</v>
      </c>
      <c r="AB106" s="206">
        <f>X106*(1-固定資本!N106)</f>
        <v>0</v>
      </c>
      <c r="AC106" s="206">
        <f t="shared" si="28"/>
        <v>0</v>
      </c>
      <c r="AD106" s="206">
        <f>I106*係数!H106/1000</f>
        <v>0</v>
      </c>
      <c r="AE106" s="260">
        <f>(I106+K106+T106)*係数!H106/1000</f>
        <v>0</v>
      </c>
      <c r="AF106" s="206">
        <f>I106*係数!I106/1000</f>
        <v>0</v>
      </c>
      <c r="AG106" s="260">
        <f>(I106+K106+T106)*係数!I106/1000</f>
        <v>0</v>
      </c>
    </row>
    <row r="107" spans="1:33">
      <c r="A107" s="10"/>
      <c r="B107" s="203">
        <v>674</v>
      </c>
      <c r="C107" s="211" t="s">
        <v>981</v>
      </c>
      <c r="D107" s="266">
        <f>入力!F125</f>
        <v>0</v>
      </c>
      <c r="E107" s="208">
        <v>0</v>
      </c>
      <c r="F107" s="207">
        <f>係数!D107</f>
        <v>0.67201797451177436</v>
      </c>
      <c r="G107" s="206">
        <f t="shared" si="16"/>
        <v>0</v>
      </c>
      <c r="H107" s="207">
        <f>固定資本!M107</f>
        <v>1.025953158767126</v>
      </c>
      <c r="I107" s="266">
        <f t="shared" si="17"/>
        <v>0</v>
      </c>
      <c r="J107" s="208">
        <v>0</v>
      </c>
      <c r="K107" s="206">
        <f t="shared" si="18"/>
        <v>0</v>
      </c>
      <c r="L107" s="206">
        <f t="shared" si="19"/>
        <v>0</v>
      </c>
      <c r="M107" s="207">
        <f>係数!E107+係数!F107</f>
        <v>0.35652998679723091</v>
      </c>
      <c r="N107" s="206">
        <f t="shared" si="20"/>
        <v>0</v>
      </c>
      <c r="O107" s="8"/>
      <c r="P107" s="10"/>
      <c r="Q107" s="207">
        <f>係数!G107</f>
        <v>2.0225103103049431E-2</v>
      </c>
      <c r="R107" s="206">
        <f t="shared" si="21"/>
        <v>0</v>
      </c>
      <c r="S107" s="206">
        <f t="shared" si="22"/>
        <v>0</v>
      </c>
      <c r="T107" s="208">
        <v>0</v>
      </c>
      <c r="U107" s="206">
        <f t="shared" si="23"/>
        <v>0</v>
      </c>
      <c r="V107" s="206">
        <f t="shared" si="24"/>
        <v>0</v>
      </c>
      <c r="W107" s="206">
        <f t="shared" si="25"/>
        <v>0</v>
      </c>
      <c r="X107" s="206">
        <f t="shared" si="26"/>
        <v>0</v>
      </c>
      <c r="Y107" s="206">
        <f t="shared" si="27"/>
        <v>0</v>
      </c>
      <c r="Z107" s="206">
        <f>V107*(1-固定資本!N107)</f>
        <v>0</v>
      </c>
      <c r="AA107" s="206">
        <f>W107*(1-固定資本!N107)</f>
        <v>0</v>
      </c>
      <c r="AB107" s="206">
        <f>X107*(1-固定資本!N107)</f>
        <v>0</v>
      </c>
      <c r="AC107" s="206">
        <f t="shared" si="28"/>
        <v>0</v>
      </c>
      <c r="AD107" s="206">
        <f>I107*係数!H107/1000</f>
        <v>0</v>
      </c>
      <c r="AE107" s="260">
        <f>(I107+K107+T107)*係数!H107/1000</f>
        <v>0</v>
      </c>
      <c r="AF107" s="206">
        <f>I107*係数!I107/1000</f>
        <v>0</v>
      </c>
      <c r="AG107" s="260">
        <f>(I107+K107+T107)*係数!I107/1000</f>
        <v>0</v>
      </c>
    </row>
    <row r="108" spans="1:33">
      <c r="A108" s="10"/>
      <c r="B108" s="203">
        <v>675</v>
      </c>
      <c r="C108" s="211" t="s">
        <v>982</v>
      </c>
      <c r="D108" s="266">
        <f>入力!F126</f>
        <v>0</v>
      </c>
      <c r="E108" s="208">
        <v>0</v>
      </c>
      <c r="F108" s="207">
        <f>係数!D108</f>
        <v>0.89524053161118478</v>
      </c>
      <c r="G108" s="206">
        <f t="shared" si="16"/>
        <v>0</v>
      </c>
      <c r="H108" s="207">
        <f>固定資本!M108</f>
        <v>1.0118486099552586</v>
      </c>
      <c r="I108" s="266">
        <f t="shared" si="17"/>
        <v>0</v>
      </c>
      <c r="J108" s="208">
        <v>0</v>
      </c>
      <c r="K108" s="206">
        <f t="shared" si="18"/>
        <v>0</v>
      </c>
      <c r="L108" s="206">
        <f t="shared" si="19"/>
        <v>0</v>
      </c>
      <c r="M108" s="207">
        <f>係数!E108+係数!F108</f>
        <v>0.52576013322384285</v>
      </c>
      <c r="N108" s="206">
        <f t="shared" si="20"/>
        <v>0</v>
      </c>
      <c r="O108" s="8"/>
      <c r="P108" s="10"/>
      <c r="Q108" s="207">
        <f>係数!G108</f>
        <v>1.8393176495550929E-3</v>
      </c>
      <c r="R108" s="206">
        <f t="shared" si="21"/>
        <v>0</v>
      </c>
      <c r="S108" s="206">
        <f t="shared" si="22"/>
        <v>0</v>
      </c>
      <c r="T108" s="208">
        <v>0</v>
      </c>
      <c r="U108" s="206">
        <f t="shared" si="23"/>
        <v>0</v>
      </c>
      <c r="V108" s="206">
        <f t="shared" si="24"/>
        <v>0</v>
      </c>
      <c r="W108" s="206">
        <f t="shared" si="25"/>
        <v>0</v>
      </c>
      <c r="X108" s="206">
        <f t="shared" si="26"/>
        <v>0</v>
      </c>
      <c r="Y108" s="206">
        <f t="shared" si="27"/>
        <v>0</v>
      </c>
      <c r="Z108" s="206">
        <f>V108*(1-固定資本!N108)</f>
        <v>0</v>
      </c>
      <c r="AA108" s="206">
        <f>W108*(1-固定資本!N108)</f>
        <v>0</v>
      </c>
      <c r="AB108" s="206">
        <f>X108*(1-固定資本!N108)</f>
        <v>0</v>
      </c>
      <c r="AC108" s="206">
        <f t="shared" si="28"/>
        <v>0</v>
      </c>
      <c r="AD108" s="206">
        <f>I108*係数!H108/1000</f>
        <v>0</v>
      </c>
      <c r="AE108" s="260">
        <f>(I108+K108+T108)*係数!H108/1000</f>
        <v>0</v>
      </c>
      <c r="AF108" s="206">
        <f>I108*係数!I108/1000</f>
        <v>0</v>
      </c>
      <c r="AG108" s="260">
        <f>(I108+K108+T108)*係数!I108/1000</f>
        <v>0</v>
      </c>
    </row>
    <row r="109" spans="1:33">
      <c r="A109" s="10"/>
      <c r="B109" s="203">
        <v>679</v>
      </c>
      <c r="C109" s="211" t="s">
        <v>645</v>
      </c>
      <c r="D109" s="266">
        <f>入力!F127</f>
        <v>0</v>
      </c>
      <c r="E109" s="208">
        <v>0</v>
      </c>
      <c r="F109" s="207">
        <f>係数!D109</f>
        <v>0.75832230033594317</v>
      </c>
      <c r="G109" s="206">
        <f t="shared" si="16"/>
        <v>0</v>
      </c>
      <c r="H109" s="207">
        <f>固定資本!M109</f>
        <v>1.0144616257250549</v>
      </c>
      <c r="I109" s="266">
        <f t="shared" si="17"/>
        <v>0</v>
      </c>
      <c r="J109" s="208">
        <v>0</v>
      </c>
      <c r="K109" s="206">
        <f t="shared" si="18"/>
        <v>0</v>
      </c>
      <c r="L109" s="206">
        <f t="shared" si="19"/>
        <v>0</v>
      </c>
      <c r="M109" s="207">
        <f>係数!E109+係数!F109</f>
        <v>0.34030043056366016</v>
      </c>
      <c r="N109" s="206">
        <f t="shared" si="20"/>
        <v>0</v>
      </c>
      <c r="O109" s="8"/>
      <c r="P109" s="10"/>
      <c r="Q109" s="207">
        <f>係数!G109</f>
        <v>1.8465650014573752E-2</v>
      </c>
      <c r="R109" s="206">
        <f t="shared" si="21"/>
        <v>0</v>
      </c>
      <c r="S109" s="206">
        <f t="shared" si="22"/>
        <v>0</v>
      </c>
      <c r="T109" s="208">
        <v>0</v>
      </c>
      <c r="U109" s="206">
        <f t="shared" si="23"/>
        <v>0</v>
      </c>
      <c r="V109" s="206">
        <f t="shared" si="24"/>
        <v>0</v>
      </c>
      <c r="W109" s="206">
        <f t="shared" si="25"/>
        <v>0</v>
      </c>
      <c r="X109" s="206">
        <f t="shared" si="26"/>
        <v>0</v>
      </c>
      <c r="Y109" s="206">
        <f t="shared" si="27"/>
        <v>0</v>
      </c>
      <c r="Z109" s="206">
        <f>V109*(1-固定資本!N109)</f>
        <v>0</v>
      </c>
      <c r="AA109" s="206">
        <f>W109*(1-固定資本!N109)</f>
        <v>0</v>
      </c>
      <c r="AB109" s="206">
        <f>X109*(1-固定資本!N109)</f>
        <v>0</v>
      </c>
      <c r="AC109" s="206">
        <f t="shared" si="28"/>
        <v>0</v>
      </c>
      <c r="AD109" s="206">
        <f>I109*係数!H109/1000</f>
        <v>0</v>
      </c>
      <c r="AE109" s="260">
        <f>(I109+K109+T109)*係数!H109/1000</f>
        <v>0</v>
      </c>
      <c r="AF109" s="206">
        <f>I109*係数!I109/1000</f>
        <v>0</v>
      </c>
      <c r="AG109" s="260">
        <f>(I109+K109+T109)*係数!I109/1000</f>
        <v>0</v>
      </c>
    </row>
    <row r="110" spans="1:33">
      <c r="A110" s="10"/>
      <c r="B110" s="203">
        <v>681</v>
      </c>
      <c r="C110" s="211" t="s">
        <v>647</v>
      </c>
      <c r="D110" s="532">
        <f>入力!F128</f>
        <v>0</v>
      </c>
      <c r="E110" s="208">
        <v>0</v>
      </c>
      <c r="F110" s="207">
        <f>係数!D110</f>
        <v>1</v>
      </c>
      <c r="G110" s="206">
        <f t="shared" si="16"/>
        <v>0</v>
      </c>
      <c r="H110" s="207">
        <f>固定資本!M110</f>
        <v>1.0287413518373496</v>
      </c>
      <c r="I110" s="266">
        <f t="shared" si="17"/>
        <v>0</v>
      </c>
      <c r="J110" s="208">
        <v>0</v>
      </c>
      <c r="K110" s="206">
        <f t="shared" si="18"/>
        <v>0</v>
      </c>
      <c r="L110" s="206">
        <f t="shared" si="19"/>
        <v>0</v>
      </c>
      <c r="M110" s="207">
        <f>係数!E110+係数!F110</f>
        <v>0</v>
      </c>
      <c r="N110" s="206">
        <f t="shared" si="20"/>
        <v>0</v>
      </c>
      <c r="O110" s="8"/>
      <c r="P110" s="10"/>
      <c r="Q110" s="207">
        <f>係数!G110</f>
        <v>0</v>
      </c>
      <c r="R110" s="206">
        <f t="shared" si="21"/>
        <v>0</v>
      </c>
      <c r="S110" s="206">
        <f t="shared" si="22"/>
        <v>0</v>
      </c>
      <c r="T110" s="208">
        <v>0</v>
      </c>
      <c r="U110" s="206">
        <f t="shared" si="23"/>
        <v>0</v>
      </c>
      <c r="V110" s="206">
        <f t="shared" si="24"/>
        <v>0</v>
      </c>
      <c r="W110" s="206">
        <f t="shared" si="25"/>
        <v>0</v>
      </c>
      <c r="X110" s="206">
        <f t="shared" si="26"/>
        <v>0</v>
      </c>
      <c r="Y110" s="206">
        <f t="shared" si="27"/>
        <v>0</v>
      </c>
      <c r="Z110" s="206">
        <f>V110*(1-固定資本!N110)</f>
        <v>0</v>
      </c>
      <c r="AA110" s="206">
        <f>W110*(1-固定資本!N110)</f>
        <v>0</v>
      </c>
      <c r="AB110" s="206">
        <f>X110*(1-固定資本!N110)</f>
        <v>0</v>
      </c>
      <c r="AC110" s="206">
        <f t="shared" si="28"/>
        <v>0</v>
      </c>
      <c r="AD110" s="206">
        <f>I110*係数!H110/1000</f>
        <v>0</v>
      </c>
      <c r="AE110" s="260">
        <f>(I110+K110+T110)*係数!H110/1000</f>
        <v>0</v>
      </c>
      <c r="AF110" s="206">
        <f>I110*係数!I110/1000</f>
        <v>0</v>
      </c>
      <c r="AG110" s="260">
        <f>(I110+K110+T110)*係数!I110/1000</f>
        <v>0</v>
      </c>
    </row>
    <row r="111" spans="1:33">
      <c r="A111" s="10"/>
      <c r="B111" s="203">
        <v>691</v>
      </c>
      <c r="C111" s="211" t="s">
        <v>648</v>
      </c>
      <c r="D111" s="266">
        <f>入力!F129</f>
        <v>0</v>
      </c>
      <c r="E111" s="208">
        <v>0</v>
      </c>
      <c r="F111" s="207">
        <f>係数!D111</f>
        <v>0.86001495909806924</v>
      </c>
      <c r="G111" s="206">
        <f t="shared" si="16"/>
        <v>0</v>
      </c>
      <c r="H111" s="207">
        <f>固定資本!M111</f>
        <v>1.0462282109380405</v>
      </c>
      <c r="I111" s="266">
        <f t="shared" si="17"/>
        <v>0</v>
      </c>
      <c r="J111" s="208">
        <v>0</v>
      </c>
      <c r="K111" s="206">
        <f t="shared" si="18"/>
        <v>0</v>
      </c>
      <c r="L111" s="206">
        <f t="shared" si="19"/>
        <v>0</v>
      </c>
      <c r="M111" s="207">
        <f>係数!E111+係数!F111</f>
        <v>0.56668329190038969</v>
      </c>
      <c r="N111" s="206">
        <f t="shared" si="20"/>
        <v>0</v>
      </c>
      <c r="O111" s="8"/>
      <c r="P111" s="10"/>
      <c r="Q111" s="207">
        <f>係数!G111</f>
        <v>8.4525283964417726E-6</v>
      </c>
      <c r="R111" s="206">
        <f t="shared" si="21"/>
        <v>0</v>
      </c>
      <c r="S111" s="206">
        <f t="shared" si="22"/>
        <v>0</v>
      </c>
      <c r="T111" s="208">
        <v>0</v>
      </c>
      <c r="U111" s="206">
        <f t="shared" si="23"/>
        <v>0</v>
      </c>
      <c r="V111" s="206">
        <f t="shared" si="24"/>
        <v>0</v>
      </c>
      <c r="W111" s="206">
        <f t="shared" si="25"/>
        <v>0</v>
      </c>
      <c r="X111" s="206">
        <f t="shared" si="26"/>
        <v>0</v>
      </c>
      <c r="Y111" s="206">
        <f t="shared" si="27"/>
        <v>0</v>
      </c>
      <c r="Z111" s="206">
        <f>V111*(1-固定資本!N111)</f>
        <v>0</v>
      </c>
      <c r="AA111" s="206">
        <f>W111*(1-固定資本!N111)</f>
        <v>0</v>
      </c>
      <c r="AB111" s="206">
        <f>X111*(1-固定資本!N111)</f>
        <v>0</v>
      </c>
      <c r="AC111" s="206">
        <f t="shared" si="28"/>
        <v>0</v>
      </c>
      <c r="AD111" s="206">
        <f>I111*係数!H111/1000</f>
        <v>0</v>
      </c>
      <c r="AE111" s="260">
        <f>(I111+K111+T111)*係数!H111/1000</f>
        <v>0</v>
      </c>
      <c r="AF111" s="206">
        <f>I111*係数!I111/1000</f>
        <v>0</v>
      </c>
      <c r="AG111" s="260">
        <f>(I111+K111+T111)*係数!I111/1000</f>
        <v>0</v>
      </c>
    </row>
    <row r="112" spans="1:33">
      <c r="A112" s="10"/>
      <c r="B112" s="220">
        <v>700</v>
      </c>
      <c r="C112" s="221" t="s">
        <v>102</v>
      </c>
      <c r="D112" s="267">
        <f>SUM(D6:D111)</f>
        <v>0</v>
      </c>
      <c r="E112" s="267">
        <f>SUM(E6:E111)</f>
        <v>0</v>
      </c>
      <c r="F112" s="223"/>
      <c r="G112" s="224">
        <f>SUM(G6:G111)</f>
        <v>0</v>
      </c>
      <c r="H112" s="225"/>
      <c r="I112" s="124">
        <f>SUM((I6:I111))</f>
        <v>0</v>
      </c>
      <c r="J112" s="124">
        <f>SUM((J6:J111))</f>
        <v>0</v>
      </c>
      <c r="K112" s="124">
        <f>SUM((K6:K111))</f>
        <v>0</v>
      </c>
      <c r="L112" s="124">
        <f>SUM((L6:L111))</f>
        <v>0</v>
      </c>
      <c r="M112" s="226"/>
      <c r="N112" s="124">
        <f>SUM((N6:N111))</f>
        <v>0</v>
      </c>
      <c r="O112" s="8"/>
      <c r="P112" s="10"/>
      <c r="Q112" s="227">
        <f>係数!G112</f>
        <v>1</v>
      </c>
      <c r="R112" s="206">
        <f t="shared" si="21"/>
        <v>0</v>
      </c>
      <c r="S112" s="124">
        <f t="shared" ref="S112:AG112" si="29">SUM((S6:S111))</f>
        <v>0</v>
      </c>
      <c r="T112" s="124">
        <f t="shared" si="29"/>
        <v>0</v>
      </c>
      <c r="U112" s="124">
        <f t="shared" si="29"/>
        <v>0</v>
      </c>
      <c r="V112" s="124">
        <f t="shared" si="29"/>
        <v>0</v>
      </c>
      <c r="W112" s="124">
        <f t="shared" si="29"/>
        <v>0</v>
      </c>
      <c r="X112" s="124">
        <f t="shared" si="29"/>
        <v>0</v>
      </c>
      <c r="Y112" s="124">
        <f t="shared" si="29"/>
        <v>0</v>
      </c>
      <c r="Z112" s="124">
        <f t="shared" si="29"/>
        <v>0</v>
      </c>
      <c r="AA112" s="124">
        <f t="shared" si="29"/>
        <v>0</v>
      </c>
      <c r="AB112" s="124">
        <f t="shared" si="29"/>
        <v>0</v>
      </c>
      <c r="AC112" s="124">
        <f t="shared" si="29"/>
        <v>0</v>
      </c>
      <c r="AD112" s="228">
        <f t="shared" si="29"/>
        <v>0</v>
      </c>
      <c r="AE112" s="228">
        <f t="shared" si="29"/>
        <v>0</v>
      </c>
      <c r="AF112" s="228">
        <f t="shared" si="29"/>
        <v>0</v>
      </c>
      <c r="AG112" s="228">
        <f t="shared" si="29"/>
        <v>0</v>
      </c>
    </row>
    <row r="113" spans="1:33">
      <c r="A113" s="10"/>
      <c r="D113" s="11"/>
      <c r="O113" s="192" t="s">
        <v>753</v>
      </c>
      <c r="P113" s="192" t="s">
        <v>754</v>
      </c>
      <c r="Q113" s="237"/>
      <c r="R113" s="233"/>
      <c r="S113" s="233"/>
      <c r="T113" s="233"/>
      <c r="U113" s="233"/>
      <c r="V113" s="233"/>
      <c r="W113" s="233"/>
      <c r="X113" s="233"/>
      <c r="Y113" s="233"/>
      <c r="Z113" s="233"/>
      <c r="AA113" s="233"/>
      <c r="AB113" s="233"/>
      <c r="AC113" s="233"/>
      <c r="AD113" s="233"/>
      <c r="AE113" s="233"/>
      <c r="AF113" s="233"/>
      <c r="AG113" s="233"/>
    </row>
    <row r="114" spans="1:33">
      <c r="A114" s="10"/>
      <c r="O114" s="243">
        <f>固定資本!H6</f>
        <v>0.9410230177254062</v>
      </c>
      <c r="P114" s="243">
        <f>固定資本!I6</f>
        <v>0.78403790917303728</v>
      </c>
      <c r="Q114" s="11"/>
      <c r="R114" s="11"/>
      <c r="S114" s="11"/>
      <c r="T114" s="11"/>
      <c r="U114" s="11"/>
      <c r="V114" s="11"/>
      <c r="W114" s="11"/>
      <c r="X114" s="11"/>
      <c r="Y114" s="11"/>
      <c r="Z114" s="11"/>
      <c r="AA114" s="11"/>
      <c r="AB114" s="11"/>
      <c r="AC114" s="11"/>
      <c r="AD114" s="11"/>
      <c r="AE114" s="11"/>
      <c r="AF114" s="11"/>
      <c r="AG114" s="11"/>
    </row>
    <row r="115" spans="1:33">
      <c r="A115" s="10"/>
      <c r="O115" s="248" t="s">
        <v>755</v>
      </c>
      <c r="P115" s="248" t="s">
        <v>760</v>
      </c>
      <c r="Q115" s="8"/>
    </row>
    <row r="116" spans="1:33">
      <c r="A116" s="10"/>
      <c r="O116" s="224">
        <f>N112*O114</f>
        <v>0</v>
      </c>
      <c r="P116" s="224">
        <f>O116*P114</f>
        <v>0</v>
      </c>
    </row>
    <row r="117" spans="1:33">
      <c r="A117" s="10"/>
      <c r="Q117" s="8"/>
    </row>
    <row r="118" spans="1:33">
      <c r="A118" s="10"/>
      <c r="O118" s="11"/>
      <c r="P118" s="11"/>
    </row>
    <row r="119" spans="1:33">
      <c r="A119" s="10"/>
      <c r="F119" s="8"/>
    </row>
    <row r="120" spans="1:33">
      <c r="A120" s="10"/>
      <c r="F120" s="8"/>
    </row>
    <row r="121" spans="1:33">
      <c r="A121" s="10"/>
      <c r="F121" s="8"/>
    </row>
    <row r="122" spans="1:33">
      <c r="A122" s="10"/>
      <c r="F122" s="8"/>
    </row>
    <row r="124" spans="1:33">
      <c r="B124" s="259"/>
      <c r="C124" s="259"/>
      <c r="D124" s="259"/>
    </row>
    <row r="125" spans="1:33">
      <c r="B125" s="259"/>
    </row>
    <row r="129" s="6" customFormat="1"/>
    <row r="130" s="6" customFormat="1"/>
    <row r="131" s="6" customFormat="1"/>
    <row r="132" s="6" customFormat="1"/>
    <row r="133" s="6" customFormat="1"/>
    <row r="134" s="6" customFormat="1"/>
    <row r="135" s="6" customFormat="1"/>
    <row r="136" s="6" customFormat="1"/>
    <row r="137" s="6" customFormat="1"/>
    <row r="138" s="6" customFormat="1"/>
    <row r="139" s="6" customFormat="1"/>
    <row r="140" s="6" customFormat="1"/>
    <row r="141" s="6" customFormat="1"/>
    <row r="142" s="6" customFormat="1"/>
    <row r="143" s="6" customFormat="1"/>
    <row r="144" s="6" customFormat="1"/>
    <row r="145" s="6" customFormat="1"/>
    <row r="146" s="6" customFormat="1"/>
    <row r="147" s="6" customFormat="1"/>
    <row r="148" s="6" customFormat="1"/>
    <row r="149" s="6" customFormat="1"/>
    <row r="150" s="6" customFormat="1"/>
    <row r="151" s="6" customFormat="1"/>
    <row r="152" s="6" customFormat="1"/>
    <row r="153" s="6" customFormat="1"/>
    <row r="154" s="6" customFormat="1"/>
    <row r="155" s="6" customFormat="1"/>
    <row r="156" s="6" customFormat="1"/>
    <row r="157" s="6" customFormat="1"/>
    <row r="158" s="6" customFormat="1"/>
    <row r="159" s="6" customFormat="1"/>
    <row r="160" s="6" customFormat="1"/>
    <row r="161" s="6" customFormat="1"/>
    <row r="162" s="6" customFormat="1"/>
    <row r="163" s="6" customFormat="1"/>
    <row r="164" s="6" customFormat="1"/>
    <row r="165" s="6" customFormat="1"/>
    <row r="166" s="6" customFormat="1"/>
    <row r="167" s="6" customFormat="1"/>
    <row r="168" s="6" customFormat="1"/>
    <row r="169" s="6" customFormat="1"/>
    <row r="170" s="6" customFormat="1"/>
    <row r="171" s="6" customFormat="1"/>
    <row r="172" s="6" customFormat="1"/>
    <row r="173" s="6" customFormat="1"/>
    <row r="174" s="6" customFormat="1"/>
    <row r="175" s="6" customFormat="1"/>
    <row r="176" s="6" customFormat="1"/>
    <row r="177" s="6" customFormat="1"/>
    <row r="178" s="6" customFormat="1"/>
    <row r="179" s="6" customFormat="1"/>
    <row r="180" s="6" customFormat="1"/>
    <row r="181" s="6" customFormat="1"/>
    <row r="182" s="6" customFormat="1"/>
    <row r="183" s="6" customFormat="1"/>
    <row r="184" s="6" customFormat="1"/>
    <row r="185" s="6" customFormat="1"/>
    <row r="186" s="6" customFormat="1"/>
    <row r="187" s="6" customFormat="1"/>
    <row r="188" s="6" customFormat="1"/>
    <row r="189" s="6" customFormat="1"/>
    <row r="190" s="6" customFormat="1"/>
    <row r="191" s="6" customFormat="1"/>
    <row r="192" s="6" customFormat="1"/>
    <row r="193" s="6" customFormat="1"/>
    <row r="194" s="6" customFormat="1"/>
    <row r="195" s="6" customFormat="1"/>
    <row r="196" s="6" customFormat="1"/>
    <row r="197" s="6" customFormat="1"/>
    <row r="198" s="6" customFormat="1"/>
    <row r="199" s="6" customFormat="1"/>
    <row r="200" s="6" customFormat="1"/>
    <row r="201" s="6" customFormat="1"/>
    <row r="202" s="6" customFormat="1"/>
    <row r="203" s="6" customFormat="1"/>
    <row r="204" s="6" customFormat="1"/>
    <row r="205" s="6" customFormat="1"/>
    <row r="206" s="6" customFormat="1"/>
    <row r="207" s="6" customFormat="1"/>
    <row r="208" s="6" customFormat="1"/>
    <row r="209" s="6" customFormat="1"/>
    <row r="210" s="6" customFormat="1"/>
    <row r="211" s="6" customFormat="1"/>
    <row r="212" s="6" customFormat="1"/>
    <row r="213" s="6" customFormat="1"/>
    <row r="214" s="6" customFormat="1"/>
    <row r="215" s="6" customFormat="1"/>
    <row r="216" s="6" customFormat="1"/>
    <row r="217" s="6" customFormat="1"/>
    <row r="218" s="6" customFormat="1"/>
    <row r="219" s="6" customFormat="1"/>
    <row r="220" s="6" customFormat="1"/>
    <row r="221" s="6" customFormat="1"/>
    <row r="222" s="6" customFormat="1"/>
    <row r="223" s="6" customFormat="1"/>
    <row r="224" s="6" customFormat="1"/>
    <row r="225" s="6" customFormat="1"/>
    <row r="226" s="6" customFormat="1"/>
    <row r="227" s="6" customFormat="1"/>
    <row r="228" s="6" customFormat="1"/>
    <row r="229" s="6" customFormat="1"/>
    <row r="230" s="6" customFormat="1"/>
    <row r="231" s="6" customFormat="1"/>
    <row r="232" s="6" customFormat="1"/>
    <row r="233" s="6" customFormat="1"/>
    <row r="234" s="6" customFormat="1"/>
    <row r="235" s="6" customFormat="1"/>
    <row r="236" s="6" customFormat="1"/>
    <row r="237" s="6" customFormat="1"/>
    <row r="238" s="6" customFormat="1"/>
    <row r="239" s="6" customFormat="1"/>
    <row r="240" s="6" customFormat="1"/>
    <row r="241" s="6" customFormat="1"/>
    <row r="242" s="6" customFormat="1"/>
    <row r="243" s="6" customFormat="1"/>
    <row r="244" s="6" customFormat="1"/>
    <row r="245" s="6" customFormat="1"/>
    <row r="246" s="6" customFormat="1"/>
    <row r="247" s="6" customFormat="1"/>
    <row r="248" s="6" customFormat="1"/>
    <row r="249" s="6" customFormat="1"/>
    <row r="250" s="6" customFormat="1"/>
    <row r="251" s="6" customFormat="1"/>
    <row r="252" s="6" customFormat="1"/>
    <row r="253" s="6" customFormat="1"/>
    <row r="254" s="6" customFormat="1"/>
    <row r="255" s="6" customFormat="1"/>
    <row r="256" s="6" customFormat="1"/>
    <row r="257" s="6" customFormat="1"/>
    <row r="258" s="6" customFormat="1"/>
    <row r="259" s="6" customFormat="1"/>
    <row r="260" s="6" customFormat="1"/>
    <row r="261" s="6" customFormat="1"/>
    <row r="262" s="6" customFormat="1"/>
    <row r="263" s="6" customFormat="1"/>
    <row r="264" s="6" customFormat="1"/>
    <row r="265" s="6" customFormat="1"/>
    <row r="266" s="6" customFormat="1"/>
    <row r="267" s="6" customFormat="1"/>
    <row r="268" s="6" customFormat="1"/>
    <row r="269" s="6" customFormat="1"/>
    <row r="270" s="6" customFormat="1"/>
    <row r="271" s="6" customFormat="1"/>
    <row r="272" s="6" customFormat="1"/>
    <row r="273" s="6" customFormat="1"/>
    <row r="274" s="6" customFormat="1"/>
    <row r="275" s="6" customFormat="1"/>
    <row r="276" s="6" customFormat="1"/>
    <row r="277" s="6" customFormat="1"/>
    <row r="278" s="6" customFormat="1"/>
    <row r="279" s="6" customFormat="1"/>
    <row r="280" s="6" customFormat="1"/>
    <row r="281" s="6" customFormat="1"/>
    <row r="282" s="6" customFormat="1"/>
    <row r="283" s="6" customFormat="1"/>
    <row r="284" s="6" customFormat="1"/>
    <row r="285" s="6" customFormat="1"/>
    <row r="286" s="6" customFormat="1"/>
    <row r="287" s="6" customFormat="1"/>
    <row r="288" s="6" customFormat="1"/>
    <row r="289" s="6" customFormat="1"/>
    <row r="290" s="6" customFormat="1"/>
    <row r="291" s="6" customFormat="1"/>
    <row r="292" s="6" customFormat="1"/>
    <row r="293" s="6" customFormat="1"/>
    <row r="294" s="6" customFormat="1"/>
    <row r="295" s="6" customFormat="1"/>
    <row r="296" s="6" customFormat="1"/>
    <row r="297" s="6" customFormat="1"/>
    <row r="298" s="6" customFormat="1"/>
    <row r="299" s="6" customFormat="1"/>
    <row r="300" s="6" customFormat="1"/>
    <row r="301" s="6" customFormat="1"/>
    <row r="302" s="6" customFormat="1"/>
    <row r="303" s="6" customFormat="1"/>
    <row r="304" s="6" customFormat="1"/>
    <row r="305" s="6" customFormat="1"/>
    <row r="306" s="6" customFormat="1"/>
    <row r="307" s="6" customFormat="1"/>
    <row r="308" s="6" customFormat="1"/>
    <row r="309" s="6" customFormat="1"/>
    <row r="310" s="6" customFormat="1"/>
    <row r="311" s="6" customFormat="1"/>
    <row r="312" s="6" customFormat="1"/>
    <row r="313" s="6" customFormat="1"/>
    <row r="314" s="6" customFormat="1"/>
    <row r="315" s="6" customFormat="1"/>
    <row r="316" s="6" customFormat="1"/>
    <row r="317" s="6" customFormat="1"/>
    <row r="318" s="6" customFormat="1"/>
    <row r="319" s="6" customFormat="1"/>
    <row r="320" s="6" customFormat="1"/>
    <row r="321" s="6" customFormat="1"/>
    <row r="322" s="6" customFormat="1"/>
    <row r="323" s="6" customFormat="1"/>
    <row r="324" s="6" customFormat="1"/>
    <row r="325" s="6" customFormat="1"/>
    <row r="326" s="6" customFormat="1"/>
    <row r="327" s="6" customFormat="1"/>
    <row r="328" s="6" customFormat="1"/>
    <row r="329" s="6" customFormat="1"/>
    <row r="330" s="6" customFormat="1"/>
    <row r="331" s="6" customFormat="1"/>
    <row r="332" s="6" customFormat="1"/>
    <row r="333" s="6" customFormat="1"/>
    <row r="334" s="6" customFormat="1"/>
    <row r="335" s="6" customFormat="1"/>
    <row r="336" s="6" customFormat="1"/>
    <row r="337" s="6" customFormat="1"/>
    <row r="338" s="6" customFormat="1"/>
    <row r="339" s="6" customFormat="1"/>
    <row r="340" s="6" customFormat="1"/>
    <row r="341" s="6" customFormat="1"/>
    <row r="342" s="6" customFormat="1"/>
    <row r="343" s="6" customFormat="1"/>
    <row r="344" s="6" customFormat="1"/>
    <row r="345" s="6" customFormat="1"/>
    <row r="346" s="6" customFormat="1"/>
    <row r="347" s="6" customFormat="1"/>
    <row r="348" s="6" customFormat="1"/>
    <row r="349" s="6" customFormat="1"/>
    <row r="350" s="6" customFormat="1"/>
    <row r="351" s="6" customFormat="1"/>
    <row r="352" s="6" customFormat="1"/>
    <row r="353" s="6" customFormat="1"/>
    <row r="354" s="6" customFormat="1"/>
    <row r="355" s="6" customFormat="1"/>
    <row r="356" s="6" customFormat="1"/>
    <row r="357" s="6" customFormat="1"/>
    <row r="358" s="6" customFormat="1"/>
    <row r="359" s="6" customFormat="1"/>
    <row r="360" s="6" customFormat="1"/>
    <row r="361" s="6" customFormat="1"/>
    <row r="362" s="6" customFormat="1"/>
    <row r="363" s="6" customFormat="1"/>
    <row r="364" s="6" customFormat="1"/>
    <row r="365" s="6" customFormat="1"/>
    <row r="366" s="6" customFormat="1"/>
    <row r="367" s="6" customFormat="1"/>
    <row r="368" s="6" customFormat="1"/>
    <row r="369" s="6" customFormat="1"/>
    <row r="370" s="6" customFormat="1"/>
    <row r="371" s="6" customFormat="1"/>
    <row r="372" s="6" customFormat="1"/>
    <row r="373" s="6" customFormat="1"/>
    <row r="374" s="6" customFormat="1"/>
    <row r="375" s="6" customFormat="1"/>
    <row r="376" s="6" customFormat="1"/>
    <row r="377" s="6" customFormat="1"/>
    <row r="378" s="6" customFormat="1"/>
    <row r="379" s="6" customFormat="1"/>
    <row r="380" s="6" customFormat="1"/>
    <row r="381" s="6" customFormat="1"/>
    <row r="382" s="6" customFormat="1"/>
    <row r="383" s="6" customFormat="1"/>
    <row r="384" s="6" customFormat="1"/>
    <row r="385" s="6" customFormat="1"/>
    <row r="386" s="6" customFormat="1"/>
    <row r="387" s="6" customFormat="1"/>
    <row r="388" s="6" customFormat="1"/>
    <row r="389" s="6" customFormat="1"/>
    <row r="390" s="6" customFormat="1"/>
    <row r="391" s="6" customFormat="1"/>
    <row r="392" s="6" customFormat="1"/>
    <row r="393" s="6" customFormat="1"/>
    <row r="394" s="6" customFormat="1"/>
    <row r="395" s="6" customFormat="1"/>
    <row r="396" s="6" customFormat="1"/>
    <row r="397" s="6" customFormat="1"/>
    <row r="398" s="6" customFormat="1"/>
    <row r="399" s="6" customFormat="1"/>
    <row r="400" s="6" customFormat="1"/>
    <row r="401" s="6" customFormat="1"/>
    <row r="402" s="6" customFormat="1"/>
    <row r="403" s="6" customFormat="1"/>
    <row r="404" s="6" customFormat="1"/>
    <row r="405" s="6" customFormat="1"/>
    <row r="406" s="6" customFormat="1"/>
    <row r="407" s="6" customFormat="1"/>
    <row r="408" s="6" customFormat="1"/>
    <row r="409" s="6" customFormat="1"/>
    <row r="410" s="6" customFormat="1"/>
    <row r="411" s="6" customFormat="1"/>
    <row r="412" s="6" customFormat="1"/>
    <row r="413" s="6" customFormat="1"/>
    <row r="414" s="6" customFormat="1"/>
    <row r="415" s="6" customFormat="1"/>
    <row r="416" s="6" customFormat="1"/>
    <row r="417" s="6" customFormat="1"/>
    <row r="418" s="6" customFormat="1"/>
    <row r="419" s="6" customFormat="1"/>
    <row r="420" s="6" customFormat="1"/>
    <row r="421" s="6" customFormat="1"/>
    <row r="422" s="6" customFormat="1"/>
    <row r="423" s="6" customFormat="1"/>
    <row r="424" s="6" customFormat="1"/>
    <row r="425" s="6" customFormat="1"/>
    <row r="426" s="6" customFormat="1"/>
    <row r="427" s="6" customFormat="1"/>
    <row r="428" s="6" customFormat="1"/>
  </sheetData>
  <sheetProtection sheet="1" objects="1" scenarios="1"/>
  <mergeCells count="35">
    <mergeCell ref="H2:H4"/>
    <mergeCell ref="B2:C5"/>
    <mergeCell ref="D2:D4"/>
    <mergeCell ref="E2:E4"/>
    <mergeCell ref="F2:F4"/>
    <mergeCell ref="G2:G4"/>
    <mergeCell ref="I2:I3"/>
    <mergeCell ref="K2:K4"/>
    <mergeCell ref="L2:L3"/>
    <mergeCell ref="M2:M4"/>
    <mergeCell ref="N2:N4"/>
    <mergeCell ref="Y3:Y4"/>
    <mergeCell ref="Z3:Z4"/>
    <mergeCell ref="O2:O4"/>
    <mergeCell ref="P2:P4"/>
    <mergeCell ref="Q2:Q4"/>
    <mergeCell ref="R2:R4"/>
    <mergeCell ref="S2:S4"/>
    <mergeCell ref="T2:T4"/>
    <mergeCell ref="AG3:AG4"/>
    <mergeCell ref="J2:J4"/>
    <mergeCell ref="AA3:AA4"/>
    <mergeCell ref="AB3:AB4"/>
    <mergeCell ref="AC3:AC4"/>
    <mergeCell ref="AD3:AD4"/>
    <mergeCell ref="AE3:AE4"/>
    <mergeCell ref="AF3:AF4"/>
    <mergeCell ref="U2:U3"/>
    <mergeCell ref="V2:Y2"/>
    <mergeCell ref="Z2:AC2"/>
    <mergeCell ref="AD2:AE2"/>
    <mergeCell ref="AF2:AG2"/>
    <mergeCell ref="V3:V4"/>
    <mergeCell ref="W3:W4"/>
    <mergeCell ref="X3:X4"/>
  </mergeCells>
  <phoneticPr fontId="3"/>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2060"/>
  </sheetPr>
  <dimension ref="A1:AH429"/>
  <sheetViews>
    <sheetView showRowColHeaders="0" zoomScale="80" zoomScaleNormal="80" workbookViewId="0">
      <pane xSplit="3" ySplit="5" topLeftCell="D6" activePane="bottomRight" state="frozen"/>
      <selection pane="topRight" activeCell="D1" sqref="D1"/>
      <selection pane="bottomLeft" activeCell="A6" sqref="A6"/>
      <selection pane="bottomRight" activeCell="D6" sqref="D6"/>
    </sheetView>
  </sheetViews>
  <sheetFormatPr defaultColWidth="9" defaultRowHeight="16.5"/>
  <cols>
    <col min="1" max="1" width="1.6328125" style="6" customWidth="1"/>
    <col min="2" max="2" width="9" style="6"/>
    <col min="3" max="3" width="24.6328125" style="6" customWidth="1"/>
    <col min="4" max="34" width="12.6328125" style="6" customWidth="1"/>
    <col min="35" max="16384" width="9" style="6"/>
  </cols>
  <sheetData>
    <row r="1" spans="1:34" ht="37.5" customHeight="1">
      <c r="B1" s="193"/>
      <c r="C1" s="193"/>
      <c r="D1" s="193"/>
      <c r="E1" s="9"/>
      <c r="F1" s="9"/>
      <c r="G1" s="9"/>
      <c r="H1" s="9"/>
      <c r="I1" s="9"/>
      <c r="J1" s="9"/>
      <c r="K1" s="9"/>
      <c r="L1" s="9"/>
      <c r="M1" s="9"/>
      <c r="N1" s="9"/>
      <c r="O1" s="9"/>
      <c r="P1" s="9"/>
      <c r="Q1" s="9"/>
      <c r="R1" s="9"/>
      <c r="S1" s="9"/>
      <c r="T1" s="9"/>
      <c r="U1" s="9"/>
      <c r="V1" s="9"/>
      <c r="W1" s="9"/>
      <c r="X1" s="9"/>
      <c r="Y1" s="9"/>
      <c r="Z1" s="9"/>
      <c r="AA1" s="194" t="s">
        <v>756</v>
      </c>
      <c r="AB1" s="9"/>
      <c r="AC1" s="9"/>
      <c r="AE1" s="194" t="s">
        <v>757</v>
      </c>
      <c r="AF1" s="194"/>
      <c r="AH1" s="194" t="s">
        <v>757</v>
      </c>
    </row>
    <row r="2" spans="1:34" ht="16.5" customHeight="1">
      <c r="A2" s="10"/>
      <c r="B2" s="748" t="s">
        <v>1025</v>
      </c>
      <c r="C2" s="749"/>
      <c r="D2" s="748" t="s">
        <v>772</v>
      </c>
      <c r="E2" s="742" t="s">
        <v>739</v>
      </c>
      <c r="F2" s="744" t="s">
        <v>771</v>
      </c>
      <c r="G2" s="742" t="s">
        <v>770</v>
      </c>
      <c r="H2" s="742" t="s">
        <v>740</v>
      </c>
      <c r="I2" s="742" t="s">
        <v>740</v>
      </c>
      <c r="J2" s="743" t="s">
        <v>741</v>
      </c>
      <c r="K2" s="742" t="s">
        <v>742</v>
      </c>
      <c r="L2" s="742" t="s">
        <v>743</v>
      </c>
      <c r="M2" s="742" t="s">
        <v>744</v>
      </c>
      <c r="N2" s="743" t="s">
        <v>745</v>
      </c>
      <c r="O2" s="743" t="s">
        <v>746</v>
      </c>
      <c r="P2" s="742" t="s">
        <v>737</v>
      </c>
      <c r="Q2" s="742" t="s">
        <v>747</v>
      </c>
      <c r="R2" s="742" t="s">
        <v>748</v>
      </c>
      <c r="S2" s="742" t="s">
        <v>748</v>
      </c>
      <c r="T2" s="743" t="s">
        <v>749</v>
      </c>
      <c r="U2" s="743"/>
      <c r="V2" s="743"/>
      <c r="W2" s="743"/>
      <c r="X2" s="741" t="s">
        <v>750</v>
      </c>
      <c r="Y2" s="741"/>
      <c r="Z2" s="741"/>
      <c r="AA2" s="741"/>
      <c r="AB2" s="738" t="s">
        <v>758</v>
      </c>
      <c r="AC2" s="739"/>
      <c r="AD2" s="738" t="s">
        <v>759</v>
      </c>
      <c r="AE2" s="739"/>
    </row>
    <row r="3" spans="1:34" ht="16.5" customHeight="1">
      <c r="A3" s="10"/>
      <c r="B3" s="749"/>
      <c r="C3" s="749"/>
      <c r="D3" s="749"/>
      <c r="E3" s="743"/>
      <c r="F3" s="745"/>
      <c r="G3" s="743"/>
      <c r="H3" s="743"/>
      <c r="I3" s="742"/>
      <c r="J3" s="743"/>
      <c r="K3" s="742"/>
      <c r="L3" s="742"/>
      <c r="M3" s="743"/>
      <c r="N3" s="743"/>
      <c r="O3" s="743"/>
      <c r="P3" s="743"/>
      <c r="Q3" s="743"/>
      <c r="R3" s="743"/>
      <c r="S3" s="742"/>
      <c r="T3" s="741" t="s">
        <v>751</v>
      </c>
      <c r="U3" s="740" t="s">
        <v>740</v>
      </c>
      <c r="V3" s="740" t="s">
        <v>748</v>
      </c>
      <c r="W3" s="743" t="s">
        <v>342</v>
      </c>
      <c r="X3" s="741" t="s">
        <v>751</v>
      </c>
      <c r="Y3" s="740" t="s">
        <v>740</v>
      </c>
      <c r="Z3" s="740" t="s">
        <v>748</v>
      </c>
      <c r="AA3" s="741" t="s">
        <v>342</v>
      </c>
      <c r="AB3" s="736" t="s">
        <v>764</v>
      </c>
      <c r="AC3" s="736" t="s">
        <v>765</v>
      </c>
      <c r="AD3" s="736" t="s">
        <v>764</v>
      </c>
      <c r="AE3" s="736" t="s">
        <v>765</v>
      </c>
    </row>
    <row r="4" spans="1:34">
      <c r="A4" s="10"/>
      <c r="B4" s="749"/>
      <c r="C4" s="749"/>
      <c r="D4" s="749"/>
      <c r="E4" s="743"/>
      <c r="F4" s="195" t="s">
        <v>752</v>
      </c>
      <c r="G4" s="743"/>
      <c r="H4" s="743"/>
      <c r="I4" s="195" t="s">
        <v>752</v>
      </c>
      <c r="J4" s="743"/>
      <c r="K4" s="742"/>
      <c r="L4" s="742"/>
      <c r="M4" s="743"/>
      <c r="N4" s="743"/>
      <c r="O4" s="743"/>
      <c r="P4" s="743"/>
      <c r="Q4" s="743"/>
      <c r="R4" s="743"/>
      <c r="S4" s="195" t="s">
        <v>752</v>
      </c>
      <c r="T4" s="741"/>
      <c r="U4" s="740"/>
      <c r="V4" s="740"/>
      <c r="W4" s="743"/>
      <c r="X4" s="741"/>
      <c r="Y4" s="740"/>
      <c r="Z4" s="740"/>
      <c r="AA4" s="741"/>
      <c r="AB4" s="737"/>
      <c r="AC4" s="737"/>
      <c r="AD4" s="737"/>
      <c r="AE4" s="737"/>
    </row>
    <row r="5" spans="1:34">
      <c r="A5" s="10"/>
      <c r="B5" s="750"/>
      <c r="C5" s="750"/>
      <c r="D5" s="196">
        <f>固定資本!$F$6</f>
        <v>2025</v>
      </c>
      <c r="E5" s="198"/>
      <c r="F5" s="199">
        <v>2020</v>
      </c>
      <c r="G5" s="199">
        <v>2020</v>
      </c>
      <c r="H5" s="199">
        <v>2020</v>
      </c>
      <c r="I5" s="196">
        <f>固定資本!$F$6</f>
        <v>2025</v>
      </c>
      <c r="J5" s="200"/>
      <c r="K5" s="199">
        <v>2020</v>
      </c>
      <c r="L5" s="201"/>
      <c r="M5" s="201"/>
      <c r="N5" s="106"/>
      <c r="O5" s="199">
        <v>2020</v>
      </c>
      <c r="P5" s="197"/>
      <c r="Q5" s="199">
        <v>2020</v>
      </c>
      <c r="R5" s="199">
        <v>2020</v>
      </c>
      <c r="S5" s="196">
        <f>固定資本!$F$6</f>
        <v>2025</v>
      </c>
      <c r="T5" s="196">
        <f>固定資本!$F$6</f>
        <v>2025</v>
      </c>
      <c r="U5" s="196">
        <f>固定資本!$F$6</f>
        <v>2025</v>
      </c>
      <c r="V5" s="196">
        <f>固定資本!$F$6</f>
        <v>2025</v>
      </c>
      <c r="W5" s="196">
        <f>固定資本!$F$6</f>
        <v>2025</v>
      </c>
      <c r="X5" s="196">
        <f>固定資本!$F$6</f>
        <v>2025</v>
      </c>
      <c r="Y5" s="196">
        <f>固定資本!$F$6</f>
        <v>2025</v>
      </c>
      <c r="Z5" s="196">
        <f>固定資本!$F$6</f>
        <v>2025</v>
      </c>
      <c r="AA5" s="196">
        <f>固定資本!$F$6</f>
        <v>2025</v>
      </c>
      <c r="AB5" s="202"/>
      <c r="AC5" s="106"/>
      <c r="AD5" s="202"/>
      <c r="AE5" s="106"/>
    </row>
    <row r="6" spans="1:34">
      <c r="A6" s="10"/>
      <c r="B6" s="203">
        <v>11</v>
      </c>
      <c r="C6" s="204" t="s">
        <v>917</v>
      </c>
      <c r="D6" s="266">
        <f>入力!G24</f>
        <v>0</v>
      </c>
      <c r="E6" s="207">
        <f>固定資本!M6</f>
        <v>0.96684125565316892</v>
      </c>
      <c r="F6" s="266">
        <f>D6/E6</f>
        <v>0</v>
      </c>
      <c r="G6" s="208">
        <f t="array" ref="G6:G111">MMULT(係数!J6:DK111,生産波及!F6:F111)</f>
        <v>0</v>
      </c>
      <c r="H6" s="206">
        <f>G6-F6</f>
        <v>0</v>
      </c>
      <c r="I6" s="206">
        <f t="shared" ref="I6" si="0">H6*E6</f>
        <v>0</v>
      </c>
      <c r="J6" s="207">
        <f>係数!E6+係数!F6</f>
        <v>0.37425714430522738</v>
      </c>
      <c r="K6" s="206">
        <f>G6*J6</f>
        <v>0</v>
      </c>
      <c r="L6" s="54"/>
      <c r="M6" s="209"/>
      <c r="N6" s="207">
        <f>係数!G6</f>
        <v>1.0450641314735356E-2</v>
      </c>
      <c r="O6" s="206">
        <f>N6*$M$116</f>
        <v>0</v>
      </c>
      <c r="P6" s="207">
        <f>係数!D6</f>
        <v>0.21254767972671762</v>
      </c>
      <c r="Q6" s="206">
        <f>O6*P6</f>
        <v>0</v>
      </c>
      <c r="R6" s="208">
        <f t="array" ref="R6:R111">MMULT(係数!J6:DK111,生産波及!Q6:Q111)</f>
        <v>0</v>
      </c>
      <c r="S6" s="206">
        <f t="shared" ref="S6" si="1">R6*E6</f>
        <v>0</v>
      </c>
      <c r="T6" s="206">
        <f>D6</f>
        <v>0</v>
      </c>
      <c r="U6" s="206">
        <f>I6</f>
        <v>0</v>
      </c>
      <c r="V6" s="206">
        <f>S6</f>
        <v>0</v>
      </c>
      <c r="W6" s="206">
        <f>SUM(T6:V6)</f>
        <v>0</v>
      </c>
      <c r="X6" s="206">
        <f>T6*(1-固定資本!N6)</f>
        <v>0</v>
      </c>
      <c r="Y6" s="206">
        <f>U6*(1-固定資本!N6)</f>
        <v>0</v>
      </c>
      <c r="Z6" s="206">
        <f>V6*(1-固定資本!N6)</f>
        <v>0</v>
      </c>
      <c r="AA6" s="206">
        <f>SUM(X6:Z6)</f>
        <v>0</v>
      </c>
      <c r="AB6" s="206">
        <f>F6*係数!H6/1000</f>
        <v>0</v>
      </c>
      <c r="AC6" s="260">
        <f>(F6+H6+R6)*係数!H6/1000</f>
        <v>0</v>
      </c>
      <c r="AD6" s="206">
        <f>F6*係数!I6/1000</f>
        <v>0</v>
      </c>
      <c r="AE6" s="260">
        <f>(F6+H6+R6)*係数!I6/1000</f>
        <v>0</v>
      </c>
    </row>
    <row r="7" spans="1:34">
      <c r="A7" s="10"/>
      <c r="B7" s="203">
        <v>12</v>
      </c>
      <c r="C7" s="204" t="s">
        <v>355</v>
      </c>
      <c r="D7" s="266">
        <f>入力!G25</f>
        <v>0</v>
      </c>
      <c r="E7" s="207">
        <f>固定資本!M7</f>
        <v>1.1121112527341257</v>
      </c>
      <c r="F7" s="266">
        <f t="shared" ref="F7:F70" si="2">D7/E7</f>
        <v>0</v>
      </c>
      <c r="G7" s="208">
        <v>0</v>
      </c>
      <c r="H7" s="206">
        <f t="shared" ref="H7:H70" si="3">G7-F7</f>
        <v>0</v>
      </c>
      <c r="I7" s="206">
        <f t="shared" ref="I7:I70" si="4">H7*E7</f>
        <v>0</v>
      </c>
      <c r="J7" s="207">
        <f>係数!E7+係数!F7</f>
        <v>0.16856918090424489</v>
      </c>
      <c r="K7" s="206">
        <f t="shared" ref="K7:K70" si="5">G7*J7</f>
        <v>0</v>
      </c>
      <c r="L7" s="8"/>
      <c r="M7" s="10"/>
      <c r="N7" s="207">
        <f>係数!G7</f>
        <v>7.3884705419987652E-4</v>
      </c>
      <c r="O7" s="206">
        <f t="shared" ref="O7:O70" si="6">N7*$M$116</f>
        <v>0</v>
      </c>
      <c r="P7" s="207">
        <f>係数!D7</f>
        <v>0.10848378204024012</v>
      </c>
      <c r="Q7" s="206">
        <f t="shared" ref="Q7:Q70" si="7">O7*P7</f>
        <v>0</v>
      </c>
      <c r="R7" s="208">
        <v>0</v>
      </c>
      <c r="S7" s="206">
        <f t="shared" ref="S7:S70" si="8">R7*E7</f>
        <v>0</v>
      </c>
      <c r="T7" s="206">
        <f t="shared" ref="T7:T70" si="9">D7</f>
        <v>0</v>
      </c>
      <c r="U7" s="206">
        <f t="shared" ref="U7:U70" si="10">I7</f>
        <v>0</v>
      </c>
      <c r="V7" s="206">
        <f t="shared" ref="V7:V70" si="11">S7</f>
        <v>0</v>
      </c>
      <c r="W7" s="206">
        <f t="shared" ref="W7:W70" si="12">SUM(T7:V7)</f>
        <v>0</v>
      </c>
      <c r="X7" s="206">
        <f>T7*(1-固定資本!N7)</f>
        <v>0</v>
      </c>
      <c r="Y7" s="206">
        <f>U7*(1-固定資本!N7)</f>
        <v>0</v>
      </c>
      <c r="Z7" s="206">
        <f>V7*(1-固定資本!N7)</f>
        <v>0</v>
      </c>
      <c r="AA7" s="206">
        <f t="shared" ref="AA7:AA70" si="13">SUM(X7:Z7)</f>
        <v>0</v>
      </c>
      <c r="AB7" s="206">
        <f>F7*係数!H7/1000</f>
        <v>0</v>
      </c>
      <c r="AC7" s="260">
        <f>(F7+H7+R7)*係数!H7/1000</f>
        <v>0</v>
      </c>
      <c r="AD7" s="206">
        <f>F7*係数!I7/1000</f>
        <v>0</v>
      </c>
      <c r="AE7" s="260">
        <f>(F7+H7+R7)*係数!I7/1000</f>
        <v>0</v>
      </c>
    </row>
    <row r="8" spans="1:34">
      <c r="A8" s="10"/>
      <c r="B8" s="203">
        <v>13</v>
      </c>
      <c r="C8" s="204" t="s">
        <v>358</v>
      </c>
      <c r="D8" s="266">
        <f>入力!G26</f>
        <v>0</v>
      </c>
      <c r="E8" s="207">
        <f>固定資本!M8</f>
        <v>1.0206778243624088</v>
      </c>
      <c r="F8" s="266">
        <f t="shared" si="2"/>
        <v>0</v>
      </c>
      <c r="G8" s="208">
        <v>0</v>
      </c>
      <c r="H8" s="206">
        <f t="shared" si="3"/>
        <v>0</v>
      </c>
      <c r="I8" s="206">
        <f t="shared" si="4"/>
        <v>0</v>
      </c>
      <c r="J8" s="207">
        <f>係数!E8+係数!F8</f>
        <v>0.41159022054828859</v>
      </c>
      <c r="K8" s="206">
        <f t="shared" si="5"/>
        <v>0</v>
      </c>
      <c r="L8" s="8"/>
      <c r="M8" s="10"/>
      <c r="N8" s="207">
        <f>係数!G8</f>
        <v>0</v>
      </c>
      <c r="O8" s="206">
        <f t="shared" si="6"/>
        <v>0</v>
      </c>
      <c r="P8" s="207">
        <f>係数!D8</f>
        <v>0.97399632510998169</v>
      </c>
      <c r="Q8" s="206">
        <f t="shared" si="7"/>
        <v>0</v>
      </c>
      <c r="R8" s="208">
        <v>0</v>
      </c>
      <c r="S8" s="206">
        <f t="shared" si="8"/>
        <v>0</v>
      </c>
      <c r="T8" s="206">
        <f t="shared" si="9"/>
        <v>0</v>
      </c>
      <c r="U8" s="206">
        <f t="shared" si="10"/>
        <v>0</v>
      </c>
      <c r="V8" s="206">
        <f t="shared" si="11"/>
        <v>0</v>
      </c>
      <c r="W8" s="206">
        <f t="shared" si="12"/>
        <v>0</v>
      </c>
      <c r="X8" s="206">
        <f>T8*(1-固定資本!N8)</f>
        <v>0</v>
      </c>
      <c r="Y8" s="206">
        <f>U8*(1-固定資本!N8)</f>
        <v>0</v>
      </c>
      <c r="Z8" s="206">
        <f>V8*(1-固定資本!N8)</f>
        <v>0</v>
      </c>
      <c r="AA8" s="206">
        <f t="shared" si="13"/>
        <v>0</v>
      </c>
      <c r="AB8" s="206">
        <f>F8*係数!H8/1000</f>
        <v>0</v>
      </c>
      <c r="AC8" s="260">
        <f>(F8+H8+R8)*係数!H8/1000</f>
        <v>0</v>
      </c>
      <c r="AD8" s="206">
        <f>F8*係数!I8/1000</f>
        <v>0</v>
      </c>
      <c r="AE8" s="260">
        <f>(F8+H8+R8)*係数!I8/1000</f>
        <v>0</v>
      </c>
    </row>
    <row r="9" spans="1:34">
      <c r="A9" s="10"/>
      <c r="B9" s="203">
        <v>15</v>
      </c>
      <c r="C9" s="211" t="s">
        <v>360</v>
      </c>
      <c r="D9" s="266">
        <f>入力!G27</f>
        <v>0</v>
      </c>
      <c r="E9" s="207">
        <f>固定資本!M9</f>
        <v>0.96569428210528452</v>
      </c>
      <c r="F9" s="266">
        <f t="shared" si="2"/>
        <v>0</v>
      </c>
      <c r="G9" s="208">
        <v>0</v>
      </c>
      <c r="H9" s="206">
        <f t="shared" si="3"/>
        <v>0</v>
      </c>
      <c r="I9" s="206">
        <f t="shared" si="4"/>
        <v>0</v>
      </c>
      <c r="J9" s="207">
        <f>係数!E9+係数!F9</f>
        <v>0.46656364321994709</v>
      </c>
      <c r="K9" s="206">
        <f t="shared" si="5"/>
        <v>0</v>
      </c>
      <c r="L9" s="8"/>
      <c r="M9" s="10"/>
      <c r="N9" s="207">
        <f>係数!G9</f>
        <v>5.3976026480449899E-4</v>
      </c>
      <c r="O9" s="206">
        <f t="shared" si="6"/>
        <v>0</v>
      </c>
      <c r="P9" s="207">
        <f>係数!D9</f>
        <v>0.12212882716105011</v>
      </c>
      <c r="Q9" s="206">
        <f t="shared" si="7"/>
        <v>0</v>
      </c>
      <c r="R9" s="208">
        <v>0</v>
      </c>
      <c r="S9" s="206">
        <f t="shared" si="8"/>
        <v>0</v>
      </c>
      <c r="T9" s="206">
        <f t="shared" si="9"/>
        <v>0</v>
      </c>
      <c r="U9" s="206">
        <f t="shared" si="10"/>
        <v>0</v>
      </c>
      <c r="V9" s="206">
        <f t="shared" si="11"/>
        <v>0</v>
      </c>
      <c r="W9" s="206">
        <f t="shared" si="12"/>
        <v>0</v>
      </c>
      <c r="X9" s="206">
        <f>T9*(1-固定資本!N9)</f>
        <v>0</v>
      </c>
      <c r="Y9" s="206">
        <f>U9*(1-固定資本!N9)</f>
        <v>0</v>
      </c>
      <c r="Z9" s="206">
        <f>V9*(1-固定資本!N9)</f>
        <v>0</v>
      </c>
      <c r="AA9" s="206">
        <f t="shared" si="13"/>
        <v>0</v>
      </c>
      <c r="AB9" s="206">
        <f>F9*係数!H9/1000</f>
        <v>0</v>
      </c>
      <c r="AC9" s="260">
        <f>(F9+H9+R9)*係数!H9/1000</f>
        <v>0</v>
      </c>
      <c r="AD9" s="206">
        <f>F9*係数!I9/1000</f>
        <v>0</v>
      </c>
      <c r="AE9" s="260">
        <f>(F9+H9+R9)*係数!I9/1000</f>
        <v>0</v>
      </c>
    </row>
    <row r="10" spans="1:34">
      <c r="A10" s="10"/>
      <c r="B10" s="203">
        <v>17</v>
      </c>
      <c r="C10" s="211" t="s">
        <v>367</v>
      </c>
      <c r="D10" s="266">
        <f>入力!G28</f>
        <v>0</v>
      </c>
      <c r="E10" s="207">
        <f>固定資本!M10</f>
        <v>1.1361582460891089</v>
      </c>
      <c r="F10" s="266">
        <f t="shared" si="2"/>
        <v>0</v>
      </c>
      <c r="G10" s="208">
        <v>0</v>
      </c>
      <c r="H10" s="206">
        <f t="shared" si="3"/>
        <v>0</v>
      </c>
      <c r="I10" s="206">
        <f t="shared" si="4"/>
        <v>0</v>
      </c>
      <c r="J10" s="207">
        <f>係数!E10+係数!F10</f>
        <v>0.45856209103496698</v>
      </c>
      <c r="K10" s="206">
        <f t="shared" si="5"/>
        <v>0</v>
      </c>
      <c r="L10" s="8"/>
      <c r="M10" s="10"/>
      <c r="N10" s="207">
        <f>係数!G10</f>
        <v>9.1080194869241503E-4</v>
      </c>
      <c r="O10" s="206">
        <f t="shared" si="6"/>
        <v>0</v>
      </c>
      <c r="P10" s="207">
        <f>係数!D10</f>
        <v>6.0409607467516446E-3</v>
      </c>
      <c r="Q10" s="206">
        <f t="shared" si="7"/>
        <v>0</v>
      </c>
      <c r="R10" s="208">
        <v>0</v>
      </c>
      <c r="S10" s="206">
        <f t="shared" si="8"/>
        <v>0</v>
      </c>
      <c r="T10" s="206">
        <f t="shared" si="9"/>
        <v>0</v>
      </c>
      <c r="U10" s="206">
        <f t="shared" si="10"/>
        <v>0</v>
      </c>
      <c r="V10" s="206">
        <f t="shared" si="11"/>
        <v>0</v>
      </c>
      <c r="W10" s="206">
        <f t="shared" si="12"/>
        <v>0</v>
      </c>
      <c r="X10" s="206">
        <f>T10*(1-固定資本!N10)</f>
        <v>0</v>
      </c>
      <c r="Y10" s="206">
        <f>U10*(1-固定資本!N10)</f>
        <v>0</v>
      </c>
      <c r="Z10" s="206">
        <f>V10*(1-固定資本!N10)</f>
        <v>0</v>
      </c>
      <c r="AA10" s="206">
        <f t="shared" si="13"/>
        <v>0</v>
      </c>
      <c r="AB10" s="206">
        <f>F10*係数!H10/1000</f>
        <v>0</v>
      </c>
      <c r="AC10" s="260">
        <f>(F10+H10+R10)*係数!H10/1000</f>
        <v>0</v>
      </c>
      <c r="AD10" s="206">
        <f>F10*係数!I10/1000</f>
        <v>0</v>
      </c>
      <c r="AE10" s="260">
        <f>(F10+H10+R10)*係数!I10/1000</f>
        <v>0</v>
      </c>
    </row>
    <row r="11" spans="1:34">
      <c r="A11" s="10"/>
      <c r="B11" s="203">
        <v>61</v>
      </c>
      <c r="C11" s="211" t="s">
        <v>373</v>
      </c>
      <c r="D11" s="266">
        <f>入力!G29</f>
        <v>0</v>
      </c>
      <c r="E11" s="207">
        <f>固定資本!M11</f>
        <v>1.3756212317099821</v>
      </c>
      <c r="F11" s="266">
        <f t="shared" si="2"/>
        <v>0</v>
      </c>
      <c r="G11" s="208">
        <v>0</v>
      </c>
      <c r="H11" s="206">
        <f t="shared" si="3"/>
        <v>0</v>
      </c>
      <c r="I11" s="206">
        <f t="shared" si="4"/>
        <v>0</v>
      </c>
      <c r="J11" s="207">
        <f>係数!E11+係数!F11</f>
        <v>0.50246436154079466</v>
      </c>
      <c r="K11" s="206">
        <f t="shared" si="5"/>
        <v>0</v>
      </c>
      <c r="L11" s="8"/>
      <c r="M11" s="10"/>
      <c r="N11" s="207">
        <f>係数!G11</f>
        <v>2.6457608892685345E-8</v>
      </c>
      <c r="O11" s="206">
        <f t="shared" si="6"/>
        <v>0</v>
      </c>
      <c r="P11" s="207">
        <f>係数!D11</f>
        <v>3.5207910359880135E-4</v>
      </c>
      <c r="Q11" s="206">
        <f t="shared" si="7"/>
        <v>0</v>
      </c>
      <c r="R11" s="208">
        <v>0</v>
      </c>
      <c r="S11" s="206">
        <f t="shared" si="8"/>
        <v>0</v>
      </c>
      <c r="T11" s="206">
        <f t="shared" si="9"/>
        <v>0</v>
      </c>
      <c r="U11" s="206">
        <f t="shared" si="10"/>
        <v>0</v>
      </c>
      <c r="V11" s="206">
        <f t="shared" si="11"/>
        <v>0</v>
      </c>
      <c r="W11" s="206">
        <f t="shared" si="12"/>
        <v>0</v>
      </c>
      <c r="X11" s="206">
        <f>T11*(1-固定資本!N11)</f>
        <v>0</v>
      </c>
      <c r="Y11" s="206">
        <f>U11*(1-固定資本!N11)</f>
        <v>0</v>
      </c>
      <c r="Z11" s="206">
        <f>V11*(1-固定資本!N11)</f>
        <v>0</v>
      </c>
      <c r="AA11" s="206">
        <f t="shared" si="13"/>
        <v>0</v>
      </c>
      <c r="AB11" s="206">
        <f>F11*係数!H11/1000</f>
        <v>0</v>
      </c>
      <c r="AC11" s="260">
        <f>(F11+H11+R11)*係数!H11/1000</f>
        <v>0</v>
      </c>
      <c r="AD11" s="206">
        <f>F11*係数!I11/1000</f>
        <v>0</v>
      </c>
      <c r="AE11" s="260">
        <f>(F11+H11+R11)*係数!I11/1000</f>
        <v>0</v>
      </c>
    </row>
    <row r="12" spans="1:34">
      <c r="A12" s="10"/>
      <c r="B12" s="203">
        <v>62</v>
      </c>
      <c r="C12" s="211" t="s">
        <v>918</v>
      </c>
      <c r="D12" s="266">
        <f>入力!G30</f>
        <v>0</v>
      </c>
      <c r="E12" s="207">
        <f>固定資本!M12</f>
        <v>1.284955875564326</v>
      </c>
      <c r="F12" s="266">
        <f t="shared" si="2"/>
        <v>0</v>
      </c>
      <c r="G12" s="208">
        <v>0</v>
      </c>
      <c r="H12" s="206">
        <f t="shared" si="3"/>
        <v>0</v>
      </c>
      <c r="I12" s="206">
        <f t="shared" si="4"/>
        <v>0</v>
      </c>
      <c r="J12" s="207">
        <f>係数!E12+係数!F12</f>
        <v>0.26275513002079015</v>
      </c>
      <c r="K12" s="206">
        <f t="shared" si="5"/>
        <v>0</v>
      </c>
      <c r="L12" s="8"/>
      <c r="M12" s="10"/>
      <c r="N12" s="207">
        <f>係数!G12</f>
        <v>1.1431572661872955E-7</v>
      </c>
      <c r="O12" s="206">
        <f t="shared" si="6"/>
        <v>0</v>
      </c>
      <c r="P12" s="207">
        <f>係数!D12</f>
        <v>9.3269307927081435E-2</v>
      </c>
      <c r="Q12" s="206">
        <f t="shared" si="7"/>
        <v>0</v>
      </c>
      <c r="R12" s="208">
        <v>0</v>
      </c>
      <c r="S12" s="206">
        <f t="shared" si="8"/>
        <v>0</v>
      </c>
      <c r="T12" s="206">
        <f t="shared" si="9"/>
        <v>0</v>
      </c>
      <c r="U12" s="206">
        <f t="shared" si="10"/>
        <v>0</v>
      </c>
      <c r="V12" s="206">
        <f t="shared" si="11"/>
        <v>0</v>
      </c>
      <c r="W12" s="206">
        <f t="shared" si="12"/>
        <v>0</v>
      </c>
      <c r="X12" s="206">
        <f>T12*(1-固定資本!N12)</f>
        <v>0</v>
      </c>
      <c r="Y12" s="206">
        <f>U12*(1-固定資本!N12)</f>
        <v>0</v>
      </c>
      <c r="Z12" s="206">
        <f>V12*(1-固定資本!N12)</f>
        <v>0</v>
      </c>
      <c r="AA12" s="206">
        <f t="shared" si="13"/>
        <v>0</v>
      </c>
      <c r="AB12" s="206">
        <f>F12*係数!H12/1000</f>
        <v>0</v>
      </c>
      <c r="AC12" s="260">
        <f>(F12+H12+R12)*係数!H12/1000</f>
        <v>0</v>
      </c>
      <c r="AD12" s="206">
        <f>F12*係数!I12/1000</f>
        <v>0</v>
      </c>
      <c r="AE12" s="260">
        <f>(F12+H12+R12)*係数!I12/1000</f>
        <v>0</v>
      </c>
    </row>
    <row r="13" spans="1:34">
      <c r="A13" s="10"/>
      <c r="B13" s="203">
        <v>111</v>
      </c>
      <c r="C13" s="211" t="s">
        <v>919</v>
      </c>
      <c r="D13" s="266">
        <f>入力!G31</f>
        <v>0</v>
      </c>
      <c r="E13" s="207">
        <f>固定資本!M13</f>
        <v>1.0384691422700865</v>
      </c>
      <c r="F13" s="266">
        <f t="shared" si="2"/>
        <v>0</v>
      </c>
      <c r="G13" s="208">
        <v>0</v>
      </c>
      <c r="H13" s="206">
        <f t="shared" si="3"/>
        <v>0</v>
      </c>
      <c r="I13" s="206">
        <f t="shared" si="4"/>
        <v>0</v>
      </c>
      <c r="J13" s="207">
        <f>係数!E13+係数!F13</f>
        <v>0.26659049673283869</v>
      </c>
      <c r="K13" s="206">
        <f t="shared" si="5"/>
        <v>0</v>
      </c>
      <c r="L13" s="8"/>
      <c r="M13" s="10"/>
      <c r="N13" s="207">
        <f>係数!G13</f>
        <v>7.4672290571751995E-2</v>
      </c>
      <c r="O13" s="206">
        <f t="shared" si="6"/>
        <v>0</v>
      </c>
      <c r="P13" s="207">
        <f>係数!D13</f>
        <v>0.24376970221768657</v>
      </c>
      <c r="Q13" s="206">
        <f t="shared" si="7"/>
        <v>0</v>
      </c>
      <c r="R13" s="208">
        <v>0</v>
      </c>
      <c r="S13" s="206">
        <f t="shared" si="8"/>
        <v>0</v>
      </c>
      <c r="T13" s="206">
        <f t="shared" si="9"/>
        <v>0</v>
      </c>
      <c r="U13" s="206">
        <f t="shared" si="10"/>
        <v>0</v>
      </c>
      <c r="V13" s="206">
        <f t="shared" si="11"/>
        <v>0</v>
      </c>
      <c r="W13" s="206">
        <f t="shared" si="12"/>
        <v>0</v>
      </c>
      <c r="X13" s="206">
        <f>T13*(1-固定資本!N13)</f>
        <v>0</v>
      </c>
      <c r="Y13" s="206">
        <f>U13*(1-固定資本!N13)</f>
        <v>0</v>
      </c>
      <c r="Z13" s="206">
        <f>V13*(1-固定資本!N13)</f>
        <v>0</v>
      </c>
      <c r="AA13" s="206">
        <f t="shared" si="13"/>
        <v>0</v>
      </c>
      <c r="AB13" s="206">
        <f>F13*係数!H13/1000</f>
        <v>0</v>
      </c>
      <c r="AC13" s="260">
        <f>(F13+H13+R13)*係数!H13/1000</f>
        <v>0</v>
      </c>
      <c r="AD13" s="206">
        <f>F13*係数!I13/1000</f>
        <v>0</v>
      </c>
      <c r="AE13" s="260">
        <f>(F13+H13+R13)*係数!I13/1000</f>
        <v>0</v>
      </c>
    </row>
    <row r="14" spans="1:34">
      <c r="A14" s="10"/>
      <c r="B14" s="203">
        <v>112</v>
      </c>
      <c r="C14" s="211" t="s">
        <v>386</v>
      </c>
      <c r="D14" s="266">
        <f>入力!G32</f>
        <v>0</v>
      </c>
      <c r="E14" s="207">
        <f>固定資本!M14</f>
        <v>1.0248520682436959</v>
      </c>
      <c r="F14" s="266">
        <f t="shared" si="2"/>
        <v>0</v>
      </c>
      <c r="G14" s="208">
        <v>0</v>
      </c>
      <c r="H14" s="206">
        <f t="shared" si="3"/>
        <v>0</v>
      </c>
      <c r="I14" s="206">
        <f t="shared" si="4"/>
        <v>0</v>
      </c>
      <c r="J14" s="207">
        <f>係数!E14+係数!F14</f>
        <v>0.10386363459729338</v>
      </c>
      <c r="K14" s="206">
        <f t="shared" si="5"/>
        <v>0</v>
      </c>
      <c r="L14" s="8"/>
      <c r="M14" s="10"/>
      <c r="N14" s="207">
        <f>係数!G14</f>
        <v>1.5301898699643185E-2</v>
      </c>
      <c r="O14" s="206">
        <f t="shared" si="6"/>
        <v>0</v>
      </c>
      <c r="P14" s="207">
        <f>係数!D14</f>
        <v>0.14331480679557262</v>
      </c>
      <c r="Q14" s="206">
        <f t="shared" si="7"/>
        <v>0</v>
      </c>
      <c r="R14" s="208">
        <v>0</v>
      </c>
      <c r="S14" s="206">
        <f t="shared" si="8"/>
        <v>0</v>
      </c>
      <c r="T14" s="206">
        <f t="shared" si="9"/>
        <v>0</v>
      </c>
      <c r="U14" s="206">
        <f t="shared" si="10"/>
        <v>0</v>
      </c>
      <c r="V14" s="206">
        <f t="shared" si="11"/>
        <v>0</v>
      </c>
      <c r="W14" s="206">
        <f t="shared" si="12"/>
        <v>0</v>
      </c>
      <c r="X14" s="206">
        <f>T14*(1-固定資本!N14)</f>
        <v>0</v>
      </c>
      <c r="Y14" s="206">
        <f>U14*(1-固定資本!N14)</f>
        <v>0</v>
      </c>
      <c r="Z14" s="206">
        <f>V14*(1-固定資本!N14)</f>
        <v>0</v>
      </c>
      <c r="AA14" s="206">
        <f t="shared" si="13"/>
        <v>0</v>
      </c>
      <c r="AB14" s="206">
        <f>F14*係数!H14/1000</f>
        <v>0</v>
      </c>
      <c r="AC14" s="260">
        <f>(F14+H14+R14)*係数!H14/1000</f>
        <v>0</v>
      </c>
      <c r="AD14" s="206">
        <f>F14*係数!I14/1000</f>
        <v>0</v>
      </c>
      <c r="AE14" s="260">
        <f>(F14+H14+R14)*係数!I14/1000</f>
        <v>0</v>
      </c>
    </row>
    <row r="15" spans="1:34">
      <c r="A15" s="10"/>
      <c r="B15" s="203">
        <v>113</v>
      </c>
      <c r="C15" s="211" t="s">
        <v>920</v>
      </c>
      <c r="D15" s="266">
        <f>入力!G33</f>
        <v>0</v>
      </c>
      <c r="E15" s="207">
        <f>固定資本!M15</f>
        <v>1.2373385827683934</v>
      </c>
      <c r="F15" s="266">
        <f t="shared" si="2"/>
        <v>0</v>
      </c>
      <c r="G15" s="208">
        <v>0</v>
      </c>
      <c r="H15" s="206">
        <f t="shared" si="3"/>
        <v>0</v>
      </c>
      <c r="I15" s="206">
        <f t="shared" si="4"/>
        <v>0</v>
      </c>
      <c r="J15" s="207">
        <f>係数!E15+係数!F15</f>
        <v>0.21986138865899743</v>
      </c>
      <c r="K15" s="206">
        <f t="shared" si="5"/>
        <v>0</v>
      </c>
      <c r="L15" s="8"/>
      <c r="M15" s="10"/>
      <c r="N15" s="207">
        <f>係数!G15</f>
        <v>4.3830376106646643E-4</v>
      </c>
      <c r="O15" s="206">
        <f t="shared" si="6"/>
        <v>0</v>
      </c>
      <c r="P15" s="207">
        <f>係数!D15</f>
        <v>0.58773650034058067</v>
      </c>
      <c r="Q15" s="206">
        <f t="shared" si="7"/>
        <v>0</v>
      </c>
      <c r="R15" s="208">
        <v>0</v>
      </c>
      <c r="S15" s="206">
        <f t="shared" si="8"/>
        <v>0</v>
      </c>
      <c r="T15" s="206">
        <f t="shared" si="9"/>
        <v>0</v>
      </c>
      <c r="U15" s="206">
        <f t="shared" si="10"/>
        <v>0</v>
      </c>
      <c r="V15" s="206">
        <f t="shared" si="11"/>
        <v>0</v>
      </c>
      <c r="W15" s="206">
        <f t="shared" si="12"/>
        <v>0</v>
      </c>
      <c r="X15" s="206">
        <f>T15*(1-固定資本!N15)</f>
        <v>0</v>
      </c>
      <c r="Y15" s="206">
        <f>U15*(1-固定資本!N15)</f>
        <v>0</v>
      </c>
      <c r="Z15" s="206">
        <f>V15*(1-固定資本!N15)</f>
        <v>0</v>
      </c>
      <c r="AA15" s="206">
        <f t="shared" si="13"/>
        <v>0</v>
      </c>
      <c r="AB15" s="206">
        <f>F15*係数!H15/1000</f>
        <v>0</v>
      </c>
      <c r="AC15" s="260">
        <f>(F15+H15+R15)*係数!H15/1000</f>
        <v>0</v>
      </c>
      <c r="AD15" s="206">
        <f>F15*係数!I15/1000</f>
        <v>0</v>
      </c>
      <c r="AE15" s="260">
        <f>(F15+H15+R15)*係数!I15/1000</f>
        <v>0</v>
      </c>
    </row>
    <row r="16" spans="1:34">
      <c r="A16" s="10"/>
      <c r="B16" s="203">
        <v>114</v>
      </c>
      <c r="C16" s="211" t="s">
        <v>0</v>
      </c>
      <c r="D16" s="266">
        <f>入力!G34</f>
        <v>0</v>
      </c>
      <c r="E16" s="207">
        <f>固定資本!M16</f>
        <v>1.1059206957425047</v>
      </c>
      <c r="F16" s="266">
        <f t="shared" si="2"/>
        <v>0</v>
      </c>
      <c r="G16" s="208">
        <v>0</v>
      </c>
      <c r="H16" s="206">
        <f t="shared" si="3"/>
        <v>0</v>
      </c>
      <c r="I16" s="206">
        <f t="shared" si="4"/>
        <v>0</v>
      </c>
      <c r="J16" s="207">
        <f>係数!E16+係数!F16</f>
        <v>0</v>
      </c>
      <c r="K16" s="206">
        <f t="shared" si="5"/>
        <v>0</v>
      </c>
      <c r="L16" s="8"/>
      <c r="M16" s="10"/>
      <c r="N16" s="207">
        <f>係数!G16</f>
        <v>1.0483040277279339E-2</v>
      </c>
      <c r="O16" s="206">
        <f t="shared" si="6"/>
        <v>0</v>
      </c>
      <c r="P16" s="207">
        <f>係数!D16</f>
        <v>0</v>
      </c>
      <c r="Q16" s="206">
        <f t="shared" si="7"/>
        <v>0</v>
      </c>
      <c r="R16" s="208">
        <v>0</v>
      </c>
      <c r="S16" s="206">
        <f t="shared" si="8"/>
        <v>0</v>
      </c>
      <c r="T16" s="206">
        <f t="shared" si="9"/>
        <v>0</v>
      </c>
      <c r="U16" s="206">
        <f t="shared" si="10"/>
        <v>0</v>
      </c>
      <c r="V16" s="206">
        <f t="shared" si="11"/>
        <v>0</v>
      </c>
      <c r="W16" s="206">
        <f t="shared" si="12"/>
        <v>0</v>
      </c>
      <c r="X16" s="206">
        <f>T16*(1-固定資本!N16)</f>
        <v>0</v>
      </c>
      <c r="Y16" s="206">
        <f>U16*(1-固定資本!N16)</f>
        <v>0</v>
      </c>
      <c r="Z16" s="206">
        <f>V16*(1-固定資本!N16)</f>
        <v>0</v>
      </c>
      <c r="AA16" s="206">
        <f t="shared" si="13"/>
        <v>0</v>
      </c>
      <c r="AB16" s="206">
        <f>F16*係数!H16/1000</f>
        <v>0</v>
      </c>
      <c r="AC16" s="260">
        <f>(F16+H16+R16)*係数!H16/1000</f>
        <v>0</v>
      </c>
      <c r="AD16" s="206">
        <f>F16*係数!I16/1000</f>
        <v>0</v>
      </c>
      <c r="AE16" s="260">
        <f>(F16+H16+R16)*係数!I16/1000</f>
        <v>0</v>
      </c>
    </row>
    <row r="17" spans="1:31">
      <c r="A17" s="10"/>
      <c r="B17" s="203">
        <v>151</v>
      </c>
      <c r="C17" s="211" t="s">
        <v>391</v>
      </c>
      <c r="D17" s="266">
        <f>入力!G35</f>
        <v>0</v>
      </c>
      <c r="E17" s="207">
        <f>固定資本!M17</f>
        <v>1.0330713566341254</v>
      </c>
      <c r="F17" s="266">
        <f t="shared" si="2"/>
        <v>0</v>
      </c>
      <c r="G17" s="208">
        <v>0</v>
      </c>
      <c r="H17" s="206">
        <f t="shared" si="3"/>
        <v>0</v>
      </c>
      <c r="I17" s="206">
        <f t="shared" si="4"/>
        <v>0</v>
      </c>
      <c r="J17" s="207">
        <f>係数!E17+係数!F17</f>
        <v>0.30778583267403881</v>
      </c>
      <c r="K17" s="206">
        <f t="shared" si="5"/>
        <v>0</v>
      </c>
      <c r="L17" s="8"/>
      <c r="M17" s="10"/>
      <c r="N17" s="207">
        <f>係数!G17</f>
        <v>3.0577641961036003E-4</v>
      </c>
      <c r="O17" s="206">
        <f t="shared" si="6"/>
        <v>0</v>
      </c>
      <c r="P17" s="207">
        <f>係数!D17</f>
        <v>8.211175908886581E-2</v>
      </c>
      <c r="Q17" s="206">
        <f t="shared" si="7"/>
        <v>0</v>
      </c>
      <c r="R17" s="208">
        <v>0</v>
      </c>
      <c r="S17" s="206">
        <f t="shared" si="8"/>
        <v>0</v>
      </c>
      <c r="T17" s="206">
        <f t="shared" si="9"/>
        <v>0</v>
      </c>
      <c r="U17" s="206">
        <f t="shared" si="10"/>
        <v>0</v>
      </c>
      <c r="V17" s="206">
        <f t="shared" si="11"/>
        <v>0</v>
      </c>
      <c r="W17" s="206">
        <f t="shared" si="12"/>
        <v>0</v>
      </c>
      <c r="X17" s="206">
        <f>T17*(1-固定資本!N17)</f>
        <v>0</v>
      </c>
      <c r="Y17" s="206">
        <f>U17*(1-固定資本!N17)</f>
        <v>0</v>
      </c>
      <c r="Z17" s="206">
        <f>V17*(1-固定資本!N17)</f>
        <v>0</v>
      </c>
      <c r="AA17" s="206">
        <f t="shared" si="13"/>
        <v>0</v>
      </c>
      <c r="AB17" s="206">
        <f>F17*係数!H17/1000</f>
        <v>0</v>
      </c>
      <c r="AC17" s="260">
        <f>(F17+H17+R17)*係数!H17/1000</f>
        <v>0</v>
      </c>
      <c r="AD17" s="206">
        <f>F17*係数!I17/1000</f>
        <v>0</v>
      </c>
      <c r="AE17" s="260">
        <f>(F17+H17+R17)*係数!I17/1000</f>
        <v>0</v>
      </c>
    </row>
    <row r="18" spans="1:31">
      <c r="A18" s="10"/>
      <c r="B18" s="203">
        <v>152</v>
      </c>
      <c r="C18" s="211" t="s">
        <v>921</v>
      </c>
      <c r="D18" s="266">
        <f>入力!G36</f>
        <v>0</v>
      </c>
      <c r="E18" s="207">
        <f>固定資本!M18</f>
        <v>1.0040377602817452</v>
      </c>
      <c r="F18" s="266">
        <f t="shared" si="2"/>
        <v>0</v>
      </c>
      <c r="G18" s="208">
        <v>0</v>
      </c>
      <c r="H18" s="206">
        <f t="shared" si="3"/>
        <v>0</v>
      </c>
      <c r="I18" s="206">
        <f t="shared" si="4"/>
        <v>0</v>
      </c>
      <c r="J18" s="207">
        <f>係数!E18+係数!F18</f>
        <v>0.19686657612166214</v>
      </c>
      <c r="K18" s="206">
        <f t="shared" si="5"/>
        <v>0</v>
      </c>
      <c r="L18" s="8"/>
      <c r="M18" s="10"/>
      <c r="N18" s="207">
        <f>係数!G18</f>
        <v>1.5218347102826523E-2</v>
      </c>
      <c r="O18" s="206">
        <f t="shared" si="6"/>
        <v>0</v>
      </c>
      <c r="P18" s="207">
        <f>係数!D18</f>
        <v>2.5436925229004204E-2</v>
      </c>
      <c r="Q18" s="206">
        <f t="shared" si="7"/>
        <v>0</v>
      </c>
      <c r="R18" s="208">
        <v>0</v>
      </c>
      <c r="S18" s="206">
        <f t="shared" si="8"/>
        <v>0</v>
      </c>
      <c r="T18" s="206">
        <f t="shared" si="9"/>
        <v>0</v>
      </c>
      <c r="U18" s="206">
        <f t="shared" si="10"/>
        <v>0</v>
      </c>
      <c r="V18" s="206">
        <f t="shared" si="11"/>
        <v>0</v>
      </c>
      <c r="W18" s="206">
        <f t="shared" si="12"/>
        <v>0</v>
      </c>
      <c r="X18" s="206">
        <f>T18*(1-固定資本!N18)</f>
        <v>0</v>
      </c>
      <c r="Y18" s="206">
        <f>U18*(1-固定資本!N18)</f>
        <v>0</v>
      </c>
      <c r="Z18" s="206">
        <f>V18*(1-固定資本!N18)</f>
        <v>0</v>
      </c>
      <c r="AA18" s="206">
        <f t="shared" si="13"/>
        <v>0</v>
      </c>
      <c r="AB18" s="206">
        <f>F18*係数!H18/1000</f>
        <v>0</v>
      </c>
      <c r="AC18" s="260">
        <f>(F18+H18+R18)*係数!H18/1000</f>
        <v>0</v>
      </c>
      <c r="AD18" s="206">
        <f>F18*係数!I18/1000</f>
        <v>0</v>
      </c>
      <c r="AE18" s="260">
        <f>(F18+H18+R18)*係数!I18/1000</f>
        <v>0</v>
      </c>
    </row>
    <row r="19" spans="1:31">
      <c r="A19" s="10"/>
      <c r="B19" s="203">
        <v>161</v>
      </c>
      <c r="C19" s="211" t="s">
        <v>922</v>
      </c>
      <c r="D19" s="266">
        <f>入力!G37</f>
        <v>0</v>
      </c>
      <c r="E19" s="207">
        <f>固定資本!M19</f>
        <v>1.3462885271538492</v>
      </c>
      <c r="F19" s="266">
        <f t="shared" si="2"/>
        <v>0</v>
      </c>
      <c r="G19" s="208">
        <v>0</v>
      </c>
      <c r="H19" s="206">
        <f t="shared" si="3"/>
        <v>0</v>
      </c>
      <c r="I19" s="206">
        <f t="shared" si="4"/>
        <v>0</v>
      </c>
      <c r="J19" s="207">
        <f>係数!E19+係数!F19</f>
        <v>0.21261298256246675</v>
      </c>
      <c r="K19" s="206">
        <f t="shared" si="5"/>
        <v>0</v>
      </c>
      <c r="L19" s="8"/>
      <c r="M19" s="10"/>
      <c r="N19" s="207">
        <f>係数!G19</f>
        <v>1.9018542445787658E-4</v>
      </c>
      <c r="O19" s="206">
        <f t="shared" si="6"/>
        <v>0</v>
      </c>
      <c r="P19" s="207">
        <f>係数!D19</f>
        <v>0.16140560519226821</v>
      </c>
      <c r="Q19" s="206">
        <f t="shared" si="7"/>
        <v>0</v>
      </c>
      <c r="R19" s="208">
        <v>0</v>
      </c>
      <c r="S19" s="206">
        <f t="shared" si="8"/>
        <v>0</v>
      </c>
      <c r="T19" s="206">
        <f t="shared" si="9"/>
        <v>0</v>
      </c>
      <c r="U19" s="206">
        <f t="shared" si="10"/>
        <v>0</v>
      </c>
      <c r="V19" s="206">
        <f t="shared" si="11"/>
        <v>0</v>
      </c>
      <c r="W19" s="206">
        <f t="shared" si="12"/>
        <v>0</v>
      </c>
      <c r="X19" s="206">
        <f>T19*(1-固定資本!N19)</f>
        <v>0</v>
      </c>
      <c r="Y19" s="206">
        <f>U19*(1-固定資本!N19)</f>
        <v>0</v>
      </c>
      <c r="Z19" s="206">
        <f>V19*(1-固定資本!N19)</f>
        <v>0</v>
      </c>
      <c r="AA19" s="206">
        <f t="shared" si="13"/>
        <v>0</v>
      </c>
      <c r="AB19" s="206">
        <f>F19*係数!H19/1000</f>
        <v>0</v>
      </c>
      <c r="AC19" s="260">
        <f>(F19+H19+R19)*係数!H19/1000</f>
        <v>0</v>
      </c>
      <c r="AD19" s="206">
        <f>F19*係数!I19/1000</f>
        <v>0</v>
      </c>
      <c r="AE19" s="260">
        <f>(F19+H19+R19)*係数!I19/1000</f>
        <v>0</v>
      </c>
    </row>
    <row r="20" spans="1:31">
      <c r="A20" s="10"/>
      <c r="B20" s="203">
        <v>162</v>
      </c>
      <c r="C20" s="211" t="s">
        <v>404</v>
      </c>
      <c r="D20" s="266">
        <f>入力!G38</f>
        <v>0</v>
      </c>
      <c r="E20" s="207">
        <f>固定資本!M20</f>
        <v>1.0907026309543317</v>
      </c>
      <c r="F20" s="266">
        <f t="shared" si="2"/>
        <v>0</v>
      </c>
      <c r="G20" s="208">
        <v>0</v>
      </c>
      <c r="H20" s="206">
        <f t="shared" si="3"/>
        <v>0</v>
      </c>
      <c r="I20" s="206">
        <f t="shared" si="4"/>
        <v>0</v>
      </c>
      <c r="J20" s="207">
        <f>係数!E20+係数!F20</f>
        <v>0.13268141505326358</v>
      </c>
      <c r="K20" s="206">
        <f t="shared" si="5"/>
        <v>0</v>
      </c>
      <c r="L20" s="8"/>
      <c r="M20" s="10"/>
      <c r="N20" s="207">
        <f>係数!G20</f>
        <v>6.1469988046377482E-4</v>
      </c>
      <c r="O20" s="206">
        <f t="shared" si="6"/>
        <v>0</v>
      </c>
      <c r="P20" s="207">
        <f>係数!D20</f>
        <v>9.6040345434736163E-2</v>
      </c>
      <c r="Q20" s="206">
        <f t="shared" si="7"/>
        <v>0</v>
      </c>
      <c r="R20" s="208">
        <v>0</v>
      </c>
      <c r="S20" s="206">
        <f t="shared" si="8"/>
        <v>0</v>
      </c>
      <c r="T20" s="206">
        <f t="shared" si="9"/>
        <v>0</v>
      </c>
      <c r="U20" s="206">
        <f t="shared" si="10"/>
        <v>0</v>
      </c>
      <c r="V20" s="206">
        <f t="shared" si="11"/>
        <v>0</v>
      </c>
      <c r="W20" s="206">
        <f t="shared" si="12"/>
        <v>0</v>
      </c>
      <c r="X20" s="206">
        <f>T20*(1-固定資本!N20)</f>
        <v>0</v>
      </c>
      <c r="Y20" s="206">
        <f>U20*(1-固定資本!N20)</f>
        <v>0</v>
      </c>
      <c r="Z20" s="206">
        <f>V20*(1-固定資本!N20)</f>
        <v>0</v>
      </c>
      <c r="AA20" s="206">
        <f t="shared" si="13"/>
        <v>0</v>
      </c>
      <c r="AB20" s="206">
        <f>F20*係数!H20/1000</f>
        <v>0</v>
      </c>
      <c r="AC20" s="260">
        <f>(F20+H20+R20)*係数!H20/1000</f>
        <v>0</v>
      </c>
      <c r="AD20" s="206">
        <f>F20*係数!I20/1000</f>
        <v>0</v>
      </c>
      <c r="AE20" s="260">
        <f>(F20+H20+R20)*係数!I20/1000</f>
        <v>0</v>
      </c>
    </row>
    <row r="21" spans="1:31">
      <c r="A21" s="10"/>
      <c r="B21" s="203">
        <v>163</v>
      </c>
      <c r="C21" s="211" t="s">
        <v>405</v>
      </c>
      <c r="D21" s="266">
        <f>入力!G39</f>
        <v>0</v>
      </c>
      <c r="E21" s="207">
        <f>固定資本!M21</f>
        <v>1.0218903876367493</v>
      </c>
      <c r="F21" s="266">
        <f t="shared" si="2"/>
        <v>0</v>
      </c>
      <c r="G21" s="208">
        <v>0</v>
      </c>
      <c r="H21" s="206">
        <f t="shared" si="3"/>
        <v>0</v>
      </c>
      <c r="I21" s="206">
        <f t="shared" si="4"/>
        <v>0</v>
      </c>
      <c r="J21" s="207">
        <f>係数!E21+係数!F21</f>
        <v>0.16306787017662275</v>
      </c>
      <c r="K21" s="206">
        <f t="shared" si="5"/>
        <v>0</v>
      </c>
      <c r="L21" s="8"/>
      <c r="M21" s="10"/>
      <c r="N21" s="207">
        <f>係数!G21</f>
        <v>1.3141217386525105E-4</v>
      </c>
      <c r="O21" s="206">
        <f t="shared" si="6"/>
        <v>0</v>
      </c>
      <c r="P21" s="207">
        <f>係数!D21</f>
        <v>0.32649033516319137</v>
      </c>
      <c r="Q21" s="206">
        <f t="shared" si="7"/>
        <v>0</v>
      </c>
      <c r="R21" s="208">
        <v>0</v>
      </c>
      <c r="S21" s="206">
        <f t="shared" si="8"/>
        <v>0</v>
      </c>
      <c r="T21" s="206">
        <f t="shared" si="9"/>
        <v>0</v>
      </c>
      <c r="U21" s="206">
        <f t="shared" si="10"/>
        <v>0</v>
      </c>
      <c r="V21" s="206">
        <f t="shared" si="11"/>
        <v>0</v>
      </c>
      <c r="W21" s="206">
        <f t="shared" si="12"/>
        <v>0</v>
      </c>
      <c r="X21" s="206">
        <f>T21*(1-固定資本!N21)</f>
        <v>0</v>
      </c>
      <c r="Y21" s="206">
        <f>U21*(1-固定資本!N21)</f>
        <v>0</v>
      </c>
      <c r="Z21" s="206">
        <f>V21*(1-固定資本!N21)</f>
        <v>0</v>
      </c>
      <c r="AA21" s="206">
        <f t="shared" si="13"/>
        <v>0</v>
      </c>
      <c r="AB21" s="206">
        <f>F21*係数!H21/1000</f>
        <v>0</v>
      </c>
      <c r="AC21" s="260">
        <f>(F21+H21+R21)*係数!H21/1000</f>
        <v>0</v>
      </c>
      <c r="AD21" s="206">
        <f>F21*係数!I21/1000</f>
        <v>0</v>
      </c>
      <c r="AE21" s="260">
        <f>(F21+H21+R21)*係数!I21/1000</f>
        <v>0</v>
      </c>
    </row>
    <row r="22" spans="1:31">
      <c r="A22" s="10"/>
      <c r="B22" s="203">
        <v>164</v>
      </c>
      <c r="C22" s="211" t="s">
        <v>410</v>
      </c>
      <c r="D22" s="266">
        <f>入力!G40</f>
        <v>0</v>
      </c>
      <c r="E22" s="207">
        <f>固定資本!M22</f>
        <v>1.0121250222228615</v>
      </c>
      <c r="F22" s="266">
        <f t="shared" si="2"/>
        <v>0</v>
      </c>
      <c r="G22" s="208">
        <v>0</v>
      </c>
      <c r="H22" s="206">
        <f t="shared" si="3"/>
        <v>0</v>
      </c>
      <c r="I22" s="206">
        <f t="shared" si="4"/>
        <v>0</v>
      </c>
      <c r="J22" s="207">
        <f>係数!E22+係数!F22</f>
        <v>0.25047246516126453</v>
      </c>
      <c r="K22" s="206">
        <f t="shared" si="5"/>
        <v>0</v>
      </c>
      <c r="L22" s="8"/>
      <c r="M22" s="10"/>
      <c r="N22" s="207">
        <f>係数!G22</f>
        <v>1.0192984155699288E-3</v>
      </c>
      <c r="O22" s="206">
        <f t="shared" si="6"/>
        <v>0</v>
      </c>
      <c r="P22" s="207">
        <f>係数!D22</f>
        <v>0.45423019493655536</v>
      </c>
      <c r="Q22" s="206">
        <f t="shared" si="7"/>
        <v>0</v>
      </c>
      <c r="R22" s="208">
        <v>0</v>
      </c>
      <c r="S22" s="206">
        <f t="shared" si="8"/>
        <v>0</v>
      </c>
      <c r="T22" s="206">
        <f t="shared" si="9"/>
        <v>0</v>
      </c>
      <c r="U22" s="206">
        <f t="shared" si="10"/>
        <v>0</v>
      </c>
      <c r="V22" s="206">
        <f t="shared" si="11"/>
        <v>0</v>
      </c>
      <c r="W22" s="206">
        <f t="shared" si="12"/>
        <v>0</v>
      </c>
      <c r="X22" s="206">
        <f>T22*(1-固定資本!N22)</f>
        <v>0</v>
      </c>
      <c r="Y22" s="206">
        <f>U22*(1-固定資本!N22)</f>
        <v>0</v>
      </c>
      <c r="Z22" s="206">
        <f>V22*(1-固定資本!N22)</f>
        <v>0</v>
      </c>
      <c r="AA22" s="206">
        <f t="shared" si="13"/>
        <v>0</v>
      </c>
      <c r="AB22" s="206">
        <f>F22*係数!H22/1000</f>
        <v>0</v>
      </c>
      <c r="AC22" s="260">
        <f>(F22+H22+R22)*係数!H22/1000</f>
        <v>0</v>
      </c>
      <c r="AD22" s="206">
        <f>F22*係数!I22/1000</f>
        <v>0</v>
      </c>
      <c r="AE22" s="260">
        <f>(F22+H22+R22)*係数!I22/1000</f>
        <v>0</v>
      </c>
    </row>
    <row r="23" spans="1:31">
      <c r="A23" s="10"/>
      <c r="B23" s="203">
        <v>191</v>
      </c>
      <c r="C23" s="211" t="s">
        <v>416</v>
      </c>
      <c r="D23" s="266">
        <f>入力!G41</f>
        <v>0</v>
      </c>
      <c r="E23" s="207">
        <f>固定資本!M23</f>
        <v>0.99150367149246599</v>
      </c>
      <c r="F23" s="266">
        <f t="shared" si="2"/>
        <v>0</v>
      </c>
      <c r="G23" s="208">
        <v>0</v>
      </c>
      <c r="H23" s="206">
        <f t="shared" si="3"/>
        <v>0</v>
      </c>
      <c r="I23" s="206">
        <f t="shared" si="4"/>
        <v>0</v>
      </c>
      <c r="J23" s="207">
        <f>係数!E23+係数!F23</f>
        <v>0.4361493618803795</v>
      </c>
      <c r="K23" s="206">
        <f t="shared" si="5"/>
        <v>0</v>
      </c>
      <c r="L23" s="8"/>
      <c r="M23" s="10"/>
      <c r="N23" s="207">
        <f>係数!G23</f>
        <v>8.3976980956073787E-5</v>
      </c>
      <c r="O23" s="206">
        <f t="shared" si="6"/>
        <v>0</v>
      </c>
      <c r="P23" s="207">
        <f>係数!D23</f>
        <v>0.68725111794739835</v>
      </c>
      <c r="Q23" s="206">
        <f t="shared" si="7"/>
        <v>0</v>
      </c>
      <c r="R23" s="208">
        <v>0</v>
      </c>
      <c r="S23" s="206">
        <f t="shared" si="8"/>
        <v>0</v>
      </c>
      <c r="T23" s="206">
        <f t="shared" si="9"/>
        <v>0</v>
      </c>
      <c r="U23" s="206">
        <f t="shared" si="10"/>
        <v>0</v>
      </c>
      <c r="V23" s="206">
        <f t="shared" si="11"/>
        <v>0</v>
      </c>
      <c r="W23" s="206">
        <f t="shared" si="12"/>
        <v>0</v>
      </c>
      <c r="X23" s="206">
        <f>T23*(1-固定資本!N23)</f>
        <v>0</v>
      </c>
      <c r="Y23" s="206">
        <f>U23*(1-固定資本!N23)</f>
        <v>0</v>
      </c>
      <c r="Z23" s="206">
        <f>V23*(1-固定資本!N23)</f>
        <v>0</v>
      </c>
      <c r="AA23" s="206">
        <f t="shared" si="13"/>
        <v>0</v>
      </c>
      <c r="AB23" s="206">
        <f>F23*係数!H23/1000</f>
        <v>0</v>
      </c>
      <c r="AC23" s="260">
        <f>(F23+H23+R23)*係数!H23/1000</f>
        <v>0</v>
      </c>
      <c r="AD23" s="206">
        <f>F23*係数!I23/1000</f>
        <v>0</v>
      </c>
      <c r="AE23" s="260">
        <f>(F23+H23+R23)*係数!I23/1000</f>
        <v>0</v>
      </c>
    </row>
    <row r="24" spans="1:31">
      <c r="A24" s="10"/>
      <c r="B24" s="203">
        <v>201</v>
      </c>
      <c r="C24" s="211" t="s">
        <v>418</v>
      </c>
      <c r="D24" s="266">
        <f>入力!G42</f>
        <v>0</v>
      </c>
      <c r="E24" s="207">
        <f>固定資本!M24</f>
        <v>1.2257189051853561</v>
      </c>
      <c r="F24" s="266">
        <f t="shared" si="2"/>
        <v>0</v>
      </c>
      <c r="G24" s="208">
        <v>0</v>
      </c>
      <c r="H24" s="206">
        <f t="shared" si="3"/>
        <v>0</v>
      </c>
      <c r="I24" s="206">
        <f t="shared" si="4"/>
        <v>0</v>
      </c>
      <c r="J24" s="207">
        <f>係数!E24+係数!F24</f>
        <v>0.21288585255126363</v>
      </c>
      <c r="K24" s="206">
        <f t="shared" si="5"/>
        <v>0</v>
      </c>
      <c r="L24" s="8"/>
      <c r="M24" s="10"/>
      <c r="N24" s="207">
        <f>係数!G24</f>
        <v>8.8949420435827132E-6</v>
      </c>
      <c r="O24" s="206">
        <f t="shared" si="6"/>
        <v>0</v>
      </c>
      <c r="P24" s="207">
        <f>係数!D24</f>
        <v>0.10970004342273032</v>
      </c>
      <c r="Q24" s="206">
        <f t="shared" si="7"/>
        <v>0</v>
      </c>
      <c r="R24" s="208">
        <v>0</v>
      </c>
      <c r="S24" s="206">
        <f t="shared" si="8"/>
        <v>0</v>
      </c>
      <c r="T24" s="206">
        <f t="shared" si="9"/>
        <v>0</v>
      </c>
      <c r="U24" s="206">
        <f t="shared" si="10"/>
        <v>0</v>
      </c>
      <c r="V24" s="206">
        <f t="shared" si="11"/>
        <v>0</v>
      </c>
      <c r="W24" s="206">
        <f t="shared" si="12"/>
        <v>0</v>
      </c>
      <c r="X24" s="206">
        <f>T24*(1-固定資本!N24)</f>
        <v>0</v>
      </c>
      <c r="Y24" s="206">
        <f>U24*(1-固定資本!N24)</f>
        <v>0</v>
      </c>
      <c r="Z24" s="206">
        <f>V24*(1-固定資本!N24)</f>
        <v>0</v>
      </c>
      <c r="AA24" s="206">
        <f t="shared" si="13"/>
        <v>0</v>
      </c>
      <c r="AB24" s="206">
        <f>F24*係数!H24/1000</f>
        <v>0</v>
      </c>
      <c r="AC24" s="260">
        <f>(F24+H24+R24)*係数!H24/1000</f>
        <v>0</v>
      </c>
      <c r="AD24" s="206">
        <f>F24*係数!I24/1000</f>
        <v>0</v>
      </c>
      <c r="AE24" s="260">
        <f>(F24+H24+R24)*係数!I24/1000</f>
        <v>0</v>
      </c>
    </row>
    <row r="25" spans="1:31">
      <c r="A25" s="10"/>
      <c r="B25" s="203">
        <v>202</v>
      </c>
      <c r="C25" s="211" t="s">
        <v>420</v>
      </c>
      <c r="D25" s="266">
        <f>入力!G43</f>
        <v>0</v>
      </c>
      <c r="E25" s="207">
        <f>固定資本!M25</f>
        <v>1.1428234885768203</v>
      </c>
      <c r="F25" s="266">
        <f t="shared" si="2"/>
        <v>0</v>
      </c>
      <c r="G25" s="208">
        <v>0</v>
      </c>
      <c r="H25" s="206">
        <f t="shared" si="3"/>
        <v>0</v>
      </c>
      <c r="I25" s="206">
        <f t="shared" si="4"/>
        <v>0</v>
      </c>
      <c r="J25" s="207">
        <f>係数!E25+係数!F25</f>
        <v>0.22806471755916519</v>
      </c>
      <c r="K25" s="206">
        <f t="shared" si="5"/>
        <v>0</v>
      </c>
      <c r="L25" s="8"/>
      <c r="M25" s="10"/>
      <c r="N25" s="207">
        <f>係数!G25</f>
        <v>2.9254455103113891E-5</v>
      </c>
      <c r="O25" s="206">
        <f t="shared" si="6"/>
        <v>0</v>
      </c>
      <c r="P25" s="207">
        <f>係数!D25</f>
        <v>6.5096022571089707E-2</v>
      </c>
      <c r="Q25" s="206">
        <f t="shared" si="7"/>
        <v>0</v>
      </c>
      <c r="R25" s="208">
        <v>0</v>
      </c>
      <c r="S25" s="206">
        <f t="shared" si="8"/>
        <v>0</v>
      </c>
      <c r="T25" s="206">
        <f t="shared" si="9"/>
        <v>0</v>
      </c>
      <c r="U25" s="206">
        <f t="shared" si="10"/>
        <v>0</v>
      </c>
      <c r="V25" s="206">
        <f t="shared" si="11"/>
        <v>0</v>
      </c>
      <c r="W25" s="206">
        <f t="shared" si="12"/>
        <v>0</v>
      </c>
      <c r="X25" s="206">
        <f>T25*(1-固定資本!N25)</f>
        <v>0</v>
      </c>
      <c r="Y25" s="206">
        <f>U25*(1-固定資本!N25)</f>
        <v>0</v>
      </c>
      <c r="Z25" s="206">
        <f>V25*(1-固定資本!N25)</f>
        <v>0</v>
      </c>
      <c r="AA25" s="206">
        <f t="shared" si="13"/>
        <v>0</v>
      </c>
      <c r="AB25" s="206">
        <f>F25*係数!H25/1000</f>
        <v>0</v>
      </c>
      <c r="AC25" s="260">
        <f>(F25+H25+R25)*係数!H25/1000</f>
        <v>0</v>
      </c>
      <c r="AD25" s="206">
        <f>F25*係数!I25/1000</f>
        <v>0</v>
      </c>
      <c r="AE25" s="260">
        <f>(F25+H25+R25)*係数!I25/1000</f>
        <v>0</v>
      </c>
    </row>
    <row r="26" spans="1:31">
      <c r="A26" s="10"/>
      <c r="B26" s="203">
        <v>203</v>
      </c>
      <c r="C26" s="211" t="s">
        <v>923</v>
      </c>
      <c r="D26" s="266">
        <f>入力!G44</f>
        <v>0</v>
      </c>
      <c r="E26" s="207">
        <f>固定資本!M26</f>
        <v>1.4289057904437679</v>
      </c>
      <c r="F26" s="266">
        <f t="shared" si="2"/>
        <v>0</v>
      </c>
      <c r="G26" s="208">
        <v>0</v>
      </c>
      <c r="H26" s="206">
        <f t="shared" si="3"/>
        <v>0</v>
      </c>
      <c r="I26" s="206">
        <f t="shared" si="4"/>
        <v>0</v>
      </c>
      <c r="J26" s="207">
        <f>係数!E26+係数!F26</f>
        <v>0</v>
      </c>
      <c r="K26" s="206">
        <f t="shared" si="5"/>
        <v>0</v>
      </c>
      <c r="L26" s="8"/>
      <c r="M26" s="10"/>
      <c r="N26" s="207">
        <f>係数!G26</f>
        <v>0</v>
      </c>
      <c r="O26" s="206">
        <f t="shared" si="6"/>
        <v>0</v>
      </c>
      <c r="P26" s="207">
        <f>係数!D26</f>
        <v>0</v>
      </c>
      <c r="Q26" s="206">
        <f t="shared" si="7"/>
        <v>0</v>
      </c>
      <c r="R26" s="208">
        <v>0</v>
      </c>
      <c r="S26" s="206">
        <f t="shared" si="8"/>
        <v>0</v>
      </c>
      <c r="T26" s="206">
        <f t="shared" si="9"/>
        <v>0</v>
      </c>
      <c r="U26" s="206">
        <f t="shared" si="10"/>
        <v>0</v>
      </c>
      <c r="V26" s="206">
        <f t="shared" si="11"/>
        <v>0</v>
      </c>
      <c r="W26" s="206">
        <f t="shared" si="12"/>
        <v>0</v>
      </c>
      <c r="X26" s="206">
        <f>T26*(1-固定資本!N26)</f>
        <v>0</v>
      </c>
      <c r="Y26" s="206">
        <f>U26*(1-固定資本!N26)</f>
        <v>0</v>
      </c>
      <c r="Z26" s="206">
        <f>V26*(1-固定資本!N26)</f>
        <v>0</v>
      </c>
      <c r="AA26" s="206">
        <f t="shared" si="13"/>
        <v>0</v>
      </c>
      <c r="AB26" s="206">
        <f>F26*係数!H26/1000</f>
        <v>0</v>
      </c>
      <c r="AC26" s="260">
        <f>(F26+H26+R26)*係数!H26/1000</f>
        <v>0</v>
      </c>
      <c r="AD26" s="206">
        <f>F26*係数!I26/1000</f>
        <v>0</v>
      </c>
      <c r="AE26" s="260">
        <f>(F26+H26+R26)*係数!I26/1000</f>
        <v>0</v>
      </c>
    </row>
    <row r="27" spans="1:31">
      <c r="A27" s="10"/>
      <c r="B27" s="203">
        <v>204</v>
      </c>
      <c r="C27" s="211" t="s">
        <v>924</v>
      </c>
      <c r="D27" s="266">
        <f>入力!G45</f>
        <v>0</v>
      </c>
      <c r="E27" s="207">
        <f>固定資本!M27</f>
        <v>1.248888669486423</v>
      </c>
      <c r="F27" s="266">
        <f t="shared" si="2"/>
        <v>0</v>
      </c>
      <c r="G27" s="208">
        <v>0</v>
      </c>
      <c r="H27" s="206">
        <f t="shared" si="3"/>
        <v>0</v>
      </c>
      <c r="I27" s="206">
        <f t="shared" si="4"/>
        <v>0</v>
      </c>
      <c r="J27" s="207">
        <f>係数!E27+係数!F27</f>
        <v>0.28807605217512278</v>
      </c>
      <c r="K27" s="206">
        <f t="shared" si="5"/>
        <v>0</v>
      </c>
      <c r="L27" s="8"/>
      <c r="M27" s="10"/>
      <c r="N27" s="207">
        <f>係数!G27</f>
        <v>3.2468023385010298E-7</v>
      </c>
      <c r="O27" s="206">
        <f t="shared" si="6"/>
        <v>0</v>
      </c>
      <c r="P27" s="207">
        <f>係数!D27</f>
        <v>0.12863705065660602</v>
      </c>
      <c r="Q27" s="206">
        <f t="shared" si="7"/>
        <v>0</v>
      </c>
      <c r="R27" s="208">
        <v>0</v>
      </c>
      <c r="S27" s="206">
        <f t="shared" si="8"/>
        <v>0</v>
      </c>
      <c r="T27" s="206">
        <f t="shared" si="9"/>
        <v>0</v>
      </c>
      <c r="U27" s="206">
        <f t="shared" si="10"/>
        <v>0</v>
      </c>
      <c r="V27" s="206">
        <f t="shared" si="11"/>
        <v>0</v>
      </c>
      <c r="W27" s="206">
        <f t="shared" si="12"/>
        <v>0</v>
      </c>
      <c r="X27" s="206">
        <f>T27*(1-固定資本!N27)</f>
        <v>0</v>
      </c>
      <c r="Y27" s="206">
        <f>U27*(1-固定資本!N27)</f>
        <v>0</v>
      </c>
      <c r="Z27" s="206">
        <f>V27*(1-固定資本!N27)</f>
        <v>0</v>
      </c>
      <c r="AA27" s="206">
        <f t="shared" si="13"/>
        <v>0</v>
      </c>
      <c r="AB27" s="206">
        <f>F27*係数!H27/1000</f>
        <v>0</v>
      </c>
      <c r="AC27" s="260">
        <f>(F27+H27+R27)*係数!H27/1000</f>
        <v>0</v>
      </c>
      <c r="AD27" s="206">
        <f>F27*係数!I27/1000</f>
        <v>0</v>
      </c>
      <c r="AE27" s="260">
        <f>(F27+H27+R27)*係数!I27/1000</f>
        <v>0</v>
      </c>
    </row>
    <row r="28" spans="1:31">
      <c r="A28" s="10"/>
      <c r="B28" s="203">
        <v>205</v>
      </c>
      <c r="C28" s="211" t="s">
        <v>428</v>
      </c>
      <c r="D28" s="266">
        <f>入力!G46</f>
        <v>0</v>
      </c>
      <c r="E28" s="207">
        <f>固定資本!M28</f>
        <v>1.1980512622733401</v>
      </c>
      <c r="F28" s="266">
        <f t="shared" si="2"/>
        <v>0</v>
      </c>
      <c r="G28" s="208">
        <v>0</v>
      </c>
      <c r="H28" s="206">
        <f t="shared" si="3"/>
        <v>0</v>
      </c>
      <c r="I28" s="206">
        <f t="shared" si="4"/>
        <v>0</v>
      </c>
      <c r="J28" s="207">
        <f>係数!E28+係数!F28</f>
        <v>-0.59018179187618858</v>
      </c>
      <c r="K28" s="206">
        <f t="shared" si="5"/>
        <v>0</v>
      </c>
      <c r="L28" s="8"/>
      <c r="M28" s="10"/>
      <c r="N28" s="207">
        <f>係数!G28</f>
        <v>0</v>
      </c>
      <c r="O28" s="206">
        <f t="shared" si="6"/>
        <v>0</v>
      </c>
      <c r="P28" s="207">
        <f>係数!D28</f>
        <v>3.1566355080770991E-3</v>
      </c>
      <c r="Q28" s="206">
        <f t="shared" si="7"/>
        <v>0</v>
      </c>
      <c r="R28" s="208">
        <v>0</v>
      </c>
      <c r="S28" s="206">
        <f t="shared" si="8"/>
        <v>0</v>
      </c>
      <c r="T28" s="206">
        <f t="shared" si="9"/>
        <v>0</v>
      </c>
      <c r="U28" s="206">
        <f t="shared" si="10"/>
        <v>0</v>
      </c>
      <c r="V28" s="206">
        <f t="shared" si="11"/>
        <v>0</v>
      </c>
      <c r="W28" s="206">
        <f t="shared" si="12"/>
        <v>0</v>
      </c>
      <c r="X28" s="206">
        <f>T28*(1-固定資本!N28)</f>
        <v>0</v>
      </c>
      <c r="Y28" s="206">
        <f>U28*(1-固定資本!N28)</f>
        <v>0</v>
      </c>
      <c r="Z28" s="206">
        <f>V28*(1-固定資本!N28)</f>
        <v>0</v>
      </c>
      <c r="AA28" s="206">
        <f t="shared" si="13"/>
        <v>0</v>
      </c>
      <c r="AB28" s="206">
        <f>F28*係数!H28/1000</f>
        <v>0</v>
      </c>
      <c r="AC28" s="260">
        <f>(F28+H28+R28)*係数!H28/1000</f>
        <v>0</v>
      </c>
      <c r="AD28" s="206">
        <f>F28*係数!I28/1000</f>
        <v>0</v>
      </c>
      <c r="AE28" s="260">
        <f>(F28+H28+R28)*係数!I28/1000</f>
        <v>0</v>
      </c>
    </row>
    <row r="29" spans="1:31">
      <c r="A29" s="10"/>
      <c r="B29" s="203">
        <v>206</v>
      </c>
      <c r="C29" s="211" t="s">
        <v>430</v>
      </c>
      <c r="D29" s="266">
        <f>入力!G47</f>
        <v>0</v>
      </c>
      <c r="E29" s="207">
        <f>固定資本!M29</f>
        <v>1.1207479329286967</v>
      </c>
      <c r="F29" s="266">
        <f t="shared" si="2"/>
        <v>0</v>
      </c>
      <c r="G29" s="208">
        <v>0</v>
      </c>
      <c r="H29" s="206">
        <f t="shared" si="3"/>
        <v>0</v>
      </c>
      <c r="I29" s="206">
        <f t="shared" si="4"/>
        <v>0</v>
      </c>
      <c r="J29" s="207">
        <f>係数!E29+係数!F29</f>
        <v>-0.12491220705411277</v>
      </c>
      <c r="K29" s="206">
        <f t="shared" si="5"/>
        <v>0</v>
      </c>
      <c r="L29" s="8"/>
      <c r="M29" s="10"/>
      <c r="N29" s="207">
        <f>係数!G29</f>
        <v>0</v>
      </c>
      <c r="O29" s="206">
        <f t="shared" si="6"/>
        <v>0</v>
      </c>
      <c r="P29" s="207">
        <f>係数!D29</f>
        <v>1.8644261786173733E-3</v>
      </c>
      <c r="Q29" s="206">
        <f t="shared" si="7"/>
        <v>0</v>
      </c>
      <c r="R29" s="208">
        <v>0</v>
      </c>
      <c r="S29" s="206">
        <f t="shared" si="8"/>
        <v>0</v>
      </c>
      <c r="T29" s="206">
        <f t="shared" si="9"/>
        <v>0</v>
      </c>
      <c r="U29" s="206">
        <f t="shared" si="10"/>
        <v>0</v>
      </c>
      <c r="V29" s="206">
        <f t="shared" si="11"/>
        <v>0</v>
      </c>
      <c r="W29" s="206">
        <f t="shared" si="12"/>
        <v>0</v>
      </c>
      <c r="X29" s="206">
        <f>T29*(1-固定資本!N29)</f>
        <v>0</v>
      </c>
      <c r="Y29" s="206">
        <f>U29*(1-固定資本!N29)</f>
        <v>0</v>
      </c>
      <c r="Z29" s="206">
        <f>V29*(1-固定資本!N29)</f>
        <v>0</v>
      </c>
      <c r="AA29" s="206">
        <f t="shared" si="13"/>
        <v>0</v>
      </c>
      <c r="AB29" s="206">
        <f>F29*係数!H29/1000</f>
        <v>0</v>
      </c>
      <c r="AC29" s="260">
        <f>(F29+H29+R29)*係数!H29/1000</f>
        <v>0</v>
      </c>
      <c r="AD29" s="206">
        <f>F29*係数!I29/1000</f>
        <v>0</v>
      </c>
      <c r="AE29" s="260">
        <f>(F29+H29+R29)*係数!I29/1000</f>
        <v>0</v>
      </c>
    </row>
    <row r="30" spans="1:31">
      <c r="A30" s="10"/>
      <c r="B30" s="203">
        <v>207</v>
      </c>
      <c r="C30" s="211" t="s">
        <v>432</v>
      </c>
      <c r="D30" s="266">
        <f>入力!G48</f>
        <v>0</v>
      </c>
      <c r="E30" s="207">
        <f>固定資本!M30</f>
        <v>1.1033006034924715</v>
      </c>
      <c r="F30" s="266">
        <f t="shared" si="2"/>
        <v>0</v>
      </c>
      <c r="G30" s="208">
        <v>0</v>
      </c>
      <c r="H30" s="206">
        <f t="shared" si="3"/>
        <v>0</v>
      </c>
      <c r="I30" s="206">
        <f t="shared" si="4"/>
        <v>0</v>
      </c>
      <c r="J30" s="207">
        <f>係数!E30+係数!F30</f>
        <v>0.14028885017285692</v>
      </c>
      <c r="K30" s="206">
        <f t="shared" si="5"/>
        <v>0</v>
      </c>
      <c r="L30" s="8"/>
      <c r="M30" s="10"/>
      <c r="N30" s="207">
        <f>係数!G30</f>
        <v>2.41670682139638E-3</v>
      </c>
      <c r="O30" s="206">
        <f t="shared" si="6"/>
        <v>0</v>
      </c>
      <c r="P30" s="207">
        <f>係数!D30</f>
        <v>0.31436598160403306</v>
      </c>
      <c r="Q30" s="206">
        <f t="shared" si="7"/>
        <v>0</v>
      </c>
      <c r="R30" s="208">
        <v>0</v>
      </c>
      <c r="S30" s="206">
        <f t="shared" si="8"/>
        <v>0</v>
      </c>
      <c r="T30" s="206">
        <f t="shared" si="9"/>
        <v>0</v>
      </c>
      <c r="U30" s="206">
        <f t="shared" si="10"/>
        <v>0</v>
      </c>
      <c r="V30" s="206">
        <f t="shared" si="11"/>
        <v>0</v>
      </c>
      <c r="W30" s="206">
        <f t="shared" si="12"/>
        <v>0</v>
      </c>
      <c r="X30" s="206">
        <f>T30*(1-固定資本!N30)</f>
        <v>0</v>
      </c>
      <c r="Y30" s="206">
        <f>U30*(1-固定資本!N30)</f>
        <v>0</v>
      </c>
      <c r="Z30" s="206">
        <f>V30*(1-固定資本!N30)</f>
        <v>0</v>
      </c>
      <c r="AA30" s="206">
        <f t="shared" si="13"/>
        <v>0</v>
      </c>
      <c r="AB30" s="206">
        <f>F30*係数!H30/1000</f>
        <v>0</v>
      </c>
      <c r="AC30" s="260">
        <f>(F30+H30+R30)*係数!H30/1000</f>
        <v>0</v>
      </c>
      <c r="AD30" s="206">
        <f>F30*係数!I30/1000</f>
        <v>0</v>
      </c>
      <c r="AE30" s="260">
        <f>(F30+H30+R30)*係数!I30/1000</f>
        <v>0</v>
      </c>
    </row>
    <row r="31" spans="1:31">
      <c r="A31" s="10"/>
      <c r="B31" s="203">
        <v>208</v>
      </c>
      <c r="C31" s="211" t="s">
        <v>925</v>
      </c>
      <c r="D31" s="266">
        <f>入力!G49</f>
        <v>0</v>
      </c>
      <c r="E31" s="207">
        <f>固定資本!M31</f>
        <v>1.0970426602504773</v>
      </c>
      <c r="F31" s="266">
        <f t="shared" si="2"/>
        <v>0</v>
      </c>
      <c r="G31" s="208">
        <v>0</v>
      </c>
      <c r="H31" s="206">
        <f t="shared" si="3"/>
        <v>0</v>
      </c>
      <c r="I31" s="206">
        <f t="shared" si="4"/>
        <v>0</v>
      </c>
      <c r="J31" s="207">
        <f>係数!E31+係数!F31</f>
        <v>0.25605878705791141</v>
      </c>
      <c r="K31" s="206">
        <f t="shared" si="5"/>
        <v>0</v>
      </c>
      <c r="L31" s="8"/>
      <c r="M31" s="10"/>
      <c r="N31" s="207">
        <f>係数!G31</f>
        <v>7.5322245716933165E-3</v>
      </c>
      <c r="O31" s="206">
        <f t="shared" si="6"/>
        <v>0</v>
      </c>
      <c r="P31" s="207">
        <f>係数!D31</f>
        <v>0.34526026220872985</v>
      </c>
      <c r="Q31" s="206">
        <f t="shared" si="7"/>
        <v>0</v>
      </c>
      <c r="R31" s="208">
        <v>0</v>
      </c>
      <c r="S31" s="206">
        <f t="shared" si="8"/>
        <v>0</v>
      </c>
      <c r="T31" s="206">
        <f t="shared" si="9"/>
        <v>0</v>
      </c>
      <c r="U31" s="206">
        <f t="shared" si="10"/>
        <v>0</v>
      </c>
      <c r="V31" s="206">
        <f t="shared" si="11"/>
        <v>0</v>
      </c>
      <c r="W31" s="206">
        <f t="shared" si="12"/>
        <v>0</v>
      </c>
      <c r="X31" s="206">
        <f>T31*(1-固定資本!N31)</f>
        <v>0</v>
      </c>
      <c r="Y31" s="206">
        <f>U31*(1-固定資本!N31)</f>
        <v>0</v>
      </c>
      <c r="Z31" s="206">
        <f>V31*(1-固定資本!N31)</f>
        <v>0</v>
      </c>
      <c r="AA31" s="206">
        <f t="shared" si="13"/>
        <v>0</v>
      </c>
      <c r="AB31" s="206">
        <f>F31*係数!H31/1000</f>
        <v>0</v>
      </c>
      <c r="AC31" s="260">
        <f>(F31+H31+R31)*係数!H31/1000</f>
        <v>0</v>
      </c>
      <c r="AD31" s="206">
        <f>F31*係数!I31/1000</f>
        <v>0</v>
      </c>
      <c r="AE31" s="260">
        <f>(F31+H31+R31)*係数!I31/1000</f>
        <v>0</v>
      </c>
    </row>
    <row r="32" spans="1:31">
      <c r="A32" s="10"/>
      <c r="B32" s="203">
        <v>211</v>
      </c>
      <c r="C32" s="211" t="s">
        <v>438</v>
      </c>
      <c r="D32" s="266">
        <f>入力!G50</f>
        <v>0</v>
      </c>
      <c r="E32" s="207">
        <f>固定資本!M32</f>
        <v>1.305196302425625</v>
      </c>
      <c r="F32" s="266">
        <f t="shared" si="2"/>
        <v>0</v>
      </c>
      <c r="G32" s="208">
        <v>0</v>
      </c>
      <c r="H32" s="206">
        <f t="shared" si="3"/>
        <v>0</v>
      </c>
      <c r="I32" s="206">
        <f t="shared" si="4"/>
        <v>0</v>
      </c>
      <c r="J32" s="207">
        <f>係数!E32+係数!F32</f>
        <v>7.885370705642436E-2</v>
      </c>
      <c r="K32" s="206">
        <f t="shared" si="5"/>
        <v>0</v>
      </c>
      <c r="L32" s="8"/>
      <c r="M32" s="10"/>
      <c r="N32" s="207">
        <f>係数!G32</f>
        <v>9.853978570311785E-3</v>
      </c>
      <c r="O32" s="206">
        <f t="shared" si="6"/>
        <v>0</v>
      </c>
      <c r="P32" s="207">
        <f>係数!D32</f>
        <v>8.4547225471920395E-4</v>
      </c>
      <c r="Q32" s="206">
        <f t="shared" si="7"/>
        <v>0</v>
      </c>
      <c r="R32" s="208">
        <v>0</v>
      </c>
      <c r="S32" s="206">
        <f t="shared" si="8"/>
        <v>0</v>
      </c>
      <c r="T32" s="206">
        <f t="shared" si="9"/>
        <v>0</v>
      </c>
      <c r="U32" s="206">
        <f t="shared" si="10"/>
        <v>0</v>
      </c>
      <c r="V32" s="206">
        <f t="shared" si="11"/>
        <v>0</v>
      </c>
      <c r="W32" s="206">
        <f t="shared" si="12"/>
        <v>0</v>
      </c>
      <c r="X32" s="206">
        <f>T32*(1-固定資本!N32)</f>
        <v>0</v>
      </c>
      <c r="Y32" s="206">
        <f>U32*(1-固定資本!N32)</f>
        <v>0</v>
      </c>
      <c r="Z32" s="206">
        <f>V32*(1-固定資本!N32)</f>
        <v>0</v>
      </c>
      <c r="AA32" s="206">
        <f t="shared" si="13"/>
        <v>0</v>
      </c>
      <c r="AB32" s="206">
        <f>F32*係数!H32/1000</f>
        <v>0</v>
      </c>
      <c r="AC32" s="260">
        <f>(F32+H32+R32)*係数!H32/1000</f>
        <v>0</v>
      </c>
      <c r="AD32" s="206">
        <f>F32*係数!I32/1000</f>
        <v>0</v>
      </c>
      <c r="AE32" s="260">
        <f>(F32+H32+R32)*係数!I32/1000</f>
        <v>0</v>
      </c>
    </row>
    <row r="33" spans="1:31">
      <c r="A33" s="10"/>
      <c r="B33" s="203">
        <v>212</v>
      </c>
      <c r="C33" s="211" t="s">
        <v>440</v>
      </c>
      <c r="D33" s="266">
        <f>入力!G51</f>
        <v>0</v>
      </c>
      <c r="E33" s="207">
        <f>固定資本!M33</f>
        <v>1.0690352508533294</v>
      </c>
      <c r="F33" s="266">
        <f t="shared" si="2"/>
        <v>0</v>
      </c>
      <c r="G33" s="208">
        <v>0</v>
      </c>
      <c r="H33" s="206">
        <f t="shared" si="3"/>
        <v>0</v>
      </c>
      <c r="I33" s="206">
        <f t="shared" si="4"/>
        <v>0</v>
      </c>
      <c r="J33" s="207">
        <f>係数!E33+係数!F33</f>
        <v>0.16985967130458277</v>
      </c>
      <c r="K33" s="206">
        <f t="shared" si="5"/>
        <v>0</v>
      </c>
      <c r="L33" s="8"/>
      <c r="M33" s="10"/>
      <c r="N33" s="207">
        <f>係数!G33</f>
        <v>2.3888451325377816E-7</v>
      </c>
      <c r="O33" s="206">
        <f t="shared" si="6"/>
        <v>0</v>
      </c>
      <c r="P33" s="207">
        <f>係数!D33</f>
        <v>0.51754455698628288</v>
      </c>
      <c r="Q33" s="206">
        <f t="shared" si="7"/>
        <v>0</v>
      </c>
      <c r="R33" s="208">
        <v>0</v>
      </c>
      <c r="S33" s="206">
        <f t="shared" si="8"/>
        <v>0</v>
      </c>
      <c r="T33" s="206">
        <f t="shared" si="9"/>
        <v>0</v>
      </c>
      <c r="U33" s="206">
        <f t="shared" si="10"/>
        <v>0</v>
      </c>
      <c r="V33" s="206">
        <f t="shared" si="11"/>
        <v>0</v>
      </c>
      <c r="W33" s="206">
        <f t="shared" si="12"/>
        <v>0</v>
      </c>
      <c r="X33" s="206">
        <f>T33*(1-固定資本!N33)</f>
        <v>0</v>
      </c>
      <c r="Y33" s="206">
        <f>U33*(1-固定資本!N33)</f>
        <v>0</v>
      </c>
      <c r="Z33" s="206">
        <f>V33*(1-固定資本!N33)</f>
        <v>0</v>
      </c>
      <c r="AA33" s="206">
        <f t="shared" si="13"/>
        <v>0</v>
      </c>
      <c r="AB33" s="206">
        <f>F33*係数!H33/1000</f>
        <v>0</v>
      </c>
      <c r="AC33" s="260">
        <f>(F33+H33+R33)*係数!H33/1000</f>
        <v>0</v>
      </c>
      <c r="AD33" s="206">
        <f>F33*係数!I33/1000</f>
        <v>0</v>
      </c>
      <c r="AE33" s="260">
        <f>(F33+H33+R33)*係数!I33/1000</f>
        <v>0</v>
      </c>
    </row>
    <row r="34" spans="1:31">
      <c r="A34" s="10"/>
      <c r="B34" s="203">
        <v>221</v>
      </c>
      <c r="C34" s="211" t="s">
        <v>442</v>
      </c>
      <c r="D34" s="266">
        <f>入力!G52</f>
        <v>0</v>
      </c>
      <c r="E34" s="207">
        <f>固定資本!M34</f>
        <v>1.03666240027391</v>
      </c>
      <c r="F34" s="266">
        <f t="shared" si="2"/>
        <v>0</v>
      </c>
      <c r="G34" s="208">
        <v>0</v>
      </c>
      <c r="H34" s="206">
        <f t="shared" si="3"/>
        <v>0</v>
      </c>
      <c r="I34" s="206">
        <f t="shared" si="4"/>
        <v>0</v>
      </c>
      <c r="J34" s="207">
        <f>係数!E34+係数!F34</f>
        <v>0.18397443559769217</v>
      </c>
      <c r="K34" s="206">
        <f t="shared" si="5"/>
        <v>0</v>
      </c>
      <c r="L34" s="8"/>
      <c r="M34" s="10"/>
      <c r="N34" s="207">
        <f>係数!G34</f>
        <v>1.448462928921389E-3</v>
      </c>
      <c r="O34" s="206">
        <f t="shared" si="6"/>
        <v>0</v>
      </c>
      <c r="P34" s="207">
        <f>係数!D34</f>
        <v>0.16308260532611019</v>
      </c>
      <c r="Q34" s="206">
        <f t="shared" si="7"/>
        <v>0</v>
      </c>
      <c r="R34" s="208">
        <v>0</v>
      </c>
      <c r="S34" s="206">
        <f t="shared" si="8"/>
        <v>0</v>
      </c>
      <c r="T34" s="206">
        <f t="shared" si="9"/>
        <v>0</v>
      </c>
      <c r="U34" s="206">
        <f t="shared" si="10"/>
        <v>0</v>
      </c>
      <c r="V34" s="206">
        <f t="shared" si="11"/>
        <v>0</v>
      </c>
      <c r="W34" s="206">
        <f t="shared" si="12"/>
        <v>0</v>
      </c>
      <c r="X34" s="206">
        <f>T34*(1-固定資本!N34)</f>
        <v>0</v>
      </c>
      <c r="Y34" s="206">
        <f>U34*(1-固定資本!N34)</f>
        <v>0</v>
      </c>
      <c r="Z34" s="206">
        <f>V34*(1-固定資本!N34)</f>
        <v>0</v>
      </c>
      <c r="AA34" s="206">
        <f t="shared" si="13"/>
        <v>0</v>
      </c>
      <c r="AB34" s="206">
        <f>F34*係数!H34/1000</f>
        <v>0</v>
      </c>
      <c r="AC34" s="260">
        <f>(F34+H34+R34)*係数!H34/1000</f>
        <v>0</v>
      </c>
      <c r="AD34" s="206">
        <f>F34*係数!I34/1000</f>
        <v>0</v>
      </c>
      <c r="AE34" s="260">
        <f>(F34+H34+R34)*係数!I34/1000</f>
        <v>0</v>
      </c>
    </row>
    <row r="35" spans="1:31">
      <c r="A35" s="10"/>
      <c r="B35" s="203">
        <v>222</v>
      </c>
      <c r="C35" s="211" t="s">
        <v>443</v>
      </c>
      <c r="D35" s="266">
        <f>入力!G53</f>
        <v>0</v>
      </c>
      <c r="E35" s="207">
        <f>固定資本!M35</f>
        <v>1.0596460314209959</v>
      </c>
      <c r="F35" s="266">
        <f t="shared" si="2"/>
        <v>0</v>
      </c>
      <c r="G35" s="208">
        <v>0</v>
      </c>
      <c r="H35" s="206">
        <f t="shared" si="3"/>
        <v>0</v>
      </c>
      <c r="I35" s="206">
        <f t="shared" si="4"/>
        <v>0</v>
      </c>
      <c r="J35" s="207">
        <f>係数!E35+係数!F35</f>
        <v>0.26901789522521957</v>
      </c>
      <c r="K35" s="206">
        <f t="shared" si="5"/>
        <v>0</v>
      </c>
      <c r="L35" s="8"/>
      <c r="M35" s="10"/>
      <c r="N35" s="207">
        <f>係数!G35</f>
        <v>1.3268326457167646E-3</v>
      </c>
      <c r="O35" s="206">
        <f t="shared" si="6"/>
        <v>0</v>
      </c>
      <c r="P35" s="207">
        <f>係数!D35</f>
        <v>7.4724677404378159E-2</v>
      </c>
      <c r="Q35" s="206">
        <f t="shared" si="7"/>
        <v>0</v>
      </c>
      <c r="R35" s="208">
        <v>0</v>
      </c>
      <c r="S35" s="206">
        <f t="shared" si="8"/>
        <v>0</v>
      </c>
      <c r="T35" s="206">
        <f t="shared" si="9"/>
        <v>0</v>
      </c>
      <c r="U35" s="206">
        <f t="shared" si="10"/>
        <v>0</v>
      </c>
      <c r="V35" s="206">
        <f t="shared" si="11"/>
        <v>0</v>
      </c>
      <c r="W35" s="206">
        <f t="shared" si="12"/>
        <v>0</v>
      </c>
      <c r="X35" s="206">
        <f>T35*(1-固定資本!N35)</f>
        <v>0</v>
      </c>
      <c r="Y35" s="206">
        <f>U35*(1-固定資本!N35)</f>
        <v>0</v>
      </c>
      <c r="Z35" s="206">
        <f>V35*(1-固定資本!N35)</f>
        <v>0</v>
      </c>
      <c r="AA35" s="206">
        <f t="shared" si="13"/>
        <v>0</v>
      </c>
      <c r="AB35" s="206">
        <f>F35*係数!H35/1000</f>
        <v>0</v>
      </c>
      <c r="AC35" s="260">
        <f>(F35+H35+R35)*係数!H35/1000</f>
        <v>0</v>
      </c>
      <c r="AD35" s="206">
        <f>F35*係数!I35/1000</f>
        <v>0</v>
      </c>
      <c r="AE35" s="260">
        <f>(F35+H35+R35)*係数!I35/1000</f>
        <v>0</v>
      </c>
    </row>
    <row r="36" spans="1:31">
      <c r="A36" s="10"/>
      <c r="B36" s="203">
        <v>231</v>
      </c>
      <c r="C36" s="211" t="s">
        <v>926</v>
      </c>
      <c r="D36" s="266">
        <f>入力!G54</f>
        <v>0</v>
      </c>
      <c r="E36" s="207">
        <f>固定資本!M36</f>
        <v>1.1949521069570328</v>
      </c>
      <c r="F36" s="266">
        <f t="shared" si="2"/>
        <v>0</v>
      </c>
      <c r="G36" s="208">
        <v>0</v>
      </c>
      <c r="H36" s="206">
        <f t="shared" si="3"/>
        <v>0</v>
      </c>
      <c r="I36" s="206">
        <f t="shared" si="4"/>
        <v>0</v>
      </c>
      <c r="J36" s="207">
        <f>係数!E36+係数!F36</f>
        <v>0.29400750994355529</v>
      </c>
      <c r="K36" s="206">
        <f t="shared" si="5"/>
        <v>0</v>
      </c>
      <c r="L36" s="8"/>
      <c r="M36" s="10"/>
      <c r="N36" s="207">
        <f>係数!G36</f>
        <v>4.1147323541734851E-3</v>
      </c>
      <c r="O36" s="206">
        <f t="shared" si="6"/>
        <v>0</v>
      </c>
      <c r="P36" s="207">
        <f>係数!D36</f>
        <v>1.6612122890413583E-2</v>
      </c>
      <c r="Q36" s="206">
        <f t="shared" si="7"/>
        <v>0</v>
      </c>
      <c r="R36" s="208">
        <v>0</v>
      </c>
      <c r="S36" s="206">
        <f t="shared" si="8"/>
        <v>0</v>
      </c>
      <c r="T36" s="206">
        <f t="shared" si="9"/>
        <v>0</v>
      </c>
      <c r="U36" s="206">
        <f t="shared" si="10"/>
        <v>0</v>
      </c>
      <c r="V36" s="206">
        <f t="shared" si="11"/>
        <v>0</v>
      </c>
      <c r="W36" s="206">
        <f t="shared" si="12"/>
        <v>0</v>
      </c>
      <c r="X36" s="206">
        <f>T36*(1-固定資本!N36)</f>
        <v>0</v>
      </c>
      <c r="Y36" s="206">
        <f>U36*(1-固定資本!N36)</f>
        <v>0</v>
      </c>
      <c r="Z36" s="206">
        <f>V36*(1-固定資本!N36)</f>
        <v>0</v>
      </c>
      <c r="AA36" s="206">
        <f t="shared" si="13"/>
        <v>0</v>
      </c>
      <c r="AB36" s="206">
        <f>F36*係数!H36/1000</f>
        <v>0</v>
      </c>
      <c r="AC36" s="260">
        <f>(F36+H36+R36)*係数!H36/1000</f>
        <v>0</v>
      </c>
      <c r="AD36" s="206">
        <f>F36*係数!I36/1000</f>
        <v>0</v>
      </c>
      <c r="AE36" s="260">
        <f>(F36+H36+R36)*係数!I36/1000</f>
        <v>0</v>
      </c>
    </row>
    <row r="37" spans="1:31">
      <c r="A37" s="10"/>
      <c r="B37" s="203">
        <v>251</v>
      </c>
      <c r="C37" s="211" t="s">
        <v>448</v>
      </c>
      <c r="D37" s="266">
        <f>入力!G55</f>
        <v>0</v>
      </c>
      <c r="E37" s="207">
        <f>固定資本!M37</f>
        <v>1.0245250309012146</v>
      </c>
      <c r="F37" s="266">
        <f t="shared" si="2"/>
        <v>0</v>
      </c>
      <c r="G37" s="208">
        <v>0</v>
      </c>
      <c r="H37" s="206">
        <f t="shared" si="3"/>
        <v>0</v>
      </c>
      <c r="I37" s="206">
        <f t="shared" si="4"/>
        <v>0</v>
      </c>
      <c r="J37" s="207">
        <f>係数!E37+係数!F37</f>
        <v>0.3554435389647444</v>
      </c>
      <c r="K37" s="206">
        <f t="shared" si="5"/>
        <v>0</v>
      </c>
      <c r="L37" s="8"/>
      <c r="M37" s="10"/>
      <c r="N37" s="207">
        <f>係数!G37</f>
        <v>2.0095879780720768E-5</v>
      </c>
      <c r="O37" s="206">
        <f t="shared" si="6"/>
        <v>0</v>
      </c>
      <c r="P37" s="207">
        <f>係数!D37</f>
        <v>0.16925104689773485</v>
      </c>
      <c r="Q37" s="206">
        <f t="shared" si="7"/>
        <v>0</v>
      </c>
      <c r="R37" s="208">
        <v>0</v>
      </c>
      <c r="S37" s="206">
        <f t="shared" si="8"/>
        <v>0</v>
      </c>
      <c r="T37" s="206">
        <f t="shared" si="9"/>
        <v>0</v>
      </c>
      <c r="U37" s="206">
        <f t="shared" si="10"/>
        <v>0</v>
      </c>
      <c r="V37" s="206">
        <f t="shared" si="11"/>
        <v>0</v>
      </c>
      <c r="W37" s="206">
        <f t="shared" si="12"/>
        <v>0</v>
      </c>
      <c r="X37" s="206">
        <f>T37*(1-固定資本!N37)</f>
        <v>0</v>
      </c>
      <c r="Y37" s="206">
        <f>U37*(1-固定資本!N37)</f>
        <v>0</v>
      </c>
      <c r="Z37" s="206">
        <f>V37*(1-固定資本!N37)</f>
        <v>0</v>
      </c>
      <c r="AA37" s="206">
        <f t="shared" si="13"/>
        <v>0</v>
      </c>
      <c r="AB37" s="206">
        <f>F37*係数!H37/1000</f>
        <v>0</v>
      </c>
      <c r="AC37" s="260">
        <f>(F37+H37+R37)*係数!H37/1000</f>
        <v>0</v>
      </c>
      <c r="AD37" s="206">
        <f>F37*係数!I37/1000</f>
        <v>0</v>
      </c>
      <c r="AE37" s="260">
        <f>(F37+H37+R37)*係数!I37/1000</f>
        <v>0</v>
      </c>
    </row>
    <row r="38" spans="1:31">
      <c r="A38" s="10"/>
      <c r="B38" s="203">
        <v>252</v>
      </c>
      <c r="C38" s="211" t="s">
        <v>450</v>
      </c>
      <c r="D38" s="266">
        <f>入力!G56</f>
        <v>0</v>
      </c>
      <c r="E38" s="207">
        <f>固定資本!M38</f>
        <v>1.0507812722235861</v>
      </c>
      <c r="F38" s="266">
        <f t="shared" si="2"/>
        <v>0</v>
      </c>
      <c r="G38" s="208">
        <v>0</v>
      </c>
      <c r="H38" s="206">
        <f t="shared" si="3"/>
        <v>0</v>
      </c>
      <c r="I38" s="206">
        <f t="shared" si="4"/>
        <v>0</v>
      </c>
      <c r="J38" s="207">
        <f>係数!E38+係数!F38</f>
        <v>0.19844286750677512</v>
      </c>
      <c r="K38" s="206">
        <f t="shared" si="5"/>
        <v>0</v>
      </c>
      <c r="L38" s="8"/>
      <c r="M38" s="10"/>
      <c r="N38" s="207">
        <f>係数!G38</f>
        <v>3.2998354075509559E-6</v>
      </c>
      <c r="O38" s="206">
        <f t="shared" si="6"/>
        <v>0</v>
      </c>
      <c r="P38" s="207">
        <f>係数!D38</f>
        <v>0.63832529944152139</v>
      </c>
      <c r="Q38" s="206">
        <f t="shared" si="7"/>
        <v>0</v>
      </c>
      <c r="R38" s="208">
        <v>0</v>
      </c>
      <c r="S38" s="206">
        <f t="shared" si="8"/>
        <v>0</v>
      </c>
      <c r="T38" s="206">
        <f t="shared" si="9"/>
        <v>0</v>
      </c>
      <c r="U38" s="206">
        <f t="shared" si="10"/>
        <v>0</v>
      </c>
      <c r="V38" s="206">
        <f t="shared" si="11"/>
        <v>0</v>
      </c>
      <c r="W38" s="206">
        <f t="shared" si="12"/>
        <v>0</v>
      </c>
      <c r="X38" s="206">
        <f>T38*(1-固定資本!N38)</f>
        <v>0</v>
      </c>
      <c r="Y38" s="206">
        <f>U38*(1-固定資本!N38)</f>
        <v>0</v>
      </c>
      <c r="Z38" s="206">
        <f>V38*(1-固定資本!N38)</f>
        <v>0</v>
      </c>
      <c r="AA38" s="206">
        <f t="shared" si="13"/>
        <v>0</v>
      </c>
      <c r="AB38" s="206">
        <f>F38*係数!H38/1000</f>
        <v>0</v>
      </c>
      <c r="AC38" s="260">
        <f>(F38+H38+R38)*係数!H38/1000</f>
        <v>0</v>
      </c>
      <c r="AD38" s="206">
        <f>F38*係数!I38/1000</f>
        <v>0</v>
      </c>
      <c r="AE38" s="260">
        <f>(F38+H38+R38)*係数!I38/1000</f>
        <v>0</v>
      </c>
    </row>
    <row r="39" spans="1:31">
      <c r="A39" s="10"/>
      <c r="B39" s="203">
        <v>253</v>
      </c>
      <c r="C39" s="211" t="s">
        <v>452</v>
      </c>
      <c r="D39" s="266">
        <f>入力!G57</f>
        <v>0</v>
      </c>
      <c r="E39" s="207">
        <f>固定資本!M39</f>
        <v>1.0716809179594708</v>
      </c>
      <c r="F39" s="266">
        <f t="shared" si="2"/>
        <v>0</v>
      </c>
      <c r="G39" s="208">
        <v>0</v>
      </c>
      <c r="H39" s="206">
        <f t="shared" si="3"/>
        <v>0</v>
      </c>
      <c r="I39" s="206">
        <f t="shared" si="4"/>
        <v>0</v>
      </c>
      <c r="J39" s="207">
        <f>係数!E39+係数!F39</f>
        <v>0.35336293927250317</v>
      </c>
      <c r="K39" s="206">
        <f t="shared" si="5"/>
        <v>0</v>
      </c>
      <c r="L39" s="8"/>
      <c r="M39" s="10"/>
      <c r="N39" s="207">
        <f>係数!G39</f>
        <v>3.7204642484388308E-5</v>
      </c>
      <c r="O39" s="206">
        <f t="shared" si="6"/>
        <v>0</v>
      </c>
      <c r="P39" s="207">
        <f>係数!D39</f>
        <v>1.1172083326030369E-2</v>
      </c>
      <c r="Q39" s="206">
        <f t="shared" si="7"/>
        <v>0</v>
      </c>
      <c r="R39" s="208">
        <v>0</v>
      </c>
      <c r="S39" s="206">
        <f t="shared" si="8"/>
        <v>0</v>
      </c>
      <c r="T39" s="206">
        <f t="shared" si="9"/>
        <v>0</v>
      </c>
      <c r="U39" s="206">
        <f t="shared" si="10"/>
        <v>0</v>
      </c>
      <c r="V39" s="206">
        <f t="shared" si="11"/>
        <v>0</v>
      </c>
      <c r="W39" s="206">
        <f t="shared" si="12"/>
        <v>0</v>
      </c>
      <c r="X39" s="206">
        <f>T39*(1-固定資本!N39)</f>
        <v>0</v>
      </c>
      <c r="Y39" s="206">
        <f>U39*(1-固定資本!N39)</f>
        <v>0</v>
      </c>
      <c r="Z39" s="206">
        <f>V39*(1-固定資本!N39)</f>
        <v>0</v>
      </c>
      <c r="AA39" s="206">
        <f t="shared" si="13"/>
        <v>0</v>
      </c>
      <c r="AB39" s="206">
        <f>F39*係数!H39/1000</f>
        <v>0</v>
      </c>
      <c r="AC39" s="260">
        <f>(F39+H39+R39)*係数!H39/1000</f>
        <v>0</v>
      </c>
      <c r="AD39" s="206">
        <f>F39*係数!I39/1000</f>
        <v>0</v>
      </c>
      <c r="AE39" s="260">
        <f>(F39+H39+R39)*係数!I39/1000</f>
        <v>0</v>
      </c>
    </row>
    <row r="40" spans="1:31">
      <c r="A40" s="10"/>
      <c r="B40" s="203">
        <v>259</v>
      </c>
      <c r="C40" s="211" t="s">
        <v>453</v>
      </c>
      <c r="D40" s="266">
        <f>入力!G58</f>
        <v>0</v>
      </c>
      <c r="E40" s="207">
        <f>固定資本!M40</f>
        <v>1.0265501896652487</v>
      </c>
      <c r="F40" s="266">
        <f t="shared" si="2"/>
        <v>0</v>
      </c>
      <c r="G40" s="208">
        <v>0</v>
      </c>
      <c r="H40" s="206">
        <f t="shared" si="3"/>
        <v>0</v>
      </c>
      <c r="I40" s="206">
        <f t="shared" si="4"/>
        <v>0</v>
      </c>
      <c r="J40" s="207">
        <f>係数!E40+係数!F40</f>
        <v>0.27081742402667708</v>
      </c>
      <c r="K40" s="206">
        <f t="shared" si="5"/>
        <v>0</v>
      </c>
      <c r="L40" s="8"/>
      <c r="M40" s="10"/>
      <c r="N40" s="207">
        <f>係数!G40</f>
        <v>5.5704609903316107E-4</v>
      </c>
      <c r="O40" s="206">
        <f t="shared" si="6"/>
        <v>0</v>
      </c>
      <c r="P40" s="207">
        <f>係数!D40</f>
        <v>8.8664450101962111E-2</v>
      </c>
      <c r="Q40" s="206">
        <f t="shared" si="7"/>
        <v>0</v>
      </c>
      <c r="R40" s="208">
        <v>0</v>
      </c>
      <c r="S40" s="206">
        <f t="shared" si="8"/>
        <v>0</v>
      </c>
      <c r="T40" s="206">
        <f t="shared" si="9"/>
        <v>0</v>
      </c>
      <c r="U40" s="206">
        <f t="shared" si="10"/>
        <v>0</v>
      </c>
      <c r="V40" s="206">
        <f t="shared" si="11"/>
        <v>0</v>
      </c>
      <c r="W40" s="206">
        <f t="shared" si="12"/>
        <v>0</v>
      </c>
      <c r="X40" s="206">
        <f>T40*(1-固定資本!N40)</f>
        <v>0</v>
      </c>
      <c r="Y40" s="206">
        <f>U40*(1-固定資本!N40)</f>
        <v>0</v>
      </c>
      <c r="Z40" s="206">
        <f>V40*(1-固定資本!N40)</f>
        <v>0</v>
      </c>
      <c r="AA40" s="206">
        <f t="shared" si="13"/>
        <v>0</v>
      </c>
      <c r="AB40" s="206">
        <f>F40*係数!H40/1000</f>
        <v>0</v>
      </c>
      <c r="AC40" s="260">
        <f>(F40+H40+R40)*係数!H40/1000</f>
        <v>0</v>
      </c>
      <c r="AD40" s="206">
        <f>F40*係数!I40/1000</f>
        <v>0</v>
      </c>
      <c r="AE40" s="260">
        <f>(F40+H40+R40)*係数!I40/1000</f>
        <v>0</v>
      </c>
    </row>
    <row r="41" spans="1:31">
      <c r="A41" s="10"/>
      <c r="B41" s="203">
        <v>261</v>
      </c>
      <c r="C41" s="211" t="s">
        <v>458</v>
      </c>
      <c r="D41" s="266">
        <f>入力!G59</f>
        <v>0</v>
      </c>
      <c r="E41" s="207">
        <f>固定資本!M41</f>
        <v>1.2671988298239529</v>
      </c>
      <c r="F41" s="266">
        <f t="shared" si="2"/>
        <v>0</v>
      </c>
      <c r="G41" s="208">
        <v>0</v>
      </c>
      <c r="H41" s="206">
        <f t="shared" si="3"/>
        <v>0</v>
      </c>
      <c r="I41" s="206">
        <f t="shared" si="4"/>
        <v>0</v>
      </c>
      <c r="J41" s="207">
        <f>係数!E41+係数!F41</f>
        <v>0.1472386465653345</v>
      </c>
      <c r="K41" s="206">
        <f t="shared" si="5"/>
        <v>0</v>
      </c>
      <c r="L41" s="8"/>
      <c r="M41" s="10"/>
      <c r="N41" s="207">
        <f>係数!G41</f>
        <v>0</v>
      </c>
      <c r="O41" s="206">
        <f t="shared" si="6"/>
        <v>0</v>
      </c>
      <c r="P41" s="207">
        <f>係数!D41</f>
        <v>1.1394126340078969E-2</v>
      </c>
      <c r="Q41" s="206">
        <f t="shared" si="7"/>
        <v>0</v>
      </c>
      <c r="R41" s="208">
        <v>0</v>
      </c>
      <c r="S41" s="206">
        <f t="shared" si="8"/>
        <v>0</v>
      </c>
      <c r="T41" s="206">
        <f t="shared" si="9"/>
        <v>0</v>
      </c>
      <c r="U41" s="206">
        <f t="shared" si="10"/>
        <v>0</v>
      </c>
      <c r="V41" s="206">
        <f t="shared" si="11"/>
        <v>0</v>
      </c>
      <c r="W41" s="206">
        <f t="shared" si="12"/>
        <v>0</v>
      </c>
      <c r="X41" s="206">
        <f>T41*(1-固定資本!N41)</f>
        <v>0</v>
      </c>
      <c r="Y41" s="206">
        <f>U41*(1-固定資本!N41)</f>
        <v>0</v>
      </c>
      <c r="Z41" s="206">
        <f>V41*(1-固定資本!N41)</f>
        <v>0</v>
      </c>
      <c r="AA41" s="206">
        <f t="shared" si="13"/>
        <v>0</v>
      </c>
      <c r="AB41" s="206">
        <f>F41*係数!H41/1000</f>
        <v>0</v>
      </c>
      <c r="AC41" s="260">
        <f>(F41+H41+R41)*係数!H41/1000</f>
        <v>0</v>
      </c>
      <c r="AD41" s="206">
        <f>F41*係数!I41/1000</f>
        <v>0</v>
      </c>
      <c r="AE41" s="260">
        <f>(F41+H41+R41)*係数!I41/1000</f>
        <v>0</v>
      </c>
    </row>
    <row r="42" spans="1:31">
      <c r="A42" s="10"/>
      <c r="B42" s="203">
        <v>262</v>
      </c>
      <c r="C42" s="211" t="s">
        <v>462</v>
      </c>
      <c r="D42" s="266">
        <f>入力!G60</f>
        <v>0</v>
      </c>
      <c r="E42" s="207">
        <f>固定資本!M42</f>
        <v>1.2771615538253149</v>
      </c>
      <c r="F42" s="266">
        <f t="shared" si="2"/>
        <v>0</v>
      </c>
      <c r="G42" s="208">
        <v>0</v>
      </c>
      <c r="H42" s="206">
        <f t="shared" si="3"/>
        <v>0</v>
      </c>
      <c r="I42" s="206">
        <f t="shared" si="4"/>
        <v>0</v>
      </c>
      <c r="J42" s="207">
        <f>係数!E42+係数!F42</f>
        <v>0.28730732581565077</v>
      </c>
      <c r="K42" s="206">
        <f t="shared" si="5"/>
        <v>0</v>
      </c>
      <c r="L42" s="8"/>
      <c r="M42" s="10"/>
      <c r="N42" s="207">
        <f>係数!G42</f>
        <v>0</v>
      </c>
      <c r="O42" s="206">
        <f t="shared" si="6"/>
        <v>0</v>
      </c>
      <c r="P42" s="207">
        <f>係数!D42</f>
        <v>0.14388532690370803</v>
      </c>
      <c r="Q42" s="206">
        <f t="shared" si="7"/>
        <v>0</v>
      </c>
      <c r="R42" s="208">
        <v>0</v>
      </c>
      <c r="S42" s="206">
        <f t="shared" si="8"/>
        <v>0</v>
      </c>
      <c r="T42" s="206">
        <f t="shared" si="9"/>
        <v>0</v>
      </c>
      <c r="U42" s="206">
        <f t="shared" si="10"/>
        <v>0</v>
      </c>
      <c r="V42" s="206">
        <f t="shared" si="11"/>
        <v>0</v>
      </c>
      <c r="W42" s="206">
        <f t="shared" si="12"/>
        <v>0</v>
      </c>
      <c r="X42" s="206">
        <f>T42*(1-固定資本!N42)</f>
        <v>0</v>
      </c>
      <c r="Y42" s="206">
        <f>U42*(1-固定資本!N42)</f>
        <v>0</v>
      </c>
      <c r="Z42" s="206">
        <f>V42*(1-固定資本!N42)</f>
        <v>0</v>
      </c>
      <c r="AA42" s="206">
        <f t="shared" si="13"/>
        <v>0</v>
      </c>
      <c r="AB42" s="206">
        <f>F42*係数!H42/1000</f>
        <v>0</v>
      </c>
      <c r="AC42" s="260">
        <f>(F42+H42+R42)*係数!H42/1000</f>
        <v>0</v>
      </c>
      <c r="AD42" s="206">
        <f>F42*係数!I42/1000</f>
        <v>0</v>
      </c>
      <c r="AE42" s="260">
        <f>(F42+H42+R42)*係数!I42/1000</f>
        <v>0</v>
      </c>
    </row>
    <row r="43" spans="1:31">
      <c r="A43" s="10"/>
      <c r="B43" s="203">
        <v>263</v>
      </c>
      <c r="C43" s="211" t="s">
        <v>927</v>
      </c>
      <c r="D43" s="266">
        <f>入力!G61</f>
        <v>0</v>
      </c>
      <c r="E43" s="207">
        <f>固定資本!M43</f>
        <v>0.99393998102548731</v>
      </c>
      <c r="F43" s="266">
        <f t="shared" si="2"/>
        <v>0</v>
      </c>
      <c r="G43" s="208">
        <v>0</v>
      </c>
      <c r="H43" s="206">
        <f t="shared" si="3"/>
        <v>0</v>
      </c>
      <c r="I43" s="206">
        <f t="shared" si="4"/>
        <v>0</v>
      </c>
      <c r="J43" s="207">
        <f>係数!E43+係数!F43</f>
        <v>0.34148186164064309</v>
      </c>
      <c r="K43" s="206">
        <f t="shared" si="5"/>
        <v>0</v>
      </c>
      <c r="L43" s="8"/>
      <c r="M43" s="10"/>
      <c r="N43" s="207">
        <f>係数!G43</f>
        <v>1.2103324869838684E-7</v>
      </c>
      <c r="O43" s="206">
        <f t="shared" si="6"/>
        <v>0</v>
      </c>
      <c r="P43" s="207">
        <f>係数!D43</f>
        <v>0.15377664494366383</v>
      </c>
      <c r="Q43" s="206">
        <f t="shared" si="7"/>
        <v>0</v>
      </c>
      <c r="R43" s="208">
        <v>0</v>
      </c>
      <c r="S43" s="206">
        <f t="shared" si="8"/>
        <v>0</v>
      </c>
      <c r="T43" s="206">
        <f t="shared" si="9"/>
        <v>0</v>
      </c>
      <c r="U43" s="206">
        <f t="shared" si="10"/>
        <v>0</v>
      </c>
      <c r="V43" s="206">
        <f t="shared" si="11"/>
        <v>0</v>
      </c>
      <c r="W43" s="206">
        <f t="shared" si="12"/>
        <v>0</v>
      </c>
      <c r="X43" s="206">
        <f>T43*(1-固定資本!N43)</f>
        <v>0</v>
      </c>
      <c r="Y43" s="206">
        <f>U43*(1-固定資本!N43)</f>
        <v>0</v>
      </c>
      <c r="Z43" s="206">
        <f>V43*(1-固定資本!N43)</f>
        <v>0</v>
      </c>
      <c r="AA43" s="206">
        <f t="shared" si="13"/>
        <v>0</v>
      </c>
      <c r="AB43" s="206">
        <f>F43*係数!H43/1000</f>
        <v>0</v>
      </c>
      <c r="AC43" s="260">
        <f>(F43+H43+R43)*係数!H43/1000</f>
        <v>0</v>
      </c>
      <c r="AD43" s="206">
        <f>F43*係数!I43/1000</f>
        <v>0</v>
      </c>
      <c r="AE43" s="260">
        <f>(F43+H43+R43)*係数!I43/1000</f>
        <v>0</v>
      </c>
    </row>
    <row r="44" spans="1:31">
      <c r="A44" s="10"/>
      <c r="B44" s="203">
        <v>269</v>
      </c>
      <c r="C44" s="211" t="s">
        <v>467</v>
      </c>
      <c r="D44" s="266">
        <f>入力!G62</f>
        <v>0</v>
      </c>
      <c r="E44" s="207">
        <f>固定資本!M44</f>
        <v>1.2982125376738518</v>
      </c>
      <c r="F44" s="266">
        <f t="shared" si="2"/>
        <v>0</v>
      </c>
      <c r="G44" s="208">
        <v>0</v>
      </c>
      <c r="H44" s="206">
        <f t="shared" si="3"/>
        <v>0</v>
      </c>
      <c r="I44" s="206">
        <f t="shared" si="4"/>
        <v>0</v>
      </c>
      <c r="J44" s="207">
        <f>係数!E44+係数!F44</f>
        <v>8.0320995312974847E-2</v>
      </c>
      <c r="K44" s="206">
        <f t="shared" si="5"/>
        <v>0</v>
      </c>
      <c r="L44" s="8"/>
      <c r="M44" s="10"/>
      <c r="N44" s="207">
        <f>係数!G44</f>
        <v>0</v>
      </c>
      <c r="O44" s="206">
        <f t="shared" si="6"/>
        <v>0</v>
      </c>
      <c r="P44" s="207">
        <f>係数!D44</f>
        <v>0.32903132567775595</v>
      </c>
      <c r="Q44" s="206">
        <f t="shared" si="7"/>
        <v>0</v>
      </c>
      <c r="R44" s="208">
        <v>0</v>
      </c>
      <c r="S44" s="206">
        <f t="shared" si="8"/>
        <v>0</v>
      </c>
      <c r="T44" s="206">
        <f t="shared" si="9"/>
        <v>0</v>
      </c>
      <c r="U44" s="206">
        <f t="shared" si="10"/>
        <v>0</v>
      </c>
      <c r="V44" s="206">
        <f t="shared" si="11"/>
        <v>0</v>
      </c>
      <c r="W44" s="206">
        <f t="shared" si="12"/>
        <v>0</v>
      </c>
      <c r="X44" s="206">
        <f>T44*(1-固定資本!N44)</f>
        <v>0</v>
      </c>
      <c r="Y44" s="206">
        <f>U44*(1-固定資本!N44)</f>
        <v>0</v>
      </c>
      <c r="Z44" s="206">
        <f>V44*(1-固定資本!N44)</f>
        <v>0</v>
      </c>
      <c r="AA44" s="206">
        <f t="shared" si="13"/>
        <v>0</v>
      </c>
      <c r="AB44" s="206">
        <f>F44*係数!H44/1000</f>
        <v>0</v>
      </c>
      <c r="AC44" s="260">
        <f>(F44+H44+R44)*係数!H44/1000</f>
        <v>0</v>
      </c>
      <c r="AD44" s="206">
        <f>F44*係数!I44/1000</f>
        <v>0</v>
      </c>
      <c r="AE44" s="260">
        <f>(F44+H44+R44)*係数!I44/1000</f>
        <v>0</v>
      </c>
    </row>
    <row r="45" spans="1:31">
      <c r="A45" s="10"/>
      <c r="B45" s="203">
        <v>271</v>
      </c>
      <c r="C45" s="211" t="s">
        <v>469</v>
      </c>
      <c r="D45" s="266">
        <f>入力!G63</f>
        <v>0</v>
      </c>
      <c r="E45" s="207">
        <f>固定資本!M45</f>
        <v>1.3615000276314322</v>
      </c>
      <c r="F45" s="266">
        <f t="shared" si="2"/>
        <v>0</v>
      </c>
      <c r="G45" s="208">
        <v>0</v>
      </c>
      <c r="H45" s="206">
        <f t="shared" si="3"/>
        <v>0</v>
      </c>
      <c r="I45" s="206">
        <f t="shared" si="4"/>
        <v>0</v>
      </c>
      <c r="J45" s="207">
        <f>係数!E45+係数!F45</f>
        <v>0.17980278985501844</v>
      </c>
      <c r="K45" s="206">
        <f t="shared" si="5"/>
        <v>0</v>
      </c>
      <c r="L45" s="8"/>
      <c r="M45" s="10"/>
      <c r="N45" s="207">
        <f>係数!G45</f>
        <v>6.9194101346855305E-4</v>
      </c>
      <c r="O45" s="206">
        <f t="shared" si="6"/>
        <v>0</v>
      </c>
      <c r="P45" s="207">
        <f>係数!D45</f>
        <v>5.8722561353444225E-2</v>
      </c>
      <c r="Q45" s="206">
        <f t="shared" si="7"/>
        <v>0</v>
      </c>
      <c r="R45" s="208">
        <v>0</v>
      </c>
      <c r="S45" s="206">
        <f t="shared" si="8"/>
        <v>0</v>
      </c>
      <c r="T45" s="206">
        <f t="shared" si="9"/>
        <v>0</v>
      </c>
      <c r="U45" s="206">
        <f t="shared" si="10"/>
        <v>0</v>
      </c>
      <c r="V45" s="206">
        <f t="shared" si="11"/>
        <v>0</v>
      </c>
      <c r="W45" s="206">
        <f t="shared" si="12"/>
        <v>0</v>
      </c>
      <c r="X45" s="206">
        <f>T45*(1-固定資本!N45)</f>
        <v>0</v>
      </c>
      <c r="Y45" s="206">
        <f>U45*(1-固定資本!N45)</f>
        <v>0</v>
      </c>
      <c r="Z45" s="206">
        <f>V45*(1-固定資本!N45)</f>
        <v>0</v>
      </c>
      <c r="AA45" s="206">
        <f t="shared" si="13"/>
        <v>0</v>
      </c>
      <c r="AB45" s="206">
        <f>F45*係数!H45/1000</f>
        <v>0</v>
      </c>
      <c r="AC45" s="260">
        <f>(F45+H45+R45)*係数!H45/1000</f>
        <v>0</v>
      </c>
      <c r="AD45" s="206">
        <f>F45*係数!I45/1000</f>
        <v>0</v>
      </c>
      <c r="AE45" s="260">
        <f>(F45+H45+R45)*係数!I45/1000</f>
        <v>0</v>
      </c>
    </row>
    <row r="46" spans="1:31">
      <c r="A46" s="10"/>
      <c r="B46" s="203">
        <v>272</v>
      </c>
      <c r="C46" s="211" t="s">
        <v>472</v>
      </c>
      <c r="D46" s="266">
        <f>入力!G64</f>
        <v>0</v>
      </c>
      <c r="E46" s="207">
        <f>固定資本!M46</f>
        <v>1.2528274623483167</v>
      </c>
      <c r="F46" s="266">
        <f t="shared" si="2"/>
        <v>0</v>
      </c>
      <c r="G46" s="208">
        <v>0</v>
      </c>
      <c r="H46" s="206">
        <f t="shared" si="3"/>
        <v>0</v>
      </c>
      <c r="I46" s="206">
        <f t="shared" si="4"/>
        <v>0</v>
      </c>
      <c r="J46" s="207">
        <f>係数!E46+係数!F46</f>
        <v>0.15315058949436755</v>
      </c>
      <c r="K46" s="206">
        <f t="shared" si="5"/>
        <v>0</v>
      </c>
      <c r="L46" s="8"/>
      <c r="M46" s="10"/>
      <c r="N46" s="207">
        <f>係数!G46</f>
        <v>1.8906937298253706E-5</v>
      </c>
      <c r="O46" s="206">
        <f t="shared" si="6"/>
        <v>0</v>
      </c>
      <c r="P46" s="207">
        <f>係数!D46</f>
        <v>0.17623658172257284</v>
      </c>
      <c r="Q46" s="206">
        <f t="shared" si="7"/>
        <v>0</v>
      </c>
      <c r="R46" s="208">
        <v>0</v>
      </c>
      <c r="S46" s="206">
        <f t="shared" si="8"/>
        <v>0</v>
      </c>
      <c r="T46" s="206">
        <f t="shared" si="9"/>
        <v>0</v>
      </c>
      <c r="U46" s="206">
        <f t="shared" si="10"/>
        <v>0</v>
      </c>
      <c r="V46" s="206">
        <f t="shared" si="11"/>
        <v>0</v>
      </c>
      <c r="W46" s="206">
        <f t="shared" si="12"/>
        <v>0</v>
      </c>
      <c r="X46" s="206">
        <f>T46*(1-固定資本!N46)</f>
        <v>0</v>
      </c>
      <c r="Y46" s="206">
        <f>U46*(1-固定資本!N46)</f>
        <v>0</v>
      </c>
      <c r="Z46" s="206">
        <f>V46*(1-固定資本!N46)</f>
        <v>0</v>
      </c>
      <c r="AA46" s="206">
        <f t="shared" si="13"/>
        <v>0</v>
      </c>
      <c r="AB46" s="206">
        <f>F46*係数!H46/1000</f>
        <v>0</v>
      </c>
      <c r="AC46" s="260">
        <f>(F46+H46+R46)*係数!H46/1000</f>
        <v>0</v>
      </c>
      <c r="AD46" s="206">
        <f>F46*係数!I46/1000</f>
        <v>0</v>
      </c>
      <c r="AE46" s="260">
        <f>(F46+H46+R46)*係数!I46/1000</f>
        <v>0</v>
      </c>
    </row>
    <row r="47" spans="1:31">
      <c r="A47" s="10"/>
      <c r="B47" s="203">
        <v>281</v>
      </c>
      <c r="C47" s="211" t="s">
        <v>928</v>
      </c>
      <c r="D47" s="266">
        <f>入力!G65</f>
        <v>0</v>
      </c>
      <c r="E47" s="207">
        <f>固定資本!M47</f>
        <v>1.1005579836404047</v>
      </c>
      <c r="F47" s="266">
        <f t="shared" si="2"/>
        <v>0</v>
      </c>
      <c r="G47" s="208">
        <v>0</v>
      </c>
      <c r="H47" s="206">
        <f t="shared" si="3"/>
        <v>0</v>
      </c>
      <c r="I47" s="206">
        <f t="shared" si="4"/>
        <v>0</v>
      </c>
      <c r="J47" s="207">
        <f>係数!E47+係数!F47</f>
        <v>0.31861499714173641</v>
      </c>
      <c r="K47" s="206">
        <f t="shared" si="5"/>
        <v>0</v>
      </c>
      <c r="L47" s="8"/>
      <c r="M47" s="10"/>
      <c r="N47" s="207">
        <f>係数!G47</f>
        <v>9.1846793774921431E-5</v>
      </c>
      <c r="O47" s="206">
        <f t="shared" si="6"/>
        <v>0</v>
      </c>
      <c r="P47" s="207">
        <f>係数!D47</f>
        <v>0.36907220701654841</v>
      </c>
      <c r="Q47" s="206">
        <f t="shared" si="7"/>
        <v>0</v>
      </c>
      <c r="R47" s="208">
        <v>0</v>
      </c>
      <c r="S47" s="206">
        <f t="shared" si="8"/>
        <v>0</v>
      </c>
      <c r="T47" s="206">
        <f t="shared" si="9"/>
        <v>0</v>
      </c>
      <c r="U47" s="206">
        <f t="shared" si="10"/>
        <v>0</v>
      </c>
      <c r="V47" s="206">
        <f t="shared" si="11"/>
        <v>0</v>
      </c>
      <c r="W47" s="206">
        <f t="shared" si="12"/>
        <v>0</v>
      </c>
      <c r="X47" s="206">
        <f>T47*(1-固定資本!N47)</f>
        <v>0</v>
      </c>
      <c r="Y47" s="206">
        <f>U47*(1-固定資本!N47)</f>
        <v>0</v>
      </c>
      <c r="Z47" s="206">
        <f>V47*(1-固定資本!N47)</f>
        <v>0</v>
      </c>
      <c r="AA47" s="206">
        <f t="shared" si="13"/>
        <v>0</v>
      </c>
      <c r="AB47" s="206">
        <f>F47*係数!H47/1000</f>
        <v>0</v>
      </c>
      <c r="AC47" s="260">
        <f>(F47+H47+R47)*係数!H47/1000</f>
        <v>0</v>
      </c>
      <c r="AD47" s="206">
        <f>F47*係数!I47/1000</f>
        <v>0</v>
      </c>
      <c r="AE47" s="260">
        <f>(F47+H47+R47)*係数!I47/1000</f>
        <v>0</v>
      </c>
    </row>
    <row r="48" spans="1:31">
      <c r="A48" s="10"/>
      <c r="B48" s="203">
        <v>289</v>
      </c>
      <c r="C48" s="211" t="s">
        <v>482</v>
      </c>
      <c r="D48" s="266">
        <f>入力!G66</f>
        <v>0</v>
      </c>
      <c r="E48" s="207">
        <f>固定資本!M48</f>
        <v>1.0559632692240182</v>
      </c>
      <c r="F48" s="266">
        <f t="shared" si="2"/>
        <v>0</v>
      </c>
      <c r="G48" s="208">
        <v>0</v>
      </c>
      <c r="H48" s="206">
        <f t="shared" si="3"/>
        <v>0</v>
      </c>
      <c r="I48" s="206">
        <f t="shared" si="4"/>
        <v>0</v>
      </c>
      <c r="J48" s="207">
        <f>係数!E48+係数!F48</f>
        <v>0.36736782579900479</v>
      </c>
      <c r="K48" s="206">
        <f t="shared" si="5"/>
        <v>0</v>
      </c>
      <c r="L48" s="8"/>
      <c r="M48" s="10"/>
      <c r="N48" s="207">
        <f>係数!G48</f>
        <v>8.3125976974719306E-4</v>
      </c>
      <c r="O48" s="206">
        <f t="shared" si="6"/>
        <v>0</v>
      </c>
      <c r="P48" s="207">
        <f>係数!D48</f>
        <v>0.2752501472301041</v>
      </c>
      <c r="Q48" s="206">
        <f t="shared" si="7"/>
        <v>0</v>
      </c>
      <c r="R48" s="208">
        <v>0</v>
      </c>
      <c r="S48" s="206">
        <f t="shared" si="8"/>
        <v>0</v>
      </c>
      <c r="T48" s="206">
        <f t="shared" si="9"/>
        <v>0</v>
      </c>
      <c r="U48" s="206">
        <f t="shared" si="10"/>
        <v>0</v>
      </c>
      <c r="V48" s="206">
        <f t="shared" si="11"/>
        <v>0</v>
      </c>
      <c r="W48" s="206">
        <f t="shared" si="12"/>
        <v>0</v>
      </c>
      <c r="X48" s="206">
        <f>T48*(1-固定資本!N48)</f>
        <v>0</v>
      </c>
      <c r="Y48" s="206">
        <f>U48*(1-固定資本!N48)</f>
        <v>0</v>
      </c>
      <c r="Z48" s="206">
        <f>V48*(1-固定資本!N48)</f>
        <v>0</v>
      </c>
      <c r="AA48" s="206">
        <f t="shared" si="13"/>
        <v>0</v>
      </c>
      <c r="AB48" s="206">
        <f>F48*係数!H48/1000</f>
        <v>0</v>
      </c>
      <c r="AC48" s="260">
        <f>(F48+H48+R48)*係数!H48/1000</f>
        <v>0</v>
      </c>
      <c r="AD48" s="206">
        <f>F48*係数!I48/1000</f>
        <v>0</v>
      </c>
      <c r="AE48" s="260">
        <f>(F48+H48+R48)*係数!I48/1000</f>
        <v>0</v>
      </c>
    </row>
    <row r="49" spans="1:31">
      <c r="A49" s="10"/>
      <c r="B49" s="203">
        <v>291</v>
      </c>
      <c r="C49" s="211" t="s">
        <v>929</v>
      </c>
      <c r="D49" s="266">
        <f>入力!G67</f>
        <v>0</v>
      </c>
      <c r="E49" s="207">
        <f>固定資本!M49</f>
        <v>1.0044786368614667</v>
      </c>
      <c r="F49" s="266">
        <f t="shared" si="2"/>
        <v>0</v>
      </c>
      <c r="G49" s="208">
        <v>0</v>
      </c>
      <c r="H49" s="206">
        <f t="shared" si="3"/>
        <v>0</v>
      </c>
      <c r="I49" s="206">
        <f t="shared" si="4"/>
        <v>0</v>
      </c>
      <c r="J49" s="207">
        <f>係数!E49+係数!F49</f>
        <v>0.32956632640019823</v>
      </c>
      <c r="K49" s="206">
        <f t="shared" si="5"/>
        <v>0</v>
      </c>
      <c r="L49" s="8"/>
      <c r="M49" s="10"/>
      <c r="N49" s="207">
        <f>係数!G49</f>
        <v>5.0354840137272535E-5</v>
      </c>
      <c r="O49" s="206">
        <f t="shared" si="6"/>
        <v>0</v>
      </c>
      <c r="P49" s="207">
        <f>係数!D49</f>
        <v>0.10217795106434358</v>
      </c>
      <c r="Q49" s="206">
        <f t="shared" si="7"/>
        <v>0</v>
      </c>
      <c r="R49" s="208">
        <v>0</v>
      </c>
      <c r="S49" s="206">
        <f t="shared" si="8"/>
        <v>0</v>
      </c>
      <c r="T49" s="206">
        <f t="shared" si="9"/>
        <v>0</v>
      </c>
      <c r="U49" s="206">
        <f t="shared" si="10"/>
        <v>0</v>
      </c>
      <c r="V49" s="206">
        <f t="shared" si="11"/>
        <v>0</v>
      </c>
      <c r="W49" s="206">
        <f t="shared" si="12"/>
        <v>0</v>
      </c>
      <c r="X49" s="206">
        <f>T49*(1-固定資本!N49)</f>
        <v>0</v>
      </c>
      <c r="Y49" s="206">
        <f>U49*(1-固定資本!N49)</f>
        <v>0</v>
      </c>
      <c r="Z49" s="206">
        <f>V49*(1-固定資本!N49)</f>
        <v>0</v>
      </c>
      <c r="AA49" s="206">
        <f t="shared" si="13"/>
        <v>0</v>
      </c>
      <c r="AB49" s="206">
        <f>F49*係数!H49/1000</f>
        <v>0</v>
      </c>
      <c r="AC49" s="260">
        <f>(F49+H49+R49)*係数!H49/1000</f>
        <v>0</v>
      </c>
      <c r="AD49" s="206">
        <f>F49*係数!I49/1000</f>
        <v>0</v>
      </c>
      <c r="AE49" s="260">
        <f>(F49+H49+R49)*係数!I49/1000</f>
        <v>0</v>
      </c>
    </row>
    <row r="50" spans="1:31">
      <c r="A50" s="10"/>
      <c r="B50" s="203">
        <v>301</v>
      </c>
      <c r="C50" s="211" t="s">
        <v>930</v>
      </c>
      <c r="D50" s="266">
        <f>入力!G68</f>
        <v>0</v>
      </c>
      <c r="E50" s="207">
        <f>固定資本!M50</f>
        <v>0.9943853258415033</v>
      </c>
      <c r="F50" s="266">
        <f t="shared" si="2"/>
        <v>0</v>
      </c>
      <c r="G50" s="208">
        <v>0</v>
      </c>
      <c r="H50" s="206">
        <f t="shared" si="3"/>
        <v>0</v>
      </c>
      <c r="I50" s="206">
        <f t="shared" si="4"/>
        <v>0</v>
      </c>
      <c r="J50" s="207">
        <f>係数!E50+係数!F50</f>
        <v>0.3496034425083796</v>
      </c>
      <c r="K50" s="206">
        <f t="shared" si="5"/>
        <v>0</v>
      </c>
      <c r="L50" s="8"/>
      <c r="M50" s="10"/>
      <c r="N50" s="207">
        <f>係数!G50</f>
        <v>1.425269623279991E-5</v>
      </c>
      <c r="O50" s="206">
        <f t="shared" si="6"/>
        <v>0</v>
      </c>
      <c r="P50" s="207">
        <f>係数!D50</f>
        <v>0.17133345672933864</v>
      </c>
      <c r="Q50" s="206">
        <f t="shared" si="7"/>
        <v>0</v>
      </c>
      <c r="R50" s="208">
        <v>0</v>
      </c>
      <c r="S50" s="206">
        <f t="shared" si="8"/>
        <v>0</v>
      </c>
      <c r="T50" s="206">
        <f t="shared" si="9"/>
        <v>0</v>
      </c>
      <c r="U50" s="206">
        <f t="shared" si="10"/>
        <v>0</v>
      </c>
      <c r="V50" s="206">
        <f t="shared" si="11"/>
        <v>0</v>
      </c>
      <c r="W50" s="206">
        <f t="shared" si="12"/>
        <v>0</v>
      </c>
      <c r="X50" s="206">
        <f>T50*(1-固定資本!N50)</f>
        <v>0</v>
      </c>
      <c r="Y50" s="206">
        <f>U50*(1-固定資本!N50)</f>
        <v>0</v>
      </c>
      <c r="Z50" s="206">
        <f>V50*(1-固定資本!N50)</f>
        <v>0</v>
      </c>
      <c r="AA50" s="206">
        <f t="shared" si="13"/>
        <v>0</v>
      </c>
      <c r="AB50" s="206">
        <f>F50*係数!H50/1000</f>
        <v>0</v>
      </c>
      <c r="AC50" s="260">
        <f>(F50+H50+R50)*係数!H50/1000</f>
        <v>0</v>
      </c>
      <c r="AD50" s="206">
        <f>F50*係数!I50/1000</f>
        <v>0</v>
      </c>
      <c r="AE50" s="260">
        <f>(F50+H50+R50)*係数!I50/1000</f>
        <v>0</v>
      </c>
    </row>
    <row r="51" spans="1:31">
      <c r="A51" s="10"/>
      <c r="B51" s="203">
        <v>311</v>
      </c>
      <c r="C51" s="211" t="s">
        <v>931</v>
      </c>
      <c r="D51" s="266">
        <f>入力!G69</f>
        <v>0</v>
      </c>
      <c r="E51" s="207">
        <f>固定資本!M51</f>
        <v>1.0569447285333951</v>
      </c>
      <c r="F51" s="266">
        <f t="shared" si="2"/>
        <v>0</v>
      </c>
      <c r="G51" s="208">
        <v>0</v>
      </c>
      <c r="H51" s="206">
        <f t="shared" si="3"/>
        <v>0</v>
      </c>
      <c r="I51" s="206">
        <f t="shared" si="4"/>
        <v>0</v>
      </c>
      <c r="J51" s="207">
        <f>係数!E51+係数!F51</f>
        <v>0.3129764412358767</v>
      </c>
      <c r="K51" s="206">
        <f t="shared" si="5"/>
        <v>0</v>
      </c>
      <c r="L51" s="8"/>
      <c r="M51" s="10"/>
      <c r="N51" s="207">
        <f>係数!G51</f>
        <v>3.1029436568835549E-4</v>
      </c>
      <c r="O51" s="206">
        <f t="shared" si="6"/>
        <v>0</v>
      </c>
      <c r="P51" s="207">
        <f>係数!D51</f>
        <v>0.1073871147744514</v>
      </c>
      <c r="Q51" s="206">
        <f t="shared" si="7"/>
        <v>0</v>
      </c>
      <c r="R51" s="208">
        <v>0</v>
      </c>
      <c r="S51" s="206">
        <f t="shared" si="8"/>
        <v>0</v>
      </c>
      <c r="T51" s="206">
        <f t="shared" si="9"/>
        <v>0</v>
      </c>
      <c r="U51" s="206">
        <f t="shared" si="10"/>
        <v>0</v>
      </c>
      <c r="V51" s="206">
        <f t="shared" si="11"/>
        <v>0</v>
      </c>
      <c r="W51" s="206">
        <f t="shared" si="12"/>
        <v>0</v>
      </c>
      <c r="X51" s="206">
        <f>T51*(1-固定資本!N51)</f>
        <v>0</v>
      </c>
      <c r="Y51" s="206">
        <f>U51*(1-固定資本!N51)</f>
        <v>0</v>
      </c>
      <c r="Z51" s="206">
        <f>V51*(1-固定資本!N51)</f>
        <v>0</v>
      </c>
      <c r="AA51" s="206">
        <f t="shared" si="13"/>
        <v>0</v>
      </c>
      <c r="AB51" s="206">
        <f>F51*係数!H51/1000</f>
        <v>0</v>
      </c>
      <c r="AC51" s="260">
        <f>(F51+H51+R51)*係数!H51/1000</f>
        <v>0</v>
      </c>
      <c r="AD51" s="206">
        <f>F51*係数!I51/1000</f>
        <v>0</v>
      </c>
      <c r="AE51" s="260">
        <f>(F51+H51+R51)*係数!I51/1000</f>
        <v>0</v>
      </c>
    </row>
    <row r="52" spans="1:31">
      <c r="A52" s="10"/>
      <c r="B52" s="203">
        <v>321</v>
      </c>
      <c r="C52" s="211" t="s">
        <v>932</v>
      </c>
      <c r="D52" s="266">
        <f>入力!G70</f>
        <v>0</v>
      </c>
      <c r="E52" s="207">
        <f>固定資本!M52</f>
        <v>1.0841150467906144</v>
      </c>
      <c r="F52" s="266">
        <f t="shared" si="2"/>
        <v>0</v>
      </c>
      <c r="G52" s="208">
        <v>0</v>
      </c>
      <c r="H52" s="206">
        <f t="shared" si="3"/>
        <v>0</v>
      </c>
      <c r="I52" s="206">
        <f t="shared" si="4"/>
        <v>0</v>
      </c>
      <c r="J52" s="207">
        <f>係数!E52+係数!F52</f>
        <v>0.28594109779447857</v>
      </c>
      <c r="K52" s="206">
        <f t="shared" si="5"/>
        <v>0</v>
      </c>
      <c r="L52" s="8"/>
      <c r="M52" s="10"/>
      <c r="N52" s="207">
        <f>係数!G52</f>
        <v>6.1329208818302854E-6</v>
      </c>
      <c r="O52" s="206">
        <f t="shared" si="6"/>
        <v>0</v>
      </c>
      <c r="P52" s="207">
        <f>係数!D52</f>
        <v>6.8415577836083874E-2</v>
      </c>
      <c r="Q52" s="206">
        <f t="shared" si="7"/>
        <v>0</v>
      </c>
      <c r="R52" s="208">
        <v>0</v>
      </c>
      <c r="S52" s="206">
        <f t="shared" si="8"/>
        <v>0</v>
      </c>
      <c r="T52" s="206">
        <f t="shared" si="9"/>
        <v>0</v>
      </c>
      <c r="U52" s="206">
        <f t="shared" si="10"/>
        <v>0</v>
      </c>
      <c r="V52" s="206">
        <f t="shared" si="11"/>
        <v>0</v>
      </c>
      <c r="W52" s="206">
        <f t="shared" si="12"/>
        <v>0</v>
      </c>
      <c r="X52" s="206">
        <f>T52*(1-固定資本!N52)</f>
        <v>0</v>
      </c>
      <c r="Y52" s="206">
        <f>U52*(1-固定資本!N52)</f>
        <v>0</v>
      </c>
      <c r="Z52" s="206">
        <f>V52*(1-固定資本!N52)</f>
        <v>0</v>
      </c>
      <c r="AA52" s="206">
        <f t="shared" si="13"/>
        <v>0</v>
      </c>
      <c r="AB52" s="206">
        <f>F52*係数!H52/1000</f>
        <v>0</v>
      </c>
      <c r="AC52" s="260">
        <f>(F52+H52+R52)*係数!H52/1000</f>
        <v>0</v>
      </c>
      <c r="AD52" s="206">
        <f>F52*係数!I52/1000</f>
        <v>0</v>
      </c>
      <c r="AE52" s="260">
        <f>(F52+H52+R52)*係数!I52/1000</f>
        <v>0</v>
      </c>
    </row>
    <row r="53" spans="1:31">
      <c r="A53" s="10"/>
      <c r="B53" s="203">
        <v>329</v>
      </c>
      <c r="C53" s="211" t="s">
        <v>933</v>
      </c>
      <c r="D53" s="266">
        <f>入力!G71</f>
        <v>0</v>
      </c>
      <c r="E53" s="207">
        <f>固定資本!M53</f>
        <v>1.022695983755098</v>
      </c>
      <c r="F53" s="266">
        <f t="shared" si="2"/>
        <v>0</v>
      </c>
      <c r="G53" s="208">
        <v>0</v>
      </c>
      <c r="H53" s="206">
        <f t="shared" si="3"/>
        <v>0</v>
      </c>
      <c r="I53" s="206">
        <f t="shared" si="4"/>
        <v>0</v>
      </c>
      <c r="J53" s="207">
        <f>係数!E53+係数!F53</f>
        <v>0.34209184079924698</v>
      </c>
      <c r="K53" s="206">
        <f t="shared" si="5"/>
        <v>0</v>
      </c>
      <c r="L53" s="8"/>
      <c r="M53" s="10"/>
      <c r="N53" s="207">
        <f>係数!G53</f>
        <v>9.3240384978288921E-5</v>
      </c>
      <c r="O53" s="206">
        <f t="shared" si="6"/>
        <v>0</v>
      </c>
      <c r="P53" s="207">
        <f>係数!D53</f>
        <v>0.10028693750821338</v>
      </c>
      <c r="Q53" s="206">
        <f t="shared" si="7"/>
        <v>0</v>
      </c>
      <c r="R53" s="208">
        <v>0</v>
      </c>
      <c r="S53" s="206">
        <f t="shared" si="8"/>
        <v>0</v>
      </c>
      <c r="T53" s="206">
        <f t="shared" si="9"/>
        <v>0</v>
      </c>
      <c r="U53" s="206">
        <f t="shared" si="10"/>
        <v>0</v>
      </c>
      <c r="V53" s="206">
        <f t="shared" si="11"/>
        <v>0</v>
      </c>
      <c r="W53" s="206">
        <f t="shared" si="12"/>
        <v>0</v>
      </c>
      <c r="X53" s="206">
        <f>T53*(1-固定資本!N53)</f>
        <v>0</v>
      </c>
      <c r="Y53" s="206">
        <f>U53*(1-固定資本!N53)</f>
        <v>0</v>
      </c>
      <c r="Z53" s="206">
        <f>V53*(1-固定資本!N53)</f>
        <v>0</v>
      </c>
      <c r="AA53" s="206">
        <f t="shared" si="13"/>
        <v>0</v>
      </c>
      <c r="AB53" s="206">
        <f>F53*係数!H53/1000</f>
        <v>0</v>
      </c>
      <c r="AC53" s="260">
        <f>(F53+H53+R53)*係数!H53/1000</f>
        <v>0</v>
      </c>
      <c r="AD53" s="206">
        <f>F53*係数!I53/1000</f>
        <v>0</v>
      </c>
      <c r="AE53" s="260">
        <f>(F53+H53+R53)*係数!I53/1000</f>
        <v>0</v>
      </c>
    </row>
    <row r="54" spans="1:31">
      <c r="A54" s="10"/>
      <c r="B54" s="203">
        <v>331</v>
      </c>
      <c r="C54" s="211" t="s">
        <v>934</v>
      </c>
      <c r="D54" s="266">
        <f>入力!G72</f>
        <v>0</v>
      </c>
      <c r="E54" s="207">
        <f>固定資本!M54</f>
        <v>1.0450543784094435</v>
      </c>
      <c r="F54" s="266">
        <f t="shared" si="2"/>
        <v>0</v>
      </c>
      <c r="G54" s="208">
        <v>0</v>
      </c>
      <c r="H54" s="206">
        <f t="shared" si="3"/>
        <v>0</v>
      </c>
      <c r="I54" s="206">
        <f t="shared" si="4"/>
        <v>0</v>
      </c>
      <c r="J54" s="207">
        <f>係数!E54+係数!F54</f>
        <v>0.20571037395336556</v>
      </c>
      <c r="K54" s="206">
        <f t="shared" si="5"/>
        <v>0</v>
      </c>
      <c r="L54" s="8"/>
      <c r="M54" s="10"/>
      <c r="N54" s="207">
        <f>係数!G54</f>
        <v>2.6142769239425614E-5</v>
      </c>
      <c r="O54" s="206">
        <f t="shared" si="6"/>
        <v>0</v>
      </c>
      <c r="P54" s="207">
        <f>係数!D54</f>
        <v>0.16720094433266475</v>
      </c>
      <c r="Q54" s="206">
        <f t="shared" si="7"/>
        <v>0</v>
      </c>
      <c r="R54" s="208">
        <v>0</v>
      </c>
      <c r="S54" s="206">
        <f t="shared" si="8"/>
        <v>0</v>
      </c>
      <c r="T54" s="206">
        <f t="shared" si="9"/>
        <v>0</v>
      </c>
      <c r="U54" s="206">
        <f t="shared" si="10"/>
        <v>0</v>
      </c>
      <c r="V54" s="206">
        <f t="shared" si="11"/>
        <v>0</v>
      </c>
      <c r="W54" s="206">
        <f t="shared" si="12"/>
        <v>0</v>
      </c>
      <c r="X54" s="206">
        <f>T54*(1-固定資本!N54)</f>
        <v>0</v>
      </c>
      <c r="Y54" s="206">
        <f>U54*(1-固定資本!N54)</f>
        <v>0</v>
      </c>
      <c r="Z54" s="206">
        <f>V54*(1-固定資本!N54)</f>
        <v>0</v>
      </c>
      <c r="AA54" s="206">
        <f t="shared" si="13"/>
        <v>0</v>
      </c>
      <c r="AB54" s="206">
        <f>F54*係数!H54/1000</f>
        <v>0</v>
      </c>
      <c r="AC54" s="260">
        <f>(F54+H54+R54)*係数!H54/1000</f>
        <v>0</v>
      </c>
      <c r="AD54" s="206">
        <f>F54*係数!I54/1000</f>
        <v>0</v>
      </c>
      <c r="AE54" s="260">
        <f>(F54+H54+R54)*係数!I54/1000</f>
        <v>0</v>
      </c>
    </row>
    <row r="55" spans="1:31">
      <c r="A55" s="10"/>
      <c r="B55" s="203">
        <v>332</v>
      </c>
      <c r="C55" s="211" t="s">
        <v>935</v>
      </c>
      <c r="D55" s="266">
        <f>入力!G73</f>
        <v>0</v>
      </c>
      <c r="E55" s="207">
        <f>固定資本!M55</f>
        <v>1.0430777796424384</v>
      </c>
      <c r="F55" s="266">
        <f t="shared" si="2"/>
        <v>0</v>
      </c>
      <c r="G55" s="208">
        <v>0</v>
      </c>
      <c r="H55" s="206">
        <f t="shared" si="3"/>
        <v>0</v>
      </c>
      <c r="I55" s="206">
        <f t="shared" si="4"/>
        <v>0</v>
      </c>
      <c r="J55" s="207">
        <f>係数!E55+係数!F55</f>
        <v>0.14844909789406882</v>
      </c>
      <c r="K55" s="206">
        <f t="shared" si="5"/>
        <v>0</v>
      </c>
      <c r="L55" s="8"/>
      <c r="M55" s="10"/>
      <c r="N55" s="207">
        <f>係数!G55</f>
        <v>8.4336019547592376E-3</v>
      </c>
      <c r="O55" s="206">
        <f t="shared" si="6"/>
        <v>0</v>
      </c>
      <c r="P55" s="207">
        <f>係数!D55</f>
        <v>4.9759036583394312E-2</v>
      </c>
      <c r="Q55" s="206">
        <f t="shared" si="7"/>
        <v>0</v>
      </c>
      <c r="R55" s="208">
        <v>0</v>
      </c>
      <c r="S55" s="206">
        <f t="shared" si="8"/>
        <v>0</v>
      </c>
      <c r="T55" s="206">
        <f t="shared" si="9"/>
        <v>0</v>
      </c>
      <c r="U55" s="206">
        <f t="shared" si="10"/>
        <v>0</v>
      </c>
      <c r="V55" s="206">
        <f t="shared" si="11"/>
        <v>0</v>
      </c>
      <c r="W55" s="206">
        <f t="shared" si="12"/>
        <v>0</v>
      </c>
      <c r="X55" s="206">
        <f>T55*(1-固定資本!N55)</f>
        <v>0</v>
      </c>
      <c r="Y55" s="206">
        <f>U55*(1-固定資本!N55)</f>
        <v>0</v>
      </c>
      <c r="Z55" s="206">
        <f>V55*(1-固定資本!N55)</f>
        <v>0</v>
      </c>
      <c r="AA55" s="206">
        <f t="shared" si="13"/>
        <v>0</v>
      </c>
      <c r="AB55" s="206">
        <f>F55*係数!H55/1000</f>
        <v>0</v>
      </c>
      <c r="AC55" s="260">
        <f>(F55+H55+R55)*係数!H55/1000</f>
        <v>0</v>
      </c>
      <c r="AD55" s="206">
        <f>F55*係数!I55/1000</f>
        <v>0</v>
      </c>
      <c r="AE55" s="260">
        <f>(F55+H55+R55)*係数!I55/1000</f>
        <v>0</v>
      </c>
    </row>
    <row r="56" spans="1:31">
      <c r="A56" s="10"/>
      <c r="B56" s="203">
        <v>333</v>
      </c>
      <c r="C56" s="211" t="s">
        <v>936</v>
      </c>
      <c r="D56" s="266">
        <f>入力!G74</f>
        <v>0</v>
      </c>
      <c r="E56" s="207">
        <f>固定資本!M56</f>
        <v>0.98376165917374647</v>
      </c>
      <c r="F56" s="266">
        <f t="shared" si="2"/>
        <v>0</v>
      </c>
      <c r="G56" s="208">
        <v>0</v>
      </c>
      <c r="H56" s="206">
        <f t="shared" si="3"/>
        <v>0</v>
      </c>
      <c r="I56" s="206">
        <f t="shared" si="4"/>
        <v>0</v>
      </c>
      <c r="J56" s="207">
        <f>係数!E56+係数!F56</f>
        <v>0.22667139122780358</v>
      </c>
      <c r="K56" s="206">
        <f t="shared" si="5"/>
        <v>0</v>
      </c>
      <c r="L56" s="8"/>
      <c r="M56" s="10"/>
      <c r="N56" s="207">
        <f>係数!G56</f>
        <v>3.5732503413194637E-7</v>
      </c>
      <c r="O56" s="206">
        <f t="shared" si="6"/>
        <v>0</v>
      </c>
      <c r="P56" s="207">
        <f>係数!D56</f>
        <v>4.4860746263797213E-2</v>
      </c>
      <c r="Q56" s="206">
        <f t="shared" si="7"/>
        <v>0</v>
      </c>
      <c r="R56" s="208">
        <v>0</v>
      </c>
      <c r="S56" s="206">
        <f t="shared" si="8"/>
        <v>0</v>
      </c>
      <c r="T56" s="206">
        <f t="shared" si="9"/>
        <v>0</v>
      </c>
      <c r="U56" s="206">
        <f t="shared" si="10"/>
        <v>0</v>
      </c>
      <c r="V56" s="206">
        <f t="shared" si="11"/>
        <v>0</v>
      </c>
      <c r="W56" s="206">
        <f t="shared" si="12"/>
        <v>0</v>
      </c>
      <c r="X56" s="206">
        <f>T56*(1-固定資本!N56)</f>
        <v>0</v>
      </c>
      <c r="Y56" s="206">
        <f>U56*(1-固定資本!N56)</f>
        <v>0</v>
      </c>
      <c r="Z56" s="206">
        <f>V56*(1-固定資本!N56)</f>
        <v>0</v>
      </c>
      <c r="AA56" s="206">
        <f t="shared" si="13"/>
        <v>0</v>
      </c>
      <c r="AB56" s="206">
        <f>F56*係数!H56/1000</f>
        <v>0</v>
      </c>
      <c r="AC56" s="260">
        <f>(F56+H56+R56)*係数!H56/1000</f>
        <v>0</v>
      </c>
      <c r="AD56" s="206">
        <f>F56*係数!I56/1000</f>
        <v>0</v>
      </c>
      <c r="AE56" s="260">
        <f>(F56+H56+R56)*係数!I56/1000</f>
        <v>0</v>
      </c>
    </row>
    <row r="57" spans="1:31">
      <c r="A57" s="10"/>
      <c r="B57" s="203">
        <v>339</v>
      </c>
      <c r="C57" s="211" t="s">
        <v>937</v>
      </c>
      <c r="D57" s="266">
        <f>入力!G75</f>
        <v>0</v>
      </c>
      <c r="E57" s="207">
        <f>固定資本!M57</f>
        <v>1.0757700158773329</v>
      </c>
      <c r="F57" s="266">
        <f t="shared" si="2"/>
        <v>0</v>
      </c>
      <c r="G57" s="208">
        <v>0</v>
      </c>
      <c r="H57" s="206">
        <f t="shared" si="3"/>
        <v>0</v>
      </c>
      <c r="I57" s="206">
        <f t="shared" si="4"/>
        <v>0</v>
      </c>
      <c r="J57" s="207">
        <f>係数!E57+係数!F57</f>
        <v>0.25222783775811736</v>
      </c>
      <c r="K57" s="206">
        <f t="shared" si="5"/>
        <v>0</v>
      </c>
      <c r="L57" s="8"/>
      <c r="M57" s="10"/>
      <c r="N57" s="207">
        <f>係数!G57</f>
        <v>2.1162410154694149E-3</v>
      </c>
      <c r="O57" s="206">
        <f t="shared" si="6"/>
        <v>0</v>
      </c>
      <c r="P57" s="207">
        <f>係数!D57</f>
        <v>3.3075128253959085E-2</v>
      </c>
      <c r="Q57" s="206">
        <f t="shared" si="7"/>
        <v>0</v>
      </c>
      <c r="R57" s="208">
        <v>0</v>
      </c>
      <c r="S57" s="206">
        <f t="shared" si="8"/>
        <v>0</v>
      </c>
      <c r="T57" s="206">
        <f t="shared" si="9"/>
        <v>0</v>
      </c>
      <c r="U57" s="206">
        <f t="shared" si="10"/>
        <v>0</v>
      </c>
      <c r="V57" s="206">
        <f t="shared" si="11"/>
        <v>0</v>
      </c>
      <c r="W57" s="206">
        <f t="shared" si="12"/>
        <v>0</v>
      </c>
      <c r="X57" s="206">
        <f>T57*(1-固定資本!N57)</f>
        <v>0</v>
      </c>
      <c r="Y57" s="206">
        <f>U57*(1-固定資本!N57)</f>
        <v>0</v>
      </c>
      <c r="Z57" s="206">
        <f>V57*(1-固定資本!N57)</f>
        <v>0</v>
      </c>
      <c r="AA57" s="206">
        <f t="shared" si="13"/>
        <v>0</v>
      </c>
      <c r="AB57" s="206">
        <f>F57*係数!H57/1000</f>
        <v>0</v>
      </c>
      <c r="AC57" s="260">
        <f>(F57+H57+R57)*係数!H57/1000</f>
        <v>0</v>
      </c>
      <c r="AD57" s="206">
        <f>F57*係数!I57/1000</f>
        <v>0</v>
      </c>
      <c r="AE57" s="260">
        <f>(F57+H57+R57)*係数!I57/1000</f>
        <v>0</v>
      </c>
    </row>
    <row r="58" spans="1:31">
      <c r="A58" s="10"/>
      <c r="B58" s="203">
        <v>341</v>
      </c>
      <c r="C58" s="211" t="s">
        <v>938</v>
      </c>
      <c r="D58" s="266">
        <f>入力!G76</f>
        <v>0</v>
      </c>
      <c r="E58" s="207">
        <f>固定資本!M58</f>
        <v>1.0404765754375349</v>
      </c>
      <c r="F58" s="266">
        <f t="shared" si="2"/>
        <v>0</v>
      </c>
      <c r="G58" s="208">
        <v>0</v>
      </c>
      <c r="H58" s="206">
        <f t="shared" si="3"/>
        <v>0</v>
      </c>
      <c r="I58" s="206">
        <f t="shared" si="4"/>
        <v>0</v>
      </c>
      <c r="J58" s="207">
        <f>係数!E58+係数!F58</f>
        <v>0.25170735982678366</v>
      </c>
      <c r="K58" s="206">
        <f t="shared" si="5"/>
        <v>0</v>
      </c>
      <c r="L58" s="8"/>
      <c r="M58" s="10"/>
      <c r="N58" s="207">
        <f>係数!G58</f>
        <v>7.7048176897090547E-3</v>
      </c>
      <c r="O58" s="206">
        <f t="shared" si="6"/>
        <v>0</v>
      </c>
      <c r="P58" s="207">
        <f>係数!D58</f>
        <v>0.19659922320620027</v>
      </c>
      <c r="Q58" s="206">
        <f t="shared" si="7"/>
        <v>0</v>
      </c>
      <c r="R58" s="208">
        <v>0</v>
      </c>
      <c r="S58" s="206">
        <f t="shared" si="8"/>
        <v>0</v>
      </c>
      <c r="T58" s="206">
        <f t="shared" si="9"/>
        <v>0</v>
      </c>
      <c r="U58" s="206">
        <f t="shared" si="10"/>
        <v>0</v>
      </c>
      <c r="V58" s="206">
        <f t="shared" si="11"/>
        <v>0</v>
      </c>
      <c r="W58" s="206">
        <f t="shared" si="12"/>
        <v>0</v>
      </c>
      <c r="X58" s="206">
        <f>T58*(1-固定資本!N58)</f>
        <v>0</v>
      </c>
      <c r="Y58" s="206">
        <f>U58*(1-固定資本!N58)</f>
        <v>0</v>
      </c>
      <c r="Z58" s="206">
        <f>V58*(1-固定資本!N58)</f>
        <v>0</v>
      </c>
      <c r="AA58" s="206">
        <f t="shared" si="13"/>
        <v>0</v>
      </c>
      <c r="AB58" s="206">
        <f>F58*係数!H58/1000</f>
        <v>0</v>
      </c>
      <c r="AC58" s="260">
        <f>(F58+H58+R58)*係数!H58/1000</f>
        <v>0</v>
      </c>
      <c r="AD58" s="206">
        <f>F58*係数!I58/1000</f>
        <v>0</v>
      </c>
      <c r="AE58" s="260">
        <f>(F58+H58+R58)*係数!I58/1000</f>
        <v>0</v>
      </c>
    </row>
    <row r="59" spans="1:31">
      <c r="A59" s="10"/>
      <c r="B59" s="203">
        <v>342</v>
      </c>
      <c r="C59" s="211" t="s">
        <v>939</v>
      </c>
      <c r="D59" s="266">
        <f>入力!G77</f>
        <v>0</v>
      </c>
      <c r="E59" s="207">
        <f>固定資本!M59</f>
        <v>1.149158370270948</v>
      </c>
      <c r="F59" s="266">
        <f t="shared" si="2"/>
        <v>0</v>
      </c>
      <c r="G59" s="208">
        <v>0</v>
      </c>
      <c r="H59" s="206">
        <f t="shared" si="3"/>
        <v>0</v>
      </c>
      <c r="I59" s="206">
        <f t="shared" si="4"/>
        <v>0</v>
      </c>
      <c r="J59" s="207">
        <f>係数!E59+係数!F59</f>
        <v>-3.2194664930721886E-2</v>
      </c>
      <c r="K59" s="206">
        <f t="shared" si="5"/>
        <v>0</v>
      </c>
      <c r="L59" s="8"/>
      <c r="M59" s="10"/>
      <c r="N59" s="207">
        <f>係数!G59</f>
        <v>3.1880295003878303E-3</v>
      </c>
      <c r="O59" s="206">
        <f t="shared" si="6"/>
        <v>0</v>
      </c>
      <c r="P59" s="207">
        <f>係数!D59</f>
        <v>5.753724141101868E-2</v>
      </c>
      <c r="Q59" s="206">
        <f t="shared" si="7"/>
        <v>0</v>
      </c>
      <c r="R59" s="208">
        <v>0</v>
      </c>
      <c r="S59" s="206">
        <f t="shared" si="8"/>
        <v>0</v>
      </c>
      <c r="T59" s="206">
        <f t="shared" si="9"/>
        <v>0</v>
      </c>
      <c r="U59" s="206">
        <f t="shared" si="10"/>
        <v>0</v>
      </c>
      <c r="V59" s="206">
        <f t="shared" si="11"/>
        <v>0</v>
      </c>
      <c r="W59" s="206">
        <f t="shared" si="12"/>
        <v>0</v>
      </c>
      <c r="X59" s="206">
        <f>T59*(1-固定資本!N59)</f>
        <v>0</v>
      </c>
      <c r="Y59" s="206">
        <f>U59*(1-固定資本!N59)</f>
        <v>0</v>
      </c>
      <c r="Z59" s="206">
        <f>V59*(1-固定資本!N59)</f>
        <v>0</v>
      </c>
      <c r="AA59" s="206">
        <f t="shared" si="13"/>
        <v>0</v>
      </c>
      <c r="AB59" s="206">
        <f>F59*係数!H59/1000</f>
        <v>0</v>
      </c>
      <c r="AC59" s="260">
        <f>(F59+H59+R59)*係数!H59/1000</f>
        <v>0</v>
      </c>
      <c r="AD59" s="206">
        <f>F59*係数!I59/1000</f>
        <v>0</v>
      </c>
      <c r="AE59" s="260">
        <f>(F59+H59+R59)*係数!I59/1000</f>
        <v>0</v>
      </c>
    </row>
    <row r="60" spans="1:31">
      <c r="A60" s="10"/>
      <c r="B60" s="203">
        <v>352</v>
      </c>
      <c r="C60" s="211" t="s">
        <v>940</v>
      </c>
      <c r="D60" s="266">
        <f>入力!G78</f>
        <v>0</v>
      </c>
      <c r="E60" s="207">
        <f>固定資本!M60</f>
        <v>1.0671060272188095</v>
      </c>
      <c r="F60" s="266">
        <f t="shared" si="2"/>
        <v>0</v>
      </c>
      <c r="G60" s="208">
        <v>0</v>
      </c>
      <c r="H60" s="206">
        <f t="shared" si="3"/>
        <v>0</v>
      </c>
      <c r="I60" s="206">
        <f t="shared" si="4"/>
        <v>0</v>
      </c>
      <c r="J60" s="207">
        <f>係数!E60+係数!F60</f>
        <v>9.8143538985623488E-2</v>
      </c>
      <c r="K60" s="206">
        <f t="shared" si="5"/>
        <v>0</v>
      </c>
      <c r="L60" s="8"/>
      <c r="M60" s="10"/>
      <c r="N60" s="207">
        <f>係数!G60</f>
        <v>2.3234672672695061E-2</v>
      </c>
      <c r="O60" s="206">
        <f t="shared" si="6"/>
        <v>0</v>
      </c>
      <c r="P60" s="207">
        <f>係数!D60</f>
        <v>8.4713396024199583E-2</v>
      </c>
      <c r="Q60" s="206">
        <f t="shared" si="7"/>
        <v>0</v>
      </c>
      <c r="R60" s="208">
        <v>0</v>
      </c>
      <c r="S60" s="206">
        <f t="shared" si="8"/>
        <v>0</v>
      </c>
      <c r="T60" s="206">
        <f t="shared" si="9"/>
        <v>0</v>
      </c>
      <c r="U60" s="206">
        <f t="shared" si="10"/>
        <v>0</v>
      </c>
      <c r="V60" s="206">
        <f t="shared" si="11"/>
        <v>0</v>
      </c>
      <c r="W60" s="206">
        <f t="shared" si="12"/>
        <v>0</v>
      </c>
      <c r="X60" s="206">
        <f>T60*(1-固定資本!N60)</f>
        <v>0</v>
      </c>
      <c r="Y60" s="206">
        <f>U60*(1-固定資本!N60)</f>
        <v>0</v>
      </c>
      <c r="Z60" s="206">
        <f>V60*(1-固定資本!N60)</f>
        <v>0</v>
      </c>
      <c r="AA60" s="206">
        <f t="shared" si="13"/>
        <v>0</v>
      </c>
      <c r="AB60" s="206">
        <f>F60*係数!H60/1000</f>
        <v>0</v>
      </c>
      <c r="AC60" s="260">
        <f>(F60+H60+R60)*係数!H60/1000</f>
        <v>0</v>
      </c>
      <c r="AD60" s="206">
        <f>F60*係数!I60/1000</f>
        <v>0</v>
      </c>
      <c r="AE60" s="260">
        <f>(F60+H60+R60)*係数!I60/1000</f>
        <v>0</v>
      </c>
    </row>
    <row r="61" spans="1:31">
      <c r="A61" s="10"/>
      <c r="B61" s="203">
        <v>353</v>
      </c>
      <c r="C61" s="211" t="s">
        <v>941</v>
      </c>
      <c r="D61" s="266">
        <f>入力!G79</f>
        <v>0</v>
      </c>
      <c r="E61" s="207">
        <f>固定資本!M61</f>
        <v>1.0825981193842327</v>
      </c>
      <c r="F61" s="266">
        <f t="shared" si="2"/>
        <v>0</v>
      </c>
      <c r="G61" s="208">
        <v>0</v>
      </c>
      <c r="H61" s="206">
        <f t="shared" si="3"/>
        <v>0</v>
      </c>
      <c r="I61" s="206">
        <f t="shared" si="4"/>
        <v>0</v>
      </c>
      <c r="J61" s="207">
        <f>係数!E61+係数!F61</f>
        <v>0.15554880051508718</v>
      </c>
      <c r="K61" s="206">
        <f t="shared" si="5"/>
        <v>0</v>
      </c>
      <c r="L61" s="8"/>
      <c r="M61" s="10"/>
      <c r="N61" s="207">
        <f>係数!G61</f>
        <v>2.9577721121789332E-5</v>
      </c>
      <c r="O61" s="206">
        <f t="shared" si="6"/>
        <v>0</v>
      </c>
      <c r="P61" s="207">
        <f>係数!D61</f>
        <v>0.49266457013084164</v>
      </c>
      <c r="Q61" s="206">
        <f t="shared" si="7"/>
        <v>0</v>
      </c>
      <c r="R61" s="208">
        <v>0</v>
      </c>
      <c r="S61" s="206">
        <f t="shared" si="8"/>
        <v>0</v>
      </c>
      <c r="T61" s="206">
        <f t="shared" si="9"/>
        <v>0</v>
      </c>
      <c r="U61" s="206">
        <f t="shared" si="10"/>
        <v>0</v>
      </c>
      <c r="V61" s="206">
        <f t="shared" si="11"/>
        <v>0</v>
      </c>
      <c r="W61" s="206">
        <f t="shared" si="12"/>
        <v>0</v>
      </c>
      <c r="X61" s="206">
        <f>T61*(1-固定資本!N61)</f>
        <v>0</v>
      </c>
      <c r="Y61" s="206">
        <f>U61*(1-固定資本!N61)</f>
        <v>0</v>
      </c>
      <c r="Z61" s="206">
        <f>V61*(1-固定資本!N61)</f>
        <v>0</v>
      </c>
      <c r="AA61" s="206">
        <f t="shared" si="13"/>
        <v>0</v>
      </c>
      <c r="AB61" s="206">
        <f>F61*係数!H61/1000</f>
        <v>0</v>
      </c>
      <c r="AC61" s="260">
        <f>(F61+H61+R61)*係数!H61/1000</f>
        <v>0</v>
      </c>
      <c r="AD61" s="206">
        <f>F61*係数!I61/1000</f>
        <v>0</v>
      </c>
      <c r="AE61" s="260">
        <f>(F61+H61+R61)*係数!I61/1000</f>
        <v>0</v>
      </c>
    </row>
    <row r="62" spans="1:31">
      <c r="A62" s="10"/>
      <c r="B62" s="203">
        <v>354</v>
      </c>
      <c r="C62" s="211" t="s">
        <v>942</v>
      </c>
      <c r="D62" s="266">
        <f>入力!G80</f>
        <v>0</v>
      </c>
      <c r="E62" s="207">
        <f>固定資本!M62</f>
        <v>0.8954214392013069</v>
      </c>
      <c r="F62" s="266">
        <f t="shared" si="2"/>
        <v>0</v>
      </c>
      <c r="G62" s="208">
        <v>0</v>
      </c>
      <c r="H62" s="206">
        <f t="shared" si="3"/>
        <v>0</v>
      </c>
      <c r="I62" s="206">
        <f t="shared" si="4"/>
        <v>0</v>
      </c>
      <c r="J62" s="207">
        <f>係数!E62+係数!F62</f>
        <v>0.30848113681507011</v>
      </c>
      <c r="K62" s="206">
        <f t="shared" si="5"/>
        <v>0</v>
      </c>
      <c r="L62" s="8"/>
      <c r="M62" s="10"/>
      <c r="N62" s="207">
        <f>係数!G62</f>
        <v>1.2162474419519036E-4</v>
      </c>
      <c r="O62" s="206">
        <f t="shared" si="6"/>
        <v>0</v>
      </c>
      <c r="P62" s="207">
        <f>係数!D62</f>
        <v>0.12738533244349837</v>
      </c>
      <c r="Q62" s="206">
        <f t="shared" si="7"/>
        <v>0</v>
      </c>
      <c r="R62" s="208">
        <v>0</v>
      </c>
      <c r="S62" s="206">
        <f t="shared" si="8"/>
        <v>0</v>
      </c>
      <c r="T62" s="206">
        <f t="shared" si="9"/>
        <v>0</v>
      </c>
      <c r="U62" s="206">
        <f t="shared" si="10"/>
        <v>0</v>
      </c>
      <c r="V62" s="206">
        <f t="shared" si="11"/>
        <v>0</v>
      </c>
      <c r="W62" s="206">
        <f t="shared" si="12"/>
        <v>0</v>
      </c>
      <c r="X62" s="206">
        <f>T62*(1-固定資本!N62)</f>
        <v>0</v>
      </c>
      <c r="Y62" s="206">
        <f>U62*(1-固定資本!N62)</f>
        <v>0</v>
      </c>
      <c r="Z62" s="206">
        <f>V62*(1-固定資本!N62)</f>
        <v>0</v>
      </c>
      <c r="AA62" s="206">
        <f t="shared" si="13"/>
        <v>0</v>
      </c>
      <c r="AB62" s="206">
        <f>F62*係数!H62/1000</f>
        <v>0</v>
      </c>
      <c r="AC62" s="260">
        <f>(F62+H62+R62)*係数!H62/1000</f>
        <v>0</v>
      </c>
      <c r="AD62" s="206">
        <f>F62*係数!I62/1000</f>
        <v>0</v>
      </c>
      <c r="AE62" s="260">
        <f>(F62+H62+R62)*係数!I62/1000</f>
        <v>0</v>
      </c>
    </row>
    <row r="63" spans="1:31">
      <c r="A63" s="10"/>
      <c r="B63" s="203">
        <v>359</v>
      </c>
      <c r="C63" s="211" t="s">
        <v>943</v>
      </c>
      <c r="D63" s="266">
        <f>入力!G81</f>
        <v>0</v>
      </c>
      <c r="E63" s="207">
        <f>固定資本!M63</f>
        <v>1.0664751156272985</v>
      </c>
      <c r="F63" s="266">
        <f t="shared" si="2"/>
        <v>0</v>
      </c>
      <c r="G63" s="208">
        <v>0</v>
      </c>
      <c r="H63" s="206">
        <f t="shared" si="3"/>
        <v>0</v>
      </c>
      <c r="I63" s="206">
        <f t="shared" si="4"/>
        <v>0</v>
      </c>
      <c r="J63" s="207">
        <f>係数!E63+係数!F63</f>
        <v>0.11618316290615616</v>
      </c>
      <c r="K63" s="206">
        <f t="shared" si="5"/>
        <v>0</v>
      </c>
      <c r="L63" s="8"/>
      <c r="M63" s="10"/>
      <c r="N63" s="207">
        <f>係数!G63</f>
        <v>7.4452683696949135E-4</v>
      </c>
      <c r="O63" s="206">
        <f t="shared" si="6"/>
        <v>0</v>
      </c>
      <c r="P63" s="207">
        <f>係数!D63</f>
        <v>3.3389686179288836E-2</v>
      </c>
      <c r="Q63" s="206">
        <f t="shared" si="7"/>
        <v>0</v>
      </c>
      <c r="R63" s="208">
        <v>0</v>
      </c>
      <c r="S63" s="206">
        <f t="shared" si="8"/>
        <v>0</v>
      </c>
      <c r="T63" s="206">
        <f t="shared" si="9"/>
        <v>0</v>
      </c>
      <c r="U63" s="206">
        <f t="shared" si="10"/>
        <v>0</v>
      </c>
      <c r="V63" s="206">
        <f t="shared" si="11"/>
        <v>0</v>
      </c>
      <c r="W63" s="206">
        <f t="shared" si="12"/>
        <v>0</v>
      </c>
      <c r="X63" s="206">
        <f>T63*(1-固定資本!N63)</f>
        <v>0</v>
      </c>
      <c r="Y63" s="206">
        <f>U63*(1-固定資本!N63)</f>
        <v>0</v>
      </c>
      <c r="Z63" s="206">
        <f>V63*(1-固定資本!N63)</f>
        <v>0</v>
      </c>
      <c r="AA63" s="206">
        <f t="shared" si="13"/>
        <v>0</v>
      </c>
      <c r="AB63" s="206">
        <f>F63*係数!H63/1000</f>
        <v>0</v>
      </c>
      <c r="AC63" s="260">
        <f>(F63+H63+R63)*係数!H63/1000</f>
        <v>0</v>
      </c>
      <c r="AD63" s="206">
        <f>F63*係数!I63/1000</f>
        <v>0</v>
      </c>
      <c r="AE63" s="260">
        <f>(F63+H63+R63)*係数!I63/1000</f>
        <v>0</v>
      </c>
    </row>
    <row r="64" spans="1:31">
      <c r="A64" s="10"/>
      <c r="B64" s="203">
        <v>391</v>
      </c>
      <c r="C64" s="211" t="s">
        <v>944</v>
      </c>
      <c r="D64" s="266">
        <f>入力!G82</f>
        <v>0</v>
      </c>
      <c r="E64" s="207">
        <f>固定資本!M64</f>
        <v>1.0494284055166176</v>
      </c>
      <c r="F64" s="266">
        <f t="shared" si="2"/>
        <v>0</v>
      </c>
      <c r="G64" s="208">
        <v>0</v>
      </c>
      <c r="H64" s="206">
        <f t="shared" si="3"/>
        <v>0</v>
      </c>
      <c r="I64" s="206">
        <f t="shared" si="4"/>
        <v>0</v>
      </c>
      <c r="J64" s="207">
        <f>係数!E64+係数!F64</f>
        <v>0.24791496088872039</v>
      </c>
      <c r="K64" s="206">
        <f t="shared" si="5"/>
        <v>0</v>
      </c>
      <c r="L64" s="8"/>
      <c r="M64" s="10"/>
      <c r="N64" s="207">
        <f>係数!G64</f>
        <v>7.0450092949265863E-3</v>
      </c>
      <c r="O64" s="206">
        <f t="shared" si="6"/>
        <v>0</v>
      </c>
      <c r="P64" s="207">
        <f>係数!D64</f>
        <v>0.17406579017237778</v>
      </c>
      <c r="Q64" s="206">
        <f t="shared" si="7"/>
        <v>0</v>
      </c>
      <c r="R64" s="208">
        <v>0</v>
      </c>
      <c r="S64" s="206">
        <f t="shared" si="8"/>
        <v>0</v>
      </c>
      <c r="T64" s="206">
        <f t="shared" si="9"/>
        <v>0</v>
      </c>
      <c r="U64" s="206">
        <f t="shared" si="10"/>
        <v>0</v>
      </c>
      <c r="V64" s="206">
        <f t="shared" si="11"/>
        <v>0</v>
      </c>
      <c r="W64" s="206">
        <f t="shared" si="12"/>
        <v>0</v>
      </c>
      <c r="X64" s="206">
        <f>T64*(1-固定資本!N64)</f>
        <v>0</v>
      </c>
      <c r="Y64" s="206">
        <f>U64*(1-固定資本!N64)</f>
        <v>0</v>
      </c>
      <c r="Z64" s="206">
        <f>V64*(1-固定資本!N64)</f>
        <v>0</v>
      </c>
      <c r="AA64" s="206">
        <f t="shared" si="13"/>
        <v>0</v>
      </c>
      <c r="AB64" s="206">
        <f>F64*係数!H64/1000</f>
        <v>0</v>
      </c>
      <c r="AC64" s="260">
        <f>(F64+H64+R64)*係数!H64/1000</f>
        <v>0</v>
      </c>
      <c r="AD64" s="206">
        <f>F64*係数!I64/1000</f>
        <v>0</v>
      </c>
      <c r="AE64" s="260">
        <f>(F64+H64+R64)*係数!I64/1000</f>
        <v>0</v>
      </c>
    </row>
    <row r="65" spans="1:31">
      <c r="A65" s="10"/>
      <c r="B65" s="203">
        <v>392</v>
      </c>
      <c r="C65" s="211" t="s">
        <v>945</v>
      </c>
      <c r="D65" s="266">
        <f>入力!G83</f>
        <v>0</v>
      </c>
      <c r="E65" s="207">
        <f>固定資本!M65</f>
        <v>1.389257860442348</v>
      </c>
      <c r="F65" s="266">
        <f t="shared" si="2"/>
        <v>0</v>
      </c>
      <c r="G65" s="208">
        <v>0</v>
      </c>
      <c r="H65" s="206">
        <f t="shared" si="3"/>
        <v>0</v>
      </c>
      <c r="I65" s="206">
        <f t="shared" si="4"/>
        <v>0</v>
      </c>
      <c r="J65" s="207">
        <f>係数!E65+係数!F65</f>
        <v>0.11746615042281794</v>
      </c>
      <c r="K65" s="206">
        <f t="shared" si="5"/>
        <v>0</v>
      </c>
      <c r="L65" s="8"/>
      <c r="M65" s="10"/>
      <c r="N65" s="207">
        <f>係数!G65</f>
        <v>2.3385468020818633E-4</v>
      </c>
      <c r="O65" s="206">
        <f t="shared" si="6"/>
        <v>0</v>
      </c>
      <c r="P65" s="207">
        <f>係数!D65</f>
        <v>0.69048186160132108</v>
      </c>
      <c r="Q65" s="206">
        <f t="shared" si="7"/>
        <v>0</v>
      </c>
      <c r="R65" s="208">
        <v>0</v>
      </c>
      <c r="S65" s="206">
        <f t="shared" si="8"/>
        <v>0</v>
      </c>
      <c r="T65" s="206">
        <f t="shared" si="9"/>
        <v>0</v>
      </c>
      <c r="U65" s="206">
        <f t="shared" si="10"/>
        <v>0</v>
      </c>
      <c r="V65" s="206">
        <f t="shared" si="11"/>
        <v>0</v>
      </c>
      <c r="W65" s="206">
        <f t="shared" si="12"/>
        <v>0</v>
      </c>
      <c r="X65" s="206">
        <f>T65*(1-固定資本!N65)</f>
        <v>0</v>
      </c>
      <c r="Y65" s="206">
        <f>U65*(1-固定資本!N65)</f>
        <v>0</v>
      </c>
      <c r="Z65" s="206">
        <f>V65*(1-固定資本!N65)</f>
        <v>0</v>
      </c>
      <c r="AA65" s="206">
        <f t="shared" si="13"/>
        <v>0</v>
      </c>
      <c r="AB65" s="206">
        <f>F65*係数!H65/1000</f>
        <v>0</v>
      </c>
      <c r="AC65" s="260">
        <f>(F65+H65+R65)*係数!H65/1000</f>
        <v>0</v>
      </c>
      <c r="AD65" s="206">
        <f>F65*係数!I65/1000</f>
        <v>0</v>
      </c>
      <c r="AE65" s="260">
        <f>(F65+H65+R65)*係数!I65/1000</f>
        <v>0</v>
      </c>
    </row>
    <row r="66" spans="1:31">
      <c r="A66" s="10"/>
      <c r="B66" s="203">
        <v>411</v>
      </c>
      <c r="C66" s="211" t="s">
        <v>946</v>
      </c>
      <c r="D66" s="266">
        <f>入力!G84</f>
        <v>0</v>
      </c>
      <c r="E66" s="207">
        <f>固定資本!M66</f>
        <v>1.0987014675839075</v>
      </c>
      <c r="F66" s="266">
        <f t="shared" si="2"/>
        <v>0</v>
      </c>
      <c r="G66" s="208">
        <v>0</v>
      </c>
      <c r="H66" s="206">
        <f t="shared" si="3"/>
        <v>0</v>
      </c>
      <c r="I66" s="206">
        <f t="shared" si="4"/>
        <v>0</v>
      </c>
      <c r="J66" s="207">
        <f>係数!E66+係数!F66</f>
        <v>0.40994634698005827</v>
      </c>
      <c r="K66" s="206">
        <f t="shared" si="5"/>
        <v>0</v>
      </c>
      <c r="L66" s="8"/>
      <c r="M66" s="10"/>
      <c r="N66" s="207">
        <f>係数!G66</f>
        <v>0</v>
      </c>
      <c r="O66" s="206">
        <f t="shared" si="6"/>
        <v>0</v>
      </c>
      <c r="P66" s="207">
        <f>係数!D66</f>
        <v>1</v>
      </c>
      <c r="Q66" s="206">
        <f t="shared" si="7"/>
        <v>0</v>
      </c>
      <c r="R66" s="208">
        <v>0</v>
      </c>
      <c r="S66" s="206">
        <f t="shared" si="8"/>
        <v>0</v>
      </c>
      <c r="T66" s="206">
        <f t="shared" si="9"/>
        <v>0</v>
      </c>
      <c r="U66" s="206">
        <f t="shared" si="10"/>
        <v>0</v>
      </c>
      <c r="V66" s="206">
        <f t="shared" si="11"/>
        <v>0</v>
      </c>
      <c r="W66" s="206">
        <f t="shared" si="12"/>
        <v>0</v>
      </c>
      <c r="X66" s="206">
        <f>T66*(1-固定資本!N66)</f>
        <v>0</v>
      </c>
      <c r="Y66" s="206">
        <f>U66*(1-固定資本!N66)</f>
        <v>0</v>
      </c>
      <c r="Z66" s="206">
        <f>V66*(1-固定資本!N66)</f>
        <v>0</v>
      </c>
      <c r="AA66" s="206">
        <f t="shared" si="13"/>
        <v>0</v>
      </c>
      <c r="AB66" s="206">
        <f>F66*係数!H66/1000</f>
        <v>0</v>
      </c>
      <c r="AC66" s="260">
        <f>(F66+H66+R66)*係数!H66/1000</f>
        <v>0</v>
      </c>
      <c r="AD66" s="206">
        <f>F66*係数!I66/1000</f>
        <v>0</v>
      </c>
      <c r="AE66" s="260">
        <f>(F66+H66+R66)*係数!I66/1000</f>
        <v>0</v>
      </c>
    </row>
    <row r="67" spans="1:31">
      <c r="A67" s="10"/>
      <c r="B67" s="203">
        <v>412</v>
      </c>
      <c r="C67" s="211" t="s">
        <v>947</v>
      </c>
      <c r="D67" s="266">
        <f>入力!G85</f>
        <v>0</v>
      </c>
      <c r="E67" s="207">
        <f>固定資本!M67</f>
        <v>1.0592679888778262</v>
      </c>
      <c r="F67" s="266">
        <f t="shared" si="2"/>
        <v>0</v>
      </c>
      <c r="G67" s="208">
        <v>0</v>
      </c>
      <c r="H67" s="206">
        <f t="shared" si="3"/>
        <v>0</v>
      </c>
      <c r="I67" s="206">
        <f t="shared" si="4"/>
        <v>0</v>
      </c>
      <c r="J67" s="207">
        <f>係数!E67+係数!F67</f>
        <v>0.42649849373292392</v>
      </c>
      <c r="K67" s="206">
        <f t="shared" si="5"/>
        <v>0</v>
      </c>
      <c r="L67" s="8"/>
      <c r="M67" s="10"/>
      <c r="N67" s="207">
        <f>係数!G67</f>
        <v>0</v>
      </c>
      <c r="O67" s="206">
        <f t="shared" si="6"/>
        <v>0</v>
      </c>
      <c r="P67" s="207">
        <f>係数!D67</f>
        <v>1</v>
      </c>
      <c r="Q67" s="206">
        <f t="shared" si="7"/>
        <v>0</v>
      </c>
      <c r="R67" s="208">
        <v>0</v>
      </c>
      <c r="S67" s="206">
        <f t="shared" si="8"/>
        <v>0</v>
      </c>
      <c r="T67" s="206">
        <f t="shared" si="9"/>
        <v>0</v>
      </c>
      <c r="U67" s="206">
        <f t="shared" si="10"/>
        <v>0</v>
      </c>
      <c r="V67" s="206">
        <f t="shared" si="11"/>
        <v>0</v>
      </c>
      <c r="W67" s="206">
        <f t="shared" si="12"/>
        <v>0</v>
      </c>
      <c r="X67" s="206">
        <f>T67*(1-固定資本!N67)</f>
        <v>0</v>
      </c>
      <c r="Y67" s="206">
        <f>U67*(1-固定資本!N67)</f>
        <v>0</v>
      </c>
      <c r="Z67" s="206">
        <f>V67*(1-固定資本!N67)</f>
        <v>0</v>
      </c>
      <c r="AA67" s="206">
        <f t="shared" si="13"/>
        <v>0</v>
      </c>
      <c r="AB67" s="206">
        <f>F67*係数!H67/1000</f>
        <v>0</v>
      </c>
      <c r="AC67" s="260">
        <f>(F67+H67+R67)*係数!H67/1000</f>
        <v>0</v>
      </c>
      <c r="AD67" s="206">
        <f>F67*係数!I67/1000</f>
        <v>0</v>
      </c>
      <c r="AE67" s="260">
        <f>(F67+H67+R67)*係数!I67/1000</f>
        <v>0</v>
      </c>
    </row>
    <row r="68" spans="1:31">
      <c r="A68" s="10"/>
      <c r="B68" s="203">
        <v>413</v>
      </c>
      <c r="C68" s="211" t="s">
        <v>948</v>
      </c>
      <c r="D68" s="532">
        <f>入力!G86</f>
        <v>0</v>
      </c>
      <c r="E68" s="207">
        <f>固定資本!M68</f>
        <v>1.0581830538386425</v>
      </c>
      <c r="F68" s="266">
        <f t="shared" si="2"/>
        <v>0</v>
      </c>
      <c r="G68" s="208">
        <v>0</v>
      </c>
      <c r="H68" s="206">
        <f t="shared" si="3"/>
        <v>0</v>
      </c>
      <c r="I68" s="206">
        <f t="shared" si="4"/>
        <v>0</v>
      </c>
      <c r="J68" s="207">
        <f>係数!E68+係数!F68</f>
        <v>0.3872494914165765</v>
      </c>
      <c r="K68" s="206">
        <f t="shared" si="5"/>
        <v>0</v>
      </c>
      <c r="L68" s="8"/>
      <c r="M68" s="10"/>
      <c r="N68" s="207">
        <f>係数!G68</f>
        <v>0</v>
      </c>
      <c r="O68" s="206">
        <f t="shared" si="6"/>
        <v>0</v>
      </c>
      <c r="P68" s="207">
        <f>係数!D68</f>
        <v>1</v>
      </c>
      <c r="Q68" s="206">
        <f t="shared" si="7"/>
        <v>0</v>
      </c>
      <c r="R68" s="208">
        <v>0</v>
      </c>
      <c r="S68" s="206">
        <f t="shared" si="8"/>
        <v>0</v>
      </c>
      <c r="T68" s="206">
        <f t="shared" si="9"/>
        <v>0</v>
      </c>
      <c r="U68" s="206">
        <f t="shared" si="10"/>
        <v>0</v>
      </c>
      <c r="V68" s="206">
        <f t="shared" si="11"/>
        <v>0</v>
      </c>
      <c r="W68" s="206">
        <f t="shared" si="12"/>
        <v>0</v>
      </c>
      <c r="X68" s="206">
        <f>T68*(1-固定資本!N68)</f>
        <v>0</v>
      </c>
      <c r="Y68" s="206">
        <f>U68*(1-固定資本!N68)</f>
        <v>0</v>
      </c>
      <c r="Z68" s="206">
        <f>V68*(1-固定資本!N68)</f>
        <v>0</v>
      </c>
      <c r="AA68" s="206">
        <f t="shared" si="13"/>
        <v>0</v>
      </c>
      <c r="AB68" s="206">
        <f>F68*係数!H68/1000</f>
        <v>0</v>
      </c>
      <c r="AC68" s="260">
        <f>(F68+H68+R68)*係数!H68/1000</f>
        <v>0</v>
      </c>
      <c r="AD68" s="206">
        <f>F68*係数!I68/1000</f>
        <v>0</v>
      </c>
      <c r="AE68" s="260">
        <f>(F68+H68+R68)*係数!I68/1000</f>
        <v>0</v>
      </c>
    </row>
    <row r="69" spans="1:31">
      <c r="A69" s="10"/>
      <c r="B69" s="203">
        <v>419</v>
      </c>
      <c r="C69" s="211" t="s">
        <v>949</v>
      </c>
      <c r="D69" s="266">
        <f>入力!G87</f>
        <v>0</v>
      </c>
      <c r="E69" s="207">
        <f>固定資本!M69</f>
        <v>1.0671364394016944</v>
      </c>
      <c r="F69" s="266">
        <f t="shared" si="2"/>
        <v>0</v>
      </c>
      <c r="G69" s="208">
        <v>0</v>
      </c>
      <c r="H69" s="206">
        <f t="shared" si="3"/>
        <v>0</v>
      </c>
      <c r="I69" s="206">
        <f t="shared" si="4"/>
        <v>0</v>
      </c>
      <c r="J69" s="207">
        <f>係数!E69+係数!F69</f>
        <v>0.34580005533881109</v>
      </c>
      <c r="K69" s="206">
        <f t="shared" si="5"/>
        <v>0</v>
      </c>
      <c r="L69" s="8"/>
      <c r="M69" s="10"/>
      <c r="N69" s="207">
        <f>係数!G69</f>
        <v>0</v>
      </c>
      <c r="O69" s="206">
        <f t="shared" si="6"/>
        <v>0</v>
      </c>
      <c r="P69" s="207">
        <f>係数!D69</f>
        <v>1</v>
      </c>
      <c r="Q69" s="206">
        <f t="shared" si="7"/>
        <v>0</v>
      </c>
      <c r="R69" s="208">
        <v>0</v>
      </c>
      <c r="S69" s="206">
        <f t="shared" si="8"/>
        <v>0</v>
      </c>
      <c r="T69" s="206">
        <f t="shared" si="9"/>
        <v>0</v>
      </c>
      <c r="U69" s="206">
        <f t="shared" si="10"/>
        <v>0</v>
      </c>
      <c r="V69" s="206">
        <f t="shared" si="11"/>
        <v>0</v>
      </c>
      <c r="W69" s="206">
        <f t="shared" si="12"/>
        <v>0</v>
      </c>
      <c r="X69" s="206">
        <f>T69*(1-固定資本!N69)</f>
        <v>0</v>
      </c>
      <c r="Y69" s="206">
        <f>U69*(1-固定資本!N69)</f>
        <v>0</v>
      </c>
      <c r="Z69" s="206">
        <f>V69*(1-固定資本!N69)</f>
        <v>0</v>
      </c>
      <c r="AA69" s="206">
        <f t="shared" si="13"/>
        <v>0</v>
      </c>
      <c r="AB69" s="206">
        <f>F69*係数!H69/1000</f>
        <v>0</v>
      </c>
      <c r="AC69" s="260">
        <f>(F69+H69+R69)*係数!H69/1000</f>
        <v>0</v>
      </c>
      <c r="AD69" s="206">
        <f>F69*係数!I69/1000</f>
        <v>0</v>
      </c>
      <c r="AE69" s="260">
        <f>(F69+H69+R69)*係数!I69/1000</f>
        <v>0</v>
      </c>
    </row>
    <row r="70" spans="1:31">
      <c r="A70" s="10"/>
      <c r="B70" s="203">
        <v>461</v>
      </c>
      <c r="C70" s="211" t="s">
        <v>950</v>
      </c>
      <c r="D70" s="266">
        <f>入力!G88</f>
        <v>0</v>
      </c>
      <c r="E70" s="207">
        <f>固定資本!M70</f>
        <v>1.0017231910022002</v>
      </c>
      <c r="F70" s="266">
        <f t="shared" si="2"/>
        <v>0</v>
      </c>
      <c r="G70" s="208">
        <v>0</v>
      </c>
      <c r="H70" s="206">
        <f t="shared" si="3"/>
        <v>0</v>
      </c>
      <c r="I70" s="206">
        <f t="shared" si="4"/>
        <v>0</v>
      </c>
      <c r="J70" s="207">
        <f>係数!E70+係数!F70</f>
        <v>0.14638922122709025</v>
      </c>
      <c r="K70" s="206">
        <f t="shared" si="5"/>
        <v>0</v>
      </c>
      <c r="L70" s="8"/>
      <c r="M70" s="10"/>
      <c r="N70" s="207">
        <f>係数!G70</f>
        <v>1.8598925240154728E-2</v>
      </c>
      <c r="O70" s="206">
        <f t="shared" si="6"/>
        <v>0</v>
      </c>
      <c r="P70" s="207">
        <f>係数!D70</f>
        <v>0.52760112747217169</v>
      </c>
      <c r="Q70" s="206">
        <f t="shared" si="7"/>
        <v>0</v>
      </c>
      <c r="R70" s="208">
        <v>0</v>
      </c>
      <c r="S70" s="206">
        <f t="shared" si="8"/>
        <v>0</v>
      </c>
      <c r="T70" s="206">
        <f t="shared" si="9"/>
        <v>0</v>
      </c>
      <c r="U70" s="206">
        <f t="shared" si="10"/>
        <v>0</v>
      </c>
      <c r="V70" s="206">
        <f t="shared" si="11"/>
        <v>0</v>
      </c>
      <c r="W70" s="206">
        <f t="shared" si="12"/>
        <v>0</v>
      </c>
      <c r="X70" s="206">
        <f>T70*(1-固定資本!N70)</f>
        <v>0</v>
      </c>
      <c r="Y70" s="206">
        <f>U70*(1-固定資本!N70)</f>
        <v>0</v>
      </c>
      <c r="Z70" s="206">
        <f>V70*(1-固定資本!N70)</f>
        <v>0</v>
      </c>
      <c r="AA70" s="206">
        <f t="shared" si="13"/>
        <v>0</v>
      </c>
      <c r="AB70" s="206">
        <f>F70*係数!H70/1000</f>
        <v>0</v>
      </c>
      <c r="AC70" s="260">
        <f>(F70+H70+R70)*係数!H70/1000</f>
        <v>0</v>
      </c>
      <c r="AD70" s="206">
        <f>F70*係数!I70/1000</f>
        <v>0</v>
      </c>
      <c r="AE70" s="260">
        <f>(F70+H70+R70)*係数!I70/1000</f>
        <v>0</v>
      </c>
    </row>
    <row r="71" spans="1:31">
      <c r="A71" s="10"/>
      <c r="B71" s="203">
        <v>462</v>
      </c>
      <c r="C71" s="211" t="s">
        <v>951</v>
      </c>
      <c r="D71" s="266">
        <f>入力!G89</f>
        <v>0</v>
      </c>
      <c r="E71" s="207">
        <f>固定資本!M71</f>
        <v>1.1980896706137643</v>
      </c>
      <c r="F71" s="266">
        <f t="shared" ref="F71:F111" si="14">D71/E71</f>
        <v>0</v>
      </c>
      <c r="G71" s="208">
        <v>0</v>
      </c>
      <c r="H71" s="206">
        <f t="shared" ref="H71:H111" si="15">G71-F71</f>
        <v>0</v>
      </c>
      <c r="I71" s="206">
        <f t="shared" ref="I71:I111" si="16">H71*E71</f>
        <v>0</v>
      </c>
      <c r="J71" s="207">
        <f>係数!E71+係数!F71</f>
        <v>6.4142530582805168E-2</v>
      </c>
      <c r="K71" s="206">
        <f t="shared" ref="K71:K111" si="17">G71*J71</f>
        <v>0</v>
      </c>
      <c r="L71" s="8"/>
      <c r="M71" s="10"/>
      <c r="N71" s="207">
        <f>係数!G71</f>
        <v>4.8338305416411242E-3</v>
      </c>
      <c r="O71" s="206">
        <f t="shared" ref="O71:O112" si="18">N71*$M$116</f>
        <v>0</v>
      </c>
      <c r="P71" s="207">
        <f>係数!D71</f>
        <v>0.99985159971576065</v>
      </c>
      <c r="Q71" s="206">
        <f t="shared" ref="Q71:Q111" si="19">O71*P71</f>
        <v>0</v>
      </c>
      <c r="R71" s="208">
        <v>0</v>
      </c>
      <c r="S71" s="206">
        <f t="shared" ref="S71:S111" si="20">R71*E71</f>
        <v>0</v>
      </c>
      <c r="T71" s="206">
        <f t="shared" ref="T71:T111" si="21">D71</f>
        <v>0</v>
      </c>
      <c r="U71" s="206">
        <f t="shared" ref="U71:U111" si="22">I71</f>
        <v>0</v>
      </c>
      <c r="V71" s="206">
        <f t="shared" ref="V71:V111" si="23">S71</f>
        <v>0</v>
      </c>
      <c r="W71" s="206">
        <f t="shared" ref="W71:W111" si="24">SUM(T71:V71)</f>
        <v>0</v>
      </c>
      <c r="X71" s="206">
        <f>T71*(1-固定資本!N71)</f>
        <v>0</v>
      </c>
      <c r="Y71" s="206">
        <f>U71*(1-固定資本!N71)</f>
        <v>0</v>
      </c>
      <c r="Z71" s="206">
        <f>V71*(1-固定資本!N71)</f>
        <v>0</v>
      </c>
      <c r="AA71" s="206">
        <f t="shared" ref="AA71:AA111" si="25">SUM(X71:Z71)</f>
        <v>0</v>
      </c>
      <c r="AB71" s="206">
        <f>F71*係数!H71/1000</f>
        <v>0</v>
      </c>
      <c r="AC71" s="260">
        <f>(F71+H71+R71)*係数!H71/1000</f>
        <v>0</v>
      </c>
      <c r="AD71" s="206">
        <f>F71*係数!I71/1000</f>
        <v>0</v>
      </c>
      <c r="AE71" s="260">
        <f>(F71+H71+R71)*係数!I71/1000</f>
        <v>0</v>
      </c>
    </row>
    <row r="72" spans="1:31">
      <c r="A72" s="10"/>
      <c r="B72" s="203">
        <v>471</v>
      </c>
      <c r="C72" s="211" t="s">
        <v>952</v>
      </c>
      <c r="D72" s="266">
        <f>入力!G90</f>
        <v>0</v>
      </c>
      <c r="E72" s="207">
        <f>固定資本!M72</f>
        <v>1.0129551690896568</v>
      </c>
      <c r="F72" s="266">
        <f t="shared" si="14"/>
        <v>0</v>
      </c>
      <c r="G72" s="208">
        <v>0</v>
      </c>
      <c r="H72" s="206">
        <f t="shared" si="15"/>
        <v>0</v>
      </c>
      <c r="I72" s="206">
        <f t="shared" si="16"/>
        <v>0</v>
      </c>
      <c r="J72" s="207">
        <f>係数!E72+係数!F72</f>
        <v>0.21958897206310765</v>
      </c>
      <c r="K72" s="206">
        <f t="shared" si="17"/>
        <v>0</v>
      </c>
      <c r="L72" s="8"/>
      <c r="M72" s="10"/>
      <c r="N72" s="207">
        <f>係数!G72</f>
        <v>7.4947585940297757E-3</v>
      </c>
      <c r="O72" s="206">
        <f t="shared" si="18"/>
        <v>0</v>
      </c>
      <c r="P72" s="207">
        <f>係数!D72</f>
        <v>0.99980146321047914</v>
      </c>
      <c r="Q72" s="206">
        <f t="shared" si="19"/>
        <v>0</v>
      </c>
      <c r="R72" s="208">
        <v>0</v>
      </c>
      <c r="S72" s="206">
        <f t="shared" si="20"/>
        <v>0</v>
      </c>
      <c r="T72" s="206">
        <f t="shared" si="21"/>
        <v>0</v>
      </c>
      <c r="U72" s="206">
        <f t="shared" si="22"/>
        <v>0</v>
      </c>
      <c r="V72" s="206">
        <f t="shared" si="23"/>
        <v>0</v>
      </c>
      <c r="W72" s="206">
        <f t="shared" si="24"/>
        <v>0</v>
      </c>
      <c r="X72" s="206">
        <f>T72*(1-固定資本!N72)</f>
        <v>0</v>
      </c>
      <c r="Y72" s="206">
        <f>U72*(1-固定資本!N72)</f>
        <v>0</v>
      </c>
      <c r="Z72" s="206">
        <f>V72*(1-固定資本!N72)</f>
        <v>0</v>
      </c>
      <c r="AA72" s="206">
        <f t="shared" si="25"/>
        <v>0</v>
      </c>
      <c r="AB72" s="206">
        <f>F72*係数!H72/1000</f>
        <v>0</v>
      </c>
      <c r="AC72" s="260">
        <f>(F72+H72+R72)*係数!H72/1000</f>
        <v>0</v>
      </c>
      <c r="AD72" s="206">
        <f>F72*係数!I72/1000</f>
        <v>0</v>
      </c>
      <c r="AE72" s="260">
        <f>(F72+H72+R72)*係数!I72/1000</f>
        <v>0</v>
      </c>
    </row>
    <row r="73" spans="1:31">
      <c r="A73" s="10"/>
      <c r="B73" s="203">
        <v>481</v>
      </c>
      <c r="C73" s="211" t="s">
        <v>953</v>
      </c>
      <c r="D73" s="266">
        <f>入力!G91</f>
        <v>0</v>
      </c>
      <c r="E73" s="207">
        <f>固定資本!M73</f>
        <v>1.0357527299656537</v>
      </c>
      <c r="F73" s="266">
        <f t="shared" si="14"/>
        <v>0</v>
      </c>
      <c r="G73" s="208">
        <v>0</v>
      </c>
      <c r="H73" s="206">
        <f t="shared" si="15"/>
        <v>0</v>
      </c>
      <c r="I73" s="206">
        <f t="shared" si="16"/>
        <v>0</v>
      </c>
      <c r="J73" s="207">
        <f>係数!E73+係数!F73</f>
        <v>0.38547965832675279</v>
      </c>
      <c r="K73" s="206">
        <f t="shared" si="17"/>
        <v>0</v>
      </c>
      <c r="L73" s="8"/>
      <c r="M73" s="10"/>
      <c r="N73" s="207">
        <f>係数!G73</f>
        <v>4.6552987805531754E-4</v>
      </c>
      <c r="O73" s="206">
        <f t="shared" si="18"/>
        <v>0</v>
      </c>
      <c r="P73" s="207">
        <f>係数!D73</f>
        <v>0.89605782060312567</v>
      </c>
      <c r="Q73" s="206">
        <f t="shared" si="19"/>
        <v>0</v>
      </c>
      <c r="R73" s="208">
        <v>0</v>
      </c>
      <c r="S73" s="206">
        <f t="shared" si="20"/>
        <v>0</v>
      </c>
      <c r="T73" s="206">
        <f t="shared" si="21"/>
        <v>0</v>
      </c>
      <c r="U73" s="206">
        <f t="shared" si="22"/>
        <v>0</v>
      </c>
      <c r="V73" s="206">
        <f t="shared" si="23"/>
        <v>0</v>
      </c>
      <c r="W73" s="206">
        <f t="shared" si="24"/>
        <v>0</v>
      </c>
      <c r="X73" s="206">
        <f>T73*(1-固定資本!N73)</f>
        <v>0</v>
      </c>
      <c r="Y73" s="206">
        <f>U73*(1-固定資本!N73)</f>
        <v>0</v>
      </c>
      <c r="Z73" s="206">
        <f>V73*(1-固定資本!N73)</f>
        <v>0</v>
      </c>
      <c r="AA73" s="206">
        <f t="shared" si="25"/>
        <v>0</v>
      </c>
      <c r="AB73" s="206">
        <f>F73*係数!H73/1000</f>
        <v>0</v>
      </c>
      <c r="AC73" s="260">
        <f>(F73+H73+R73)*係数!H73/1000</f>
        <v>0</v>
      </c>
      <c r="AD73" s="206">
        <f>F73*係数!I73/1000</f>
        <v>0</v>
      </c>
      <c r="AE73" s="260">
        <f>(F73+H73+R73)*係数!I73/1000</f>
        <v>0</v>
      </c>
    </row>
    <row r="74" spans="1:31">
      <c r="A74" s="10"/>
      <c r="B74" s="203">
        <v>511</v>
      </c>
      <c r="C74" s="211" t="s">
        <v>954</v>
      </c>
      <c r="D74" s="266">
        <f>入力!G92</f>
        <v>0</v>
      </c>
      <c r="E74" s="207">
        <f>固定資本!M74</f>
        <v>1.0828948084534689</v>
      </c>
      <c r="F74" s="266">
        <f t="shared" si="14"/>
        <v>0</v>
      </c>
      <c r="G74" s="208">
        <v>0</v>
      </c>
      <c r="H74" s="206">
        <f t="shared" si="15"/>
        <v>0</v>
      </c>
      <c r="I74" s="206">
        <f t="shared" si="16"/>
        <v>0</v>
      </c>
      <c r="J74" s="207">
        <f>係数!E74+係数!F74</f>
        <v>0.54797125739735575</v>
      </c>
      <c r="K74" s="206">
        <f t="shared" si="17"/>
        <v>0</v>
      </c>
      <c r="L74" s="8"/>
      <c r="M74" s="10"/>
      <c r="N74" s="207">
        <f>係数!G74</f>
        <v>0.15313294044826334</v>
      </c>
      <c r="O74" s="206">
        <f t="shared" si="18"/>
        <v>0</v>
      </c>
      <c r="P74" s="207">
        <f>係数!D74</f>
        <v>0.70804842552064784</v>
      </c>
      <c r="Q74" s="206">
        <f t="shared" si="19"/>
        <v>0</v>
      </c>
      <c r="R74" s="208">
        <v>0</v>
      </c>
      <c r="S74" s="206">
        <f t="shared" si="20"/>
        <v>0</v>
      </c>
      <c r="T74" s="206">
        <f t="shared" si="21"/>
        <v>0</v>
      </c>
      <c r="U74" s="206">
        <f t="shared" si="22"/>
        <v>0</v>
      </c>
      <c r="V74" s="206">
        <f t="shared" si="23"/>
        <v>0</v>
      </c>
      <c r="W74" s="206">
        <f t="shared" si="24"/>
        <v>0</v>
      </c>
      <c r="X74" s="206">
        <f>T74*(1-固定資本!N74)</f>
        <v>0</v>
      </c>
      <c r="Y74" s="206">
        <f>U74*(1-固定資本!N74)</f>
        <v>0</v>
      </c>
      <c r="Z74" s="206">
        <f>V74*(1-固定資本!N74)</f>
        <v>0</v>
      </c>
      <c r="AA74" s="206">
        <f t="shared" si="25"/>
        <v>0</v>
      </c>
      <c r="AB74" s="206">
        <f>F74*係数!H74/1000</f>
        <v>0</v>
      </c>
      <c r="AC74" s="260">
        <f>(F74+H74+R74)*係数!H74/1000</f>
        <v>0</v>
      </c>
      <c r="AD74" s="206">
        <f>F74*係数!I74/1000</f>
        <v>0</v>
      </c>
      <c r="AE74" s="260">
        <f>(F74+H74+R74)*係数!I74/1000</f>
        <v>0</v>
      </c>
    </row>
    <row r="75" spans="1:31">
      <c r="A75" s="10"/>
      <c r="B75" s="203">
        <v>531</v>
      </c>
      <c r="C75" s="211" t="s">
        <v>955</v>
      </c>
      <c r="D75" s="266">
        <f>入力!G93</f>
        <v>0</v>
      </c>
      <c r="E75" s="207">
        <f>固定資本!M75</f>
        <v>1.0150936591101991</v>
      </c>
      <c r="F75" s="266">
        <f t="shared" si="14"/>
        <v>0</v>
      </c>
      <c r="G75" s="208">
        <v>0</v>
      </c>
      <c r="H75" s="206">
        <f t="shared" si="15"/>
        <v>0</v>
      </c>
      <c r="I75" s="206">
        <f t="shared" si="16"/>
        <v>0</v>
      </c>
      <c r="J75" s="207">
        <f>係数!E75+係数!F75</f>
        <v>0.52192103343471552</v>
      </c>
      <c r="K75" s="206">
        <f t="shared" si="17"/>
        <v>0</v>
      </c>
      <c r="L75" s="8"/>
      <c r="M75" s="10"/>
      <c r="N75" s="207">
        <f>係数!G75</f>
        <v>4.7371922807883014E-2</v>
      </c>
      <c r="O75" s="206">
        <f t="shared" si="18"/>
        <v>0</v>
      </c>
      <c r="P75" s="207">
        <f>係数!D75</f>
        <v>0.68770259202726169</v>
      </c>
      <c r="Q75" s="206">
        <f t="shared" si="19"/>
        <v>0</v>
      </c>
      <c r="R75" s="208">
        <v>0</v>
      </c>
      <c r="S75" s="206">
        <f t="shared" si="20"/>
        <v>0</v>
      </c>
      <c r="T75" s="206">
        <f t="shared" si="21"/>
        <v>0</v>
      </c>
      <c r="U75" s="206">
        <f t="shared" si="22"/>
        <v>0</v>
      </c>
      <c r="V75" s="206">
        <f t="shared" si="23"/>
        <v>0</v>
      </c>
      <c r="W75" s="206">
        <f t="shared" si="24"/>
        <v>0</v>
      </c>
      <c r="X75" s="206">
        <f>T75*(1-固定資本!N75)</f>
        <v>0</v>
      </c>
      <c r="Y75" s="206">
        <f>U75*(1-固定資本!N75)</f>
        <v>0</v>
      </c>
      <c r="Z75" s="206">
        <f>V75*(1-固定資本!N75)</f>
        <v>0</v>
      </c>
      <c r="AA75" s="206">
        <f t="shared" si="25"/>
        <v>0</v>
      </c>
      <c r="AB75" s="206">
        <f>F75*係数!H75/1000</f>
        <v>0</v>
      </c>
      <c r="AC75" s="260">
        <f>(F75+H75+R75)*係数!H75/1000</f>
        <v>0</v>
      </c>
      <c r="AD75" s="206">
        <f>F75*係数!I75/1000</f>
        <v>0</v>
      </c>
      <c r="AE75" s="260">
        <f>(F75+H75+R75)*係数!I75/1000</f>
        <v>0</v>
      </c>
    </row>
    <row r="76" spans="1:31">
      <c r="A76" s="10"/>
      <c r="B76" s="203">
        <v>551</v>
      </c>
      <c r="C76" s="211" t="s">
        <v>570</v>
      </c>
      <c r="D76" s="266">
        <f>入力!G94</f>
        <v>0</v>
      </c>
      <c r="E76" s="207">
        <f>固定資本!M76</f>
        <v>1.0456263787043396</v>
      </c>
      <c r="F76" s="266">
        <f t="shared" si="14"/>
        <v>0</v>
      </c>
      <c r="G76" s="208">
        <v>0</v>
      </c>
      <c r="H76" s="206">
        <f t="shared" si="15"/>
        <v>0</v>
      </c>
      <c r="I76" s="206">
        <f t="shared" si="16"/>
        <v>0</v>
      </c>
      <c r="J76" s="207">
        <f>係数!E76+係数!F76</f>
        <v>0.38872804374523462</v>
      </c>
      <c r="K76" s="206">
        <f t="shared" si="17"/>
        <v>0</v>
      </c>
      <c r="L76" s="8"/>
      <c r="M76" s="10"/>
      <c r="N76" s="207">
        <f>係数!G76</f>
        <v>2.8618254496870256E-3</v>
      </c>
      <c r="O76" s="206">
        <f t="shared" si="18"/>
        <v>0</v>
      </c>
      <c r="P76" s="207">
        <f>係数!D76</f>
        <v>0.7298125235255789</v>
      </c>
      <c r="Q76" s="206">
        <f t="shared" si="19"/>
        <v>0</v>
      </c>
      <c r="R76" s="208">
        <v>0</v>
      </c>
      <c r="S76" s="206">
        <f t="shared" si="20"/>
        <v>0</v>
      </c>
      <c r="T76" s="206">
        <f t="shared" si="21"/>
        <v>0</v>
      </c>
      <c r="U76" s="206">
        <f t="shared" si="22"/>
        <v>0</v>
      </c>
      <c r="V76" s="206">
        <f t="shared" si="23"/>
        <v>0</v>
      </c>
      <c r="W76" s="206">
        <f t="shared" si="24"/>
        <v>0</v>
      </c>
      <c r="X76" s="206">
        <f>T76*(1-固定資本!N76)</f>
        <v>0</v>
      </c>
      <c r="Y76" s="206">
        <f>U76*(1-固定資本!N76)</f>
        <v>0</v>
      </c>
      <c r="Z76" s="206">
        <f>V76*(1-固定資本!N76)</f>
        <v>0</v>
      </c>
      <c r="AA76" s="206">
        <f t="shared" si="25"/>
        <v>0</v>
      </c>
      <c r="AB76" s="206">
        <f>F76*係数!H76/1000</f>
        <v>0</v>
      </c>
      <c r="AC76" s="260">
        <f>(F76+H76+R76)*係数!H76/1000</f>
        <v>0</v>
      </c>
      <c r="AD76" s="206">
        <f>F76*係数!I76/1000</f>
        <v>0</v>
      </c>
      <c r="AE76" s="260">
        <f>(F76+H76+R76)*係数!I76/1000</f>
        <v>0</v>
      </c>
    </row>
    <row r="77" spans="1:31">
      <c r="A77" s="10"/>
      <c r="B77" s="203">
        <v>552</v>
      </c>
      <c r="C77" s="211" t="s">
        <v>572</v>
      </c>
      <c r="D77" s="266">
        <f>入力!G95</f>
        <v>0</v>
      </c>
      <c r="E77" s="207">
        <f>固定資本!M77</f>
        <v>0.99794343839870592</v>
      </c>
      <c r="F77" s="266">
        <f t="shared" si="14"/>
        <v>0</v>
      </c>
      <c r="G77" s="208">
        <v>0</v>
      </c>
      <c r="H77" s="206">
        <f t="shared" si="15"/>
        <v>0</v>
      </c>
      <c r="I77" s="206">
        <f t="shared" si="16"/>
        <v>0</v>
      </c>
      <c r="J77" s="207">
        <f>係数!E77+係数!F77</f>
        <v>0.29926421222360172</v>
      </c>
      <c r="K77" s="206">
        <f t="shared" si="17"/>
        <v>0</v>
      </c>
      <c r="L77" s="8"/>
      <c r="M77" s="10"/>
      <c r="N77" s="207">
        <f>係数!G77</f>
        <v>4.3357190256892018E-2</v>
      </c>
      <c r="O77" s="206">
        <f t="shared" si="18"/>
        <v>0</v>
      </c>
      <c r="P77" s="207">
        <f>係数!D77</f>
        <v>0.99984233090155306</v>
      </c>
      <c r="Q77" s="206">
        <f t="shared" si="19"/>
        <v>0</v>
      </c>
      <c r="R77" s="208">
        <v>0</v>
      </c>
      <c r="S77" s="206">
        <f t="shared" si="20"/>
        <v>0</v>
      </c>
      <c r="T77" s="206">
        <f t="shared" si="21"/>
        <v>0</v>
      </c>
      <c r="U77" s="206">
        <f t="shared" si="22"/>
        <v>0</v>
      </c>
      <c r="V77" s="206">
        <f t="shared" si="23"/>
        <v>0</v>
      </c>
      <c r="W77" s="206">
        <f t="shared" si="24"/>
        <v>0</v>
      </c>
      <c r="X77" s="206">
        <f>T77*(1-固定資本!N77)</f>
        <v>0</v>
      </c>
      <c r="Y77" s="206">
        <f>U77*(1-固定資本!N77)</f>
        <v>0</v>
      </c>
      <c r="Z77" s="206">
        <f>V77*(1-固定資本!N77)</f>
        <v>0</v>
      </c>
      <c r="AA77" s="206">
        <f t="shared" si="25"/>
        <v>0</v>
      </c>
      <c r="AB77" s="206">
        <f>F77*係数!H77/1000</f>
        <v>0</v>
      </c>
      <c r="AC77" s="260">
        <f>(F77+H77+R77)*係数!H77/1000</f>
        <v>0</v>
      </c>
      <c r="AD77" s="206">
        <f>F77*係数!I77/1000</f>
        <v>0</v>
      </c>
      <c r="AE77" s="260">
        <f>(F77+H77+R77)*係数!I77/1000</f>
        <v>0</v>
      </c>
    </row>
    <row r="78" spans="1:31">
      <c r="A78" s="10"/>
      <c r="B78" s="203">
        <v>553</v>
      </c>
      <c r="C78" s="211" t="s">
        <v>575</v>
      </c>
      <c r="D78" s="532">
        <f>入力!G96</f>
        <v>0</v>
      </c>
      <c r="E78" s="207">
        <f>固定資本!M78</f>
        <v>1.0028003529063936</v>
      </c>
      <c r="F78" s="266">
        <f t="shared" si="14"/>
        <v>0</v>
      </c>
      <c r="G78" s="208">
        <v>0</v>
      </c>
      <c r="H78" s="206">
        <f t="shared" si="15"/>
        <v>0</v>
      </c>
      <c r="I78" s="206">
        <f t="shared" si="16"/>
        <v>0</v>
      </c>
      <c r="J78" s="207">
        <f>係数!E78+係数!F78</f>
        <v>0.41348880007681132</v>
      </c>
      <c r="K78" s="206">
        <f t="shared" si="17"/>
        <v>0</v>
      </c>
      <c r="L78" s="8"/>
      <c r="M78" s="10"/>
      <c r="N78" s="207">
        <f>係数!G78</f>
        <v>0.20310389470480347</v>
      </c>
      <c r="O78" s="206">
        <f t="shared" si="18"/>
        <v>0</v>
      </c>
      <c r="P78" s="207">
        <f>係数!D78</f>
        <v>1</v>
      </c>
      <c r="Q78" s="206">
        <f t="shared" si="19"/>
        <v>0</v>
      </c>
      <c r="R78" s="208">
        <v>0</v>
      </c>
      <c r="S78" s="206">
        <f t="shared" si="20"/>
        <v>0</v>
      </c>
      <c r="T78" s="206">
        <f t="shared" si="21"/>
        <v>0</v>
      </c>
      <c r="U78" s="206">
        <f t="shared" si="22"/>
        <v>0</v>
      </c>
      <c r="V78" s="206">
        <f t="shared" si="23"/>
        <v>0</v>
      </c>
      <c r="W78" s="206">
        <f t="shared" si="24"/>
        <v>0</v>
      </c>
      <c r="X78" s="206">
        <f>T78*(1-固定資本!N78)</f>
        <v>0</v>
      </c>
      <c r="Y78" s="206">
        <f>U78*(1-固定資本!N78)</f>
        <v>0</v>
      </c>
      <c r="Z78" s="206">
        <f>V78*(1-固定資本!N78)</f>
        <v>0</v>
      </c>
      <c r="AA78" s="206">
        <f t="shared" si="25"/>
        <v>0</v>
      </c>
      <c r="AB78" s="206">
        <f>F78*係数!H78/1000</f>
        <v>0</v>
      </c>
      <c r="AC78" s="260">
        <f>(F78+H78+R78)*係数!H78/1000</f>
        <v>0</v>
      </c>
      <c r="AD78" s="206">
        <f>F78*係数!I78/1000</f>
        <v>0</v>
      </c>
      <c r="AE78" s="260">
        <f>(F78+H78+R78)*係数!I78/1000</f>
        <v>0</v>
      </c>
    </row>
    <row r="79" spans="1:31">
      <c r="A79" s="10"/>
      <c r="B79" s="203">
        <v>571</v>
      </c>
      <c r="C79" s="211" t="s">
        <v>956</v>
      </c>
      <c r="D79" s="266">
        <f>入力!G97</f>
        <v>0</v>
      </c>
      <c r="E79" s="207">
        <f>固定資本!M79</f>
        <v>0.9996968652680891</v>
      </c>
      <c r="F79" s="266">
        <f t="shared" si="14"/>
        <v>0</v>
      </c>
      <c r="G79" s="208">
        <v>0</v>
      </c>
      <c r="H79" s="206">
        <f t="shared" si="15"/>
        <v>0</v>
      </c>
      <c r="I79" s="206">
        <f t="shared" si="16"/>
        <v>0</v>
      </c>
      <c r="J79" s="207">
        <f>係数!E79+係数!F79</f>
        <v>0.13723817412096248</v>
      </c>
      <c r="K79" s="206">
        <f t="shared" si="17"/>
        <v>0</v>
      </c>
      <c r="L79" s="8"/>
      <c r="M79" s="10"/>
      <c r="N79" s="207">
        <f>係数!G79</f>
        <v>1.6534294593269525E-2</v>
      </c>
      <c r="O79" s="206">
        <f t="shared" si="18"/>
        <v>0</v>
      </c>
      <c r="P79" s="207">
        <f>係数!D79</f>
        <v>0.41275729501942648</v>
      </c>
      <c r="Q79" s="206">
        <f t="shared" si="19"/>
        <v>0</v>
      </c>
      <c r="R79" s="208">
        <v>0</v>
      </c>
      <c r="S79" s="206">
        <f t="shared" si="20"/>
        <v>0</v>
      </c>
      <c r="T79" s="206">
        <f t="shared" si="21"/>
        <v>0</v>
      </c>
      <c r="U79" s="206">
        <f t="shared" si="22"/>
        <v>0</v>
      </c>
      <c r="V79" s="206">
        <f t="shared" si="23"/>
        <v>0</v>
      </c>
      <c r="W79" s="206">
        <f t="shared" si="24"/>
        <v>0</v>
      </c>
      <c r="X79" s="206">
        <f>T79*(1-固定資本!N79)</f>
        <v>0</v>
      </c>
      <c r="Y79" s="206">
        <f>U79*(1-固定資本!N79)</f>
        <v>0</v>
      </c>
      <c r="Z79" s="206">
        <f>V79*(1-固定資本!N79)</f>
        <v>0</v>
      </c>
      <c r="AA79" s="206">
        <f t="shared" si="25"/>
        <v>0</v>
      </c>
      <c r="AB79" s="206">
        <f>F79*係数!H79/1000</f>
        <v>0</v>
      </c>
      <c r="AC79" s="260">
        <f>(F79+H79+R79)*係数!H79/1000</f>
        <v>0</v>
      </c>
      <c r="AD79" s="206">
        <f>F79*係数!I79/1000</f>
        <v>0</v>
      </c>
      <c r="AE79" s="260">
        <f>(F79+H79+R79)*係数!I79/1000</f>
        <v>0</v>
      </c>
    </row>
    <row r="80" spans="1:31">
      <c r="A80" s="10"/>
      <c r="B80" s="203">
        <v>572</v>
      </c>
      <c r="C80" s="211" t="s">
        <v>957</v>
      </c>
      <c r="D80" s="266">
        <f>入力!G98</f>
        <v>0</v>
      </c>
      <c r="E80" s="207">
        <f>固定資本!M80</f>
        <v>1.0057429383197078</v>
      </c>
      <c r="F80" s="266">
        <f t="shared" si="14"/>
        <v>0</v>
      </c>
      <c r="G80" s="208">
        <v>0</v>
      </c>
      <c r="H80" s="206">
        <f t="shared" si="15"/>
        <v>0</v>
      </c>
      <c r="I80" s="206">
        <f t="shared" si="16"/>
        <v>0</v>
      </c>
      <c r="J80" s="207">
        <f>係数!E80+係数!F80</f>
        <v>0.63632819341826674</v>
      </c>
      <c r="K80" s="206">
        <f t="shared" si="17"/>
        <v>0</v>
      </c>
      <c r="L80" s="8"/>
      <c r="M80" s="10"/>
      <c r="N80" s="207">
        <f>係数!G80</f>
        <v>1.3575031426891435E-2</v>
      </c>
      <c r="O80" s="206">
        <f t="shared" si="18"/>
        <v>0</v>
      </c>
      <c r="P80" s="207">
        <f>係数!D80</f>
        <v>0.6107187688927912</v>
      </c>
      <c r="Q80" s="206">
        <f t="shared" si="19"/>
        <v>0</v>
      </c>
      <c r="R80" s="208">
        <v>0</v>
      </c>
      <c r="S80" s="206">
        <f t="shared" si="20"/>
        <v>0</v>
      </c>
      <c r="T80" s="206">
        <f t="shared" si="21"/>
        <v>0</v>
      </c>
      <c r="U80" s="206">
        <f t="shared" si="22"/>
        <v>0</v>
      </c>
      <c r="V80" s="206">
        <f t="shared" si="23"/>
        <v>0</v>
      </c>
      <c r="W80" s="206">
        <f t="shared" si="24"/>
        <v>0</v>
      </c>
      <c r="X80" s="206">
        <f>T80*(1-固定資本!N80)</f>
        <v>0</v>
      </c>
      <c r="Y80" s="206">
        <f>U80*(1-固定資本!N80)</f>
        <v>0</v>
      </c>
      <c r="Z80" s="206">
        <f>V80*(1-固定資本!N80)</f>
        <v>0</v>
      </c>
      <c r="AA80" s="206">
        <f t="shared" si="25"/>
        <v>0</v>
      </c>
      <c r="AB80" s="206">
        <f>F80*係数!H80/1000</f>
        <v>0</v>
      </c>
      <c r="AC80" s="260">
        <f>(F80+H80+R80)*係数!H80/1000</f>
        <v>0</v>
      </c>
      <c r="AD80" s="206">
        <f>F80*係数!I80/1000</f>
        <v>0</v>
      </c>
      <c r="AE80" s="260">
        <f>(F80+H80+R80)*係数!I80/1000</f>
        <v>0</v>
      </c>
    </row>
    <row r="81" spans="1:31">
      <c r="A81" s="10"/>
      <c r="B81" s="203">
        <v>573</v>
      </c>
      <c r="C81" s="211" t="s">
        <v>958</v>
      </c>
      <c r="D81" s="532">
        <f>入力!G99</f>
        <v>0</v>
      </c>
      <c r="E81" s="207">
        <f>固定資本!M81</f>
        <v>1.0882606993166555</v>
      </c>
      <c r="F81" s="266">
        <f t="shared" si="14"/>
        <v>0</v>
      </c>
      <c r="G81" s="208">
        <v>0</v>
      </c>
      <c r="H81" s="206">
        <f t="shared" si="15"/>
        <v>0</v>
      </c>
      <c r="I81" s="206">
        <f t="shared" si="16"/>
        <v>0</v>
      </c>
      <c r="J81" s="207">
        <f>係数!E81+係数!F81</f>
        <v>0</v>
      </c>
      <c r="K81" s="206">
        <f t="shared" si="17"/>
        <v>0</v>
      </c>
      <c r="L81" s="8"/>
      <c r="M81" s="10"/>
      <c r="N81" s="207">
        <f>係数!G81</f>
        <v>0</v>
      </c>
      <c r="O81" s="206">
        <f t="shared" si="18"/>
        <v>0</v>
      </c>
      <c r="P81" s="207">
        <f>係数!D81</f>
        <v>1</v>
      </c>
      <c r="Q81" s="206">
        <f t="shared" si="19"/>
        <v>0</v>
      </c>
      <c r="R81" s="208">
        <v>0</v>
      </c>
      <c r="S81" s="206">
        <f t="shared" si="20"/>
        <v>0</v>
      </c>
      <c r="T81" s="206">
        <f t="shared" si="21"/>
        <v>0</v>
      </c>
      <c r="U81" s="206">
        <f t="shared" si="22"/>
        <v>0</v>
      </c>
      <c r="V81" s="206">
        <f t="shared" si="23"/>
        <v>0</v>
      </c>
      <c r="W81" s="206">
        <f t="shared" si="24"/>
        <v>0</v>
      </c>
      <c r="X81" s="206">
        <f>T81*(1-固定資本!N81)</f>
        <v>0</v>
      </c>
      <c r="Y81" s="206">
        <f>U81*(1-固定資本!N81)</f>
        <v>0</v>
      </c>
      <c r="Z81" s="206">
        <f>V81*(1-固定資本!N81)</f>
        <v>0</v>
      </c>
      <c r="AA81" s="206">
        <f t="shared" si="25"/>
        <v>0</v>
      </c>
      <c r="AB81" s="206">
        <f>F81*係数!H81/1000</f>
        <v>0</v>
      </c>
      <c r="AC81" s="260">
        <f>(F81+H81+R81)*係数!H81/1000</f>
        <v>0</v>
      </c>
      <c r="AD81" s="206">
        <f>F81*係数!I81/1000</f>
        <v>0</v>
      </c>
      <c r="AE81" s="260">
        <f>(F81+H81+R81)*係数!I81/1000</f>
        <v>0</v>
      </c>
    </row>
    <row r="82" spans="1:31">
      <c r="A82" s="10"/>
      <c r="B82" s="203">
        <v>574</v>
      </c>
      <c r="C82" s="211" t="s">
        <v>959</v>
      </c>
      <c r="D82" s="266">
        <f>入力!G100</f>
        <v>0</v>
      </c>
      <c r="E82" s="207">
        <f>固定資本!M82</f>
        <v>1.0990498198468528</v>
      </c>
      <c r="F82" s="266">
        <f t="shared" si="14"/>
        <v>0</v>
      </c>
      <c r="G82" s="208">
        <v>0</v>
      </c>
      <c r="H82" s="206">
        <f t="shared" si="15"/>
        <v>0</v>
      </c>
      <c r="I82" s="206">
        <f t="shared" si="16"/>
        <v>0</v>
      </c>
      <c r="J82" s="207">
        <f>係数!E82+係数!F82</f>
        <v>-0.18230060221717204</v>
      </c>
      <c r="K82" s="206">
        <f t="shared" si="17"/>
        <v>0</v>
      </c>
      <c r="L82" s="8"/>
      <c r="M82" s="10"/>
      <c r="N82" s="207">
        <f>係数!G82</f>
        <v>2.0721433114468139E-3</v>
      </c>
      <c r="O82" s="206">
        <f t="shared" si="18"/>
        <v>0</v>
      </c>
      <c r="P82" s="207">
        <f>係数!D82</f>
        <v>2.5227277044673757E-3</v>
      </c>
      <c r="Q82" s="206">
        <f t="shared" si="19"/>
        <v>0</v>
      </c>
      <c r="R82" s="208">
        <v>0</v>
      </c>
      <c r="S82" s="206">
        <f t="shared" si="20"/>
        <v>0</v>
      </c>
      <c r="T82" s="206">
        <f t="shared" si="21"/>
        <v>0</v>
      </c>
      <c r="U82" s="206">
        <f t="shared" si="22"/>
        <v>0</v>
      </c>
      <c r="V82" s="206">
        <f t="shared" si="23"/>
        <v>0</v>
      </c>
      <c r="W82" s="206">
        <f t="shared" si="24"/>
        <v>0</v>
      </c>
      <c r="X82" s="206">
        <f>T82*(1-固定資本!N82)</f>
        <v>0</v>
      </c>
      <c r="Y82" s="206">
        <f>U82*(1-固定資本!N82)</f>
        <v>0</v>
      </c>
      <c r="Z82" s="206">
        <f>V82*(1-固定資本!N82)</f>
        <v>0</v>
      </c>
      <c r="AA82" s="206">
        <f t="shared" si="25"/>
        <v>0</v>
      </c>
      <c r="AB82" s="206">
        <f>F82*係数!H82/1000</f>
        <v>0</v>
      </c>
      <c r="AC82" s="260">
        <f>(F82+H82+R82)*係数!H82/1000</f>
        <v>0</v>
      </c>
      <c r="AD82" s="206">
        <f>F82*係数!I82/1000</f>
        <v>0</v>
      </c>
      <c r="AE82" s="260">
        <f>(F82+H82+R82)*係数!I82/1000</f>
        <v>0</v>
      </c>
    </row>
    <row r="83" spans="1:31">
      <c r="A83" s="10"/>
      <c r="B83" s="203">
        <v>576</v>
      </c>
      <c r="C83" s="211" t="s">
        <v>960</v>
      </c>
      <c r="D83" s="266">
        <f>入力!G101</f>
        <v>0</v>
      </c>
      <c r="E83" s="207">
        <f>固定資本!M83</f>
        <v>1.0260639722461333</v>
      </c>
      <c r="F83" s="266">
        <f t="shared" si="14"/>
        <v>0</v>
      </c>
      <c r="G83" s="208">
        <v>0</v>
      </c>
      <c r="H83" s="206">
        <f t="shared" si="15"/>
        <v>0</v>
      </c>
      <c r="I83" s="206">
        <f t="shared" si="16"/>
        <v>0</v>
      </c>
      <c r="J83" s="207">
        <f>係数!E83+係数!F83</f>
        <v>0.5478982022071005</v>
      </c>
      <c r="K83" s="206">
        <f t="shared" si="17"/>
        <v>0</v>
      </c>
      <c r="L83" s="8"/>
      <c r="M83" s="10"/>
      <c r="N83" s="207">
        <f>係数!G83</f>
        <v>5.8327825845675199E-4</v>
      </c>
      <c r="O83" s="206">
        <f t="shared" si="18"/>
        <v>0</v>
      </c>
      <c r="P83" s="207">
        <f>係数!D83</f>
        <v>0.65033915509271734</v>
      </c>
      <c r="Q83" s="206">
        <f t="shared" si="19"/>
        <v>0</v>
      </c>
      <c r="R83" s="208">
        <v>0</v>
      </c>
      <c r="S83" s="206">
        <f t="shared" si="20"/>
        <v>0</v>
      </c>
      <c r="T83" s="206">
        <f t="shared" si="21"/>
        <v>0</v>
      </c>
      <c r="U83" s="206">
        <f t="shared" si="22"/>
        <v>0</v>
      </c>
      <c r="V83" s="206">
        <f t="shared" si="23"/>
        <v>0</v>
      </c>
      <c r="W83" s="206">
        <f t="shared" si="24"/>
        <v>0</v>
      </c>
      <c r="X83" s="206">
        <f>T83*(1-固定資本!N83)</f>
        <v>0</v>
      </c>
      <c r="Y83" s="206">
        <f>U83*(1-固定資本!N83)</f>
        <v>0</v>
      </c>
      <c r="Z83" s="206">
        <f>V83*(1-固定資本!N83)</f>
        <v>0</v>
      </c>
      <c r="AA83" s="206">
        <f t="shared" si="25"/>
        <v>0</v>
      </c>
      <c r="AB83" s="206">
        <f>F83*係数!H83/1000</f>
        <v>0</v>
      </c>
      <c r="AC83" s="260">
        <f>(F83+H83+R83)*係数!H83/1000</f>
        <v>0</v>
      </c>
      <c r="AD83" s="206">
        <f>F83*係数!I83/1000</f>
        <v>0</v>
      </c>
      <c r="AE83" s="260">
        <f>(F83+H83+R83)*係数!I83/1000</f>
        <v>0</v>
      </c>
    </row>
    <row r="84" spans="1:31">
      <c r="A84" s="10"/>
      <c r="B84" s="203">
        <v>577</v>
      </c>
      <c r="C84" s="211" t="s">
        <v>961</v>
      </c>
      <c r="D84" s="266">
        <f>入力!G102</f>
        <v>0</v>
      </c>
      <c r="E84" s="207">
        <f>固定資本!M84</f>
        <v>1.0002151820820326</v>
      </c>
      <c r="F84" s="266">
        <f t="shared" si="14"/>
        <v>0</v>
      </c>
      <c r="G84" s="208">
        <v>0</v>
      </c>
      <c r="H84" s="206">
        <f t="shared" si="15"/>
        <v>0</v>
      </c>
      <c r="I84" s="206">
        <f t="shared" si="16"/>
        <v>0</v>
      </c>
      <c r="J84" s="207">
        <f>係数!E84+係数!F84</f>
        <v>0.39192381631130974</v>
      </c>
      <c r="K84" s="206">
        <f t="shared" si="17"/>
        <v>0</v>
      </c>
      <c r="L84" s="8"/>
      <c r="M84" s="10"/>
      <c r="N84" s="207">
        <f>係数!G84</f>
        <v>1.47128559233576E-3</v>
      </c>
      <c r="O84" s="206">
        <f t="shared" si="18"/>
        <v>0</v>
      </c>
      <c r="P84" s="207">
        <f>係数!D84</f>
        <v>0.60834809475878093</v>
      </c>
      <c r="Q84" s="206">
        <f t="shared" si="19"/>
        <v>0</v>
      </c>
      <c r="R84" s="208">
        <v>0</v>
      </c>
      <c r="S84" s="206">
        <f t="shared" si="20"/>
        <v>0</v>
      </c>
      <c r="T84" s="206">
        <f t="shared" si="21"/>
        <v>0</v>
      </c>
      <c r="U84" s="206">
        <f t="shared" si="22"/>
        <v>0</v>
      </c>
      <c r="V84" s="206">
        <f t="shared" si="23"/>
        <v>0</v>
      </c>
      <c r="W84" s="206">
        <f t="shared" si="24"/>
        <v>0</v>
      </c>
      <c r="X84" s="206">
        <f>T84*(1-固定資本!N84)</f>
        <v>0</v>
      </c>
      <c r="Y84" s="206">
        <f>U84*(1-固定資本!N84)</f>
        <v>0</v>
      </c>
      <c r="Z84" s="206">
        <f>V84*(1-固定資本!N84)</f>
        <v>0</v>
      </c>
      <c r="AA84" s="206">
        <f t="shared" si="25"/>
        <v>0</v>
      </c>
      <c r="AB84" s="206">
        <f>F84*係数!H84/1000</f>
        <v>0</v>
      </c>
      <c r="AC84" s="260">
        <f>(F84+H84+R84)*係数!H84/1000</f>
        <v>0</v>
      </c>
      <c r="AD84" s="206">
        <f>F84*係数!I84/1000</f>
        <v>0</v>
      </c>
      <c r="AE84" s="260">
        <f>(F84+H84+R84)*係数!I84/1000</f>
        <v>0</v>
      </c>
    </row>
    <row r="85" spans="1:31">
      <c r="A85" s="10"/>
      <c r="B85" s="203">
        <v>578</v>
      </c>
      <c r="C85" s="211" t="s">
        <v>962</v>
      </c>
      <c r="D85" s="266">
        <f>入力!G103</f>
        <v>0</v>
      </c>
      <c r="E85" s="207">
        <f>固定資本!M85</f>
        <v>1.0051715877925871</v>
      </c>
      <c r="F85" s="266">
        <f t="shared" si="14"/>
        <v>0</v>
      </c>
      <c r="G85" s="208">
        <v>0</v>
      </c>
      <c r="H85" s="206">
        <f t="shared" si="15"/>
        <v>0</v>
      </c>
      <c r="I85" s="206">
        <f t="shared" si="16"/>
        <v>0</v>
      </c>
      <c r="J85" s="207">
        <f>係数!E85+係数!F85</f>
        <v>0.49431109054462619</v>
      </c>
      <c r="K85" s="206">
        <f t="shared" si="17"/>
        <v>0</v>
      </c>
      <c r="L85" s="8"/>
      <c r="M85" s="10"/>
      <c r="N85" s="207">
        <f>係数!G85</f>
        <v>1.0461542085301673E-2</v>
      </c>
      <c r="O85" s="206">
        <f t="shared" si="18"/>
        <v>0</v>
      </c>
      <c r="P85" s="207">
        <f>係数!D85</f>
        <v>0.60173495266141197</v>
      </c>
      <c r="Q85" s="206">
        <f t="shared" si="19"/>
        <v>0</v>
      </c>
      <c r="R85" s="208">
        <v>0</v>
      </c>
      <c r="S85" s="206">
        <f t="shared" si="20"/>
        <v>0</v>
      </c>
      <c r="T85" s="206">
        <f t="shared" si="21"/>
        <v>0</v>
      </c>
      <c r="U85" s="206">
        <f t="shared" si="22"/>
        <v>0</v>
      </c>
      <c r="V85" s="206">
        <f t="shared" si="23"/>
        <v>0</v>
      </c>
      <c r="W85" s="206">
        <f t="shared" si="24"/>
        <v>0</v>
      </c>
      <c r="X85" s="206">
        <f>T85*(1-固定資本!N85)</f>
        <v>0</v>
      </c>
      <c r="Y85" s="206">
        <f>U85*(1-固定資本!N85)</f>
        <v>0</v>
      </c>
      <c r="Z85" s="206">
        <f>V85*(1-固定資本!N85)</f>
        <v>0</v>
      </c>
      <c r="AA85" s="206">
        <f t="shared" si="25"/>
        <v>0</v>
      </c>
      <c r="AB85" s="206">
        <f>F85*係数!H85/1000</f>
        <v>0</v>
      </c>
      <c r="AC85" s="260">
        <f>(F85+H85+R85)*係数!H85/1000</f>
        <v>0</v>
      </c>
      <c r="AD85" s="206">
        <f>F85*係数!I85/1000</f>
        <v>0</v>
      </c>
      <c r="AE85" s="260">
        <f>(F85+H85+R85)*係数!I85/1000</f>
        <v>0</v>
      </c>
    </row>
    <row r="86" spans="1:31">
      <c r="A86" s="10"/>
      <c r="B86" s="203">
        <v>579</v>
      </c>
      <c r="C86" s="211" t="s">
        <v>963</v>
      </c>
      <c r="D86" s="266">
        <f>入力!G104</f>
        <v>0</v>
      </c>
      <c r="E86" s="207">
        <f>固定資本!M86</f>
        <v>1.0060319256316252</v>
      </c>
      <c r="F86" s="266">
        <f t="shared" si="14"/>
        <v>0</v>
      </c>
      <c r="G86" s="208">
        <v>0</v>
      </c>
      <c r="H86" s="206">
        <f t="shared" si="15"/>
        <v>0</v>
      </c>
      <c r="I86" s="206">
        <f t="shared" si="16"/>
        <v>0</v>
      </c>
      <c r="J86" s="207">
        <f>係数!E86+係数!F86</f>
        <v>0.69019485906100442</v>
      </c>
      <c r="K86" s="206">
        <f t="shared" si="17"/>
        <v>0</v>
      </c>
      <c r="L86" s="8"/>
      <c r="M86" s="10"/>
      <c r="N86" s="207">
        <f>係数!G86</f>
        <v>6.0508103702766071E-4</v>
      </c>
      <c r="O86" s="206">
        <f t="shared" si="18"/>
        <v>0</v>
      </c>
      <c r="P86" s="207">
        <f>係数!D86</f>
        <v>0.99898059380840909</v>
      </c>
      <c r="Q86" s="206">
        <f t="shared" si="19"/>
        <v>0</v>
      </c>
      <c r="R86" s="208">
        <v>0</v>
      </c>
      <c r="S86" s="206">
        <f t="shared" si="20"/>
        <v>0</v>
      </c>
      <c r="T86" s="206">
        <f t="shared" si="21"/>
        <v>0</v>
      </c>
      <c r="U86" s="206">
        <f t="shared" si="22"/>
        <v>0</v>
      </c>
      <c r="V86" s="206">
        <f t="shared" si="23"/>
        <v>0</v>
      </c>
      <c r="W86" s="206">
        <f t="shared" si="24"/>
        <v>0</v>
      </c>
      <c r="X86" s="206">
        <f>T86*(1-固定資本!N86)</f>
        <v>0</v>
      </c>
      <c r="Y86" s="206">
        <f>U86*(1-固定資本!N86)</f>
        <v>0</v>
      </c>
      <c r="Z86" s="206">
        <f>V86*(1-固定資本!N86)</f>
        <v>0</v>
      </c>
      <c r="AA86" s="206">
        <f t="shared" si="25"/>
        <v>0</v>
      </c>
      <c r="AB86" s="206">
        <f>F86*係数!H86/1000</f>
        <v>0</v>
      </c>
      <c r="AC86" s="260">
        <f>(F86+H86+R86)*係数!H86/1000</f>
        <v>0</v>
      </c>
      <c r="AD86" s="206">
        <f>F86*係数!I86/1000</f>
        <v>0</v>
      </c>
      <c r="AE86" s="260">
        <f>(F86+H86+R86)*係数!I86/1000</f>
        <v>0</v>
      </c>
    </row>
    <row r="87" spans="1:31">
      <c r="A87" s="10"/>
      <c r="B87" s="203">
        <v>591</v>
      </c>
      <c r="C87" s="211" t="s">
        <v>964</v>
      </c>
      <c r="D87" s="266">
        <f>入力!G105</f>
        <v>0</v>
      </c>
      <c r="E87" s="207">
        <f>固定資本!M87</f>
        <v>0.8288988911857339</v>
      </c>
      <c r="F87" s="266">
        <f t="shared" si="14"/>
        <v>0</v>
      </c>
      <c r="G87" s="208">
        <v>0</v>
      </c>
      <c r="H87" s="206">
        <f t="shared" si="15"/>
        <v>0</v>
      </c>
      <c r="I87" s="206">
        <f t="shared" si="16"/>
        <v>0</v>
      </c>
      <c r="J87" s="207">
        <f>係数!E87+係数!F87</f>
        <v>0.23399590639085854</v>
      </c>
      <c r="K87" s="206">
        <f t="shared" si="17"/>
        <v>0</v>
      </c>
      <c r="L87" s="8"/>
      <c r="M87" s="10"/>
      <c r="N87" s="207">
        <f>係数!G87</f>
        <v>3.154709547889039E-2</v>
      </c>
      <c r="O87" s="206">
        <f t="shared" si="18"/>
        <v>0</v>
      </c>
      <c r="P87" s="207">
        <f>係数!D87</f>
        <v>0.74191838194207471</v>
      </c>
      <c r="Q87" s="206">
        <f t="shared" si="19"/>
        <v>0</v>
      </c>
      <c r="R87" s="208">
        <v>0</v>
      </c>
      <c r="S87" s="206">
        <f t="shared" si="20"/>
        <v>0</v>
      </c>
      <c r="T87" s="206">
        <f t="shared" si="21"/>
        <v>0</v>
      </c>
      <c r="U87" s="206">
        <f t="shared" si="22"/>
        <v>0</v>
      </c>
      <c r="V87" s="206">
        <f t="shared" si="23"/>
        <v>0</v>
      </c>
      <c r="W87" s="206">
        <f t="shared" si="24"/>
        <v>0</v>
      </c>
      <c r="X87" s="206">
        <f>T87*(1-固定資本!N87)</f>
        <v>0</v>
      </c>
      <c r="Y87" s="206">
        <f>U87*(1-固定資本!N87)</f>
        <v>0</v>
      </c>
      <c r="Z87" s="206">
        <f>V87*(1-固定資本!N87)</f>
        <v>0</v>
      </c>
      <c r="AA87" s="206">
        <f t="shared" si="25"/>
        <v>0</v>
      </c>
      <c r="AB87" s="206">
        <f>F87*係数!H87/1000</f>
        <v>0</v>
      </c>
      <c r="AC87" s="260">
        <f>(F87+H87+R87)*係数!H87/1000</f>
        <v>0</v>
      </c>
      <c r="AD87" s="206">
        <f>F87*係数!I87/1000</f>
        <v>0</v>
      </c>
      <c r="AE87" s="260">
        <f>(F87+H87+R87)*係数!I87/1000</f>
        <v>0</v>
      </c>
    </row>
    <row r="88" spans="1:31">
      <c r="A88" s="10"/>
      <c r="B88" s="203">
        <v>592</v>
      </c>
      <c r="C88" s="211" t="s">
        <v>965</v>
      </c>
      <c r="D88" s="266">
        <f>入力!G106</f>
        <v>0</v>
      </c>
      <c r="E88" s="207">
        <f>固定資本!M88</f>
        <v>1.0570967775829971</v>
      </c>
      <c r="F88" s="266">
        <f t="shared" si="14"/>
        <v>0</v>
      </c>
      <c r="G88" s="208">
        <v>0</v>
      </c>
      <c r="H88" s="206">
        <f t="shared" si="15"/>
        <v>0</v>
      </c>
      <c r="I88" s="206">
        <f t="shared" si="16"/>
        <v>0</v>
      </c>
      <c r="J88" s="207">
        <f>係数!E88+係数!F88</f>
        <v>0.23259945741598842</v>
      </c>
      <c r="K88" s="206">
        <f t="shared" si="17"/>
        <v>0</v>
      </c>
      <c r="L88" s="8"/>
      <c r="M88" s="10"/>
      <c r="N88" s="207">
        <f>係数!G88</f>
        <v>4.5234822000736023E-3</v>
      </c>
      <c r="O88" s="206">
        <f t="shared" si="18"/>
        <v>0</v>
      </c>
      <c r="P88" s="207">
        <f>係数!D88</f>
        <v>0.42057212238867503</v>
      </c>
      <c r="Q88" s="206">
        <f t="shared" si="19"/>
        <v>0</v>
      </c>
      <c r="R88" s="208">
        <v>0</v>
      </c>
      <c r="S88" s="206">
        <f t="shared" si="20"/>
        <v>0</v>
      </c>
      <c r="T88" s="206">
        <f t="shared" si="21"/>
        <v>0</v>
      </c>
      <c r="U88" s="206">
        <f t="shared" si="22"/>
        <v>0</v>
      </c>
      <c r="V88" s="206">
        <f t="shared" si="23"/>
        <v>0</v>
      </c>
      <c r="W88" s="206">
        <f t="shared" si="24"/>
        <v>0</v>
      </c>
      <c r="X88" s="206">
        <f>T88*(1-固定資本!N88)</f>
        <v>0</v>
      </c>
      <c r="Y88" s="206">
        <f>U88*(1-固定資本!N88)</f>
        <v>0</v>
      </c>
      <c r="Z88" s="206">
        <f>V88*(1-固定資本!N88)</f>
        <v>0</v>
      </c>
      <c r="AA88" s="206">
        <f t="shared" si="25"/>
        <v>0</v>
      </c>
      <c r="AB88" s="206">
        <f>F88*係数!H88/1000</f>
        <v>0</v>
      </c>
      <c r="AC88" s="260">
        <f>(F88+H88+R88)*係数!H88/1000</f>
        <v>0</v>
      </c>
      <c r="AD88" s="206">
        <f>F88*係数!I88/1000</f>
        <v>0</v>
      </c>
      <c r="AE88" s="260">
        <f>(F88+H88+R88)*係数!I88/1000</f>
        <v>0</v>
      </c>
    </row>
    <row r="89" spans="1:31">
      <c r="A89" s="10"/>
      <c r="B89" s="203">
        <v>593</v>
      </c>
      <c r="C89" s="211" t="s">
        <v>966</v>
      </c>
      <c r="D89" s="266">
        <f>入力!G107</f>
        <v>0</v>
      </c>
      <c r="E89" s="207">
        <f>固定資本!M89</f>
        <v>0.99534050914447669</v>
      </c>
      <c r="F89" s="266">
        <f t="shared" si="14"/>
        <v>0</v>
      </c>
      <c r="G89" s="208">
        <v>0</v>
      </c>
      <c r="H89" s="206">
        <f t="shared" si="15"/>
        <v>0</v>
      </c>
      <c r="I89" s="206">
        <f t="shared" si="16"/>
        <v>0</v>
      </c>
      <c r="J89" s="207">
        <f>係数!E89+係数!F89</f>
        <v>0.4522708680898333</v>
      </c>
      <c r="K89" s="206">
        <f t="shared" si="17"/>
        <v>0</v>
      </c>
      <c r="L89" s="8"/>
      <c r="M89" s="10"/>
      <c r="N89" s="207">
        <f>係数!G89</f>
        <v>8.6863296311014849E-3</v>
      </c>
      <c r="O89" s="206">
        <f t="shared" si="18"/>
        <v>0</v>
      </c>
      <c r="P89" s="207">
        <f>係数!D89</f>
        <v>9.6744118042475735E-2</v>
      </c>
      <c r="Q89" s="206">
        <f t="shared" si="19"/>
        <v>0</v>
      </c>
      <c r="R89" s="208">
        <v>0</v>
      </c>
      <c r="S89" s="206">
        <f t="shared" si="20"/>
        <v>0</v>
      </c>
      <c r="T89" s="206">
        <f t="shared" si="21"/>
        <v>0</v>
      </c>
      <c r="U89" s="206">
        <f t="shared" si="22"/>
        <v>0</v>
      </c>
      <c r="V89" s="206">
        <f t="shared" si="23"/>
        <v>0</v>
      </c>
      <c r="W89" s="206">
        <f t="shared" si="24"/>
        <v>0</v>
      </c>
      <c r="X89" s="206">
        <f>T89*(1-固定資本!N89)</f>
        <v>0</v>
      </c>
      <c r="Y89" s="206">
        <f>U89*(1-固定資本!N89)</f>
        <v>0</v>
      </c>
      <c r="Z89" s="206">
        <f>V89*(1-固定資本!N89)</f>
        <v>0</v>
      </c>
      <c r="AA89" s="206">
        <f t="shared" si="25"/>
        <v>0</v>
      </c>
      <c r="AB89" s="206">
        <f>F89*係数!H89/1000</f>
        <v>0</v>
      </c>
      <c r="AC89" s="260">
        <f>(F89+H89+R89)*係数!H89/1000</f>
        <v>0</v>
      </c>
      <c r="AD89" s="206">
        <f>F89*係数!I89/1000</f>
        <v>0</v>
      </c>
      <c r="AE89" s="260">
        <f>(F89+H89+R89)*係数!I89/1000</f>
        <v>0</v>
      </c>
    </row>
    <row r="90" spans="1:31">
      <c r="A90" s="10"/>
      <c r="B90" s="203">
        <v>594</v>
      </c>
      <c r="C90" s="211" t="s">
        <v>967</v>
      </c>
      <c r="D90" s="266">
        <f>入力!G108</f>
        <v>0</v>
      </c>
      <c r="E90" s="207">
        <f>固定資本!M90</f>
        <v>1.0034464965414736</v>
      </c>
      <c r="F90" s="266">
        <f t="shared" si="14"/>
        <v>0</v>
      </c>
      <c r="G90" s="208">
        <v>0</v>
      </c>
      <c r="H90" s="206">
        <f t="shared" si="15"/>
        <v>0</v>
      </c>
      <c r="I90" s="206">
        <f t="shared" si="16"/>
        <v>0</v>
      </c>
      <c r="J90" s="207">
        <f>係数!E90+係数!F90</f>
        <v>0.33073277859899297</v>
      </c>
      <c r="K90" s="206">
        <f t="shared" si="17"/>
        <v>0</v>
      </c>
      <c r="L90" s="8"/>
      <c r="M90" s="10"/>
      <c r="N90" s="207">
        <f>係数!G90</f>
        <v>6.693816710271412E-3</v>
      </c>
      <c r="O90" s="206">
        <f t="shared" si="18"/>
        <v>0</v>
      </c>
      <c r="P90" s="207">
        <f>係数!D90</f>
        <v>0.27662735167983421</v>
      </c>
      <c r="Q90" s="206">
        <f t="shared" si="19"/>
        <v>0</v>
      </c>
      <c r="R90" s="208">
        <v>0</v>
      </c>
      <c r="S90" s="206">
        <f t="shared" si="20"/>
        <v>0</v>
      </c>
      <c r="T90" s="206">
        <f t="shared" si="21"/>
        <v>0</v>
      </c>
      <c r="U90" s="206">
        <f t="shared" si="22"/>
        <v>0</v>
      </c>
      <c r="V90" s="206">
        <f t="shared" si="23"/>
        <v>0</v>
      </c>
      <c r="W90" s="206">
        <f t="shared" si="24"/>
        <v>0</v>
      </c>
      <c r="X90" s="206">
        <f>T90*(1-固定資本!N90)</f>
        <v>0</v>
      </c>
      <c r="Y90" s="206">
        <f>U90*(1-固定資本!N90)</f>
        <v>0</v>
      </c>
      <c r="Z90" s="206">
        <f>V90*(1-固定資本!N90)</f>
        <v>0</v>
      </c>
      <c r="AA90" s="206">
        <f t="shared" si="25"/>
        <v>0</v>
      </c>
      <c r="AB90" s="206">
        <f>F90*係数!H90/1000</f>
        <v>0</v>
      </c>
      <c r="AC90" s="260">
        <f>(F90+H90+R90)*係数!H90/1000</f>
        <v>0</v>
      </c>
      <c r="AD90" s="206">
        <f>F90*係数!I90/1000</f>
        <v>0</v>
      </c>
      <c r="AE90" s="260">
        <f>(F90+H90+R90)*係数!I90/1000</f>
        <v>0</v>
      </c>
    </row>
    <row r="91" spans="1:31">
      <c r="A91" s="10"/>
      <c r="B91" s="203">
        <v>595</v>
      </c>
      <c r="C91" s="211" t="s">
        <v>968</v>
      </c>
      <c r="D91" s="266">
        <f>入力!G109</f>
        <v>0</v>
      </c>
      <c r="E91" s="207">
        <f>固定資本!M91</f>
        <v>1.0219393786478603</v>
      </c>
      <c r="F91" s="266">
        <f t="shared" si="14"/>
        <v>0</v>
      </c>
      <c r="G91" s="208">
        <v>0</v>
      </c>
      <c r="H91" s="206">
        <f t="shared" si="15"/>
        <v>0</v>
      </c>
      <c r="I91" s="206">
        <f t="shared" si="16"/>
        <v>0</v>
      </c>
      <c r="J91" s="207">
        <f>係数!E91+係数!F91</f>
        <v>0.34929642511299852</v>
      </c>
      <c r="K91" s="206">
        <f t="shared" si="17"/>
        <v>0</v>
      </c>
      <c r="L91" s="8"/>
      <c r="M91" s="10"/>
      <c r="N91" s="207">
        <f>係数!G91</f>
        <v>3.4082851464020732E-3</v>
      </c>
      <c r="O91" s="206">
        <f t="shared" si="18"/>
        <v>0</v>
      </c>
      <c r="P91" s="207">
        <f>係数!D91</f>
        <v>0.19512280549170569</v>
      </c>
      <c r="Q91" s="206">
        <f t="shared" si="19"/>
        <v>0</v>
      </c>
      <c r="R91" s="208">
        <v>0</v>
      </c>
      <c r="S91" s="206">
        <f t="shared" si="20"/>
        <v>0</v>
      </c>
      <c r="T91" s="206">
        <f t="shared" si="21"/>
        <v>0</v>
      </c>
      <c r="U91" s="206">
        <f t="shared" si="22"/>
        <v>0</v>
      </c>
      <c r="V91" s="206">
        <f t="shared" si="23"/>
        <v>0</v>
      </c>
      <c r="W91" s="206">
        <f t="shared" si="24"/>
        <v>0</v>
      </c>
      <c r="X91" s="206">
        <f>T91*(1-固定資本!N91)</f>
        <v>0</v>
      </c>
      <c r="Y91" s="206">
        <f>U91*(1-固定資本!N91)</f>
        <v>0</v>
      </c>
      <c r="Z91" s="206">
        <f>V91*(1-固定資本!N91)</f>
        <v>0</v>
      </c>
      <c r="AA91" s="206">
        <f t="shared" si="25"/>
        <v>0</v>
      </c>
      <c r="AB91" s="206">
        <f>F91*係数!H91/1000</f>
        <v>0</v>
      </c>
      <c r="AC91" s="260">
        <f>(F91+H91+R91)*係数!H91/1000</f>
        <v>0</v>
      </c>
      <c r="AD91" s="206">
        <f>F91*係数!I91/1000</f>
        <v>0</v>
      </c>
      <c r="AE91" s="260">
        <f>(F91+H91+R91)*係数!I91/1000</f>
        <v>0</v>
      </c>
    </row>
    <row r="92" spans="1:31">
      <c r="A92" s="10"/>
      <c r="B92" s="203">
        <v>611</v>
      </c>
      <c r="C92" s="211" t="s">
        <v>969</v>
      </c>
      <c r="D92" s="266">
        <f>入力!G110</f>
        <v>0</v>
      </c>
      <c r="E92" s="207">
        <f>固定資本!M92</f>
        <v>1.0219068672293024</v>
      </c>
      <c r="F92" s="266">
        <f t="shared" si="14"/>
        <v>0</v>
      </c>
      <c r="G92" s="208">
        <v>0</v>
      </c>
      <c r="H92" s="206">
        <f t="shared" si="15"/>
        <v>0</v>
      </c>
      <c r="I92" s="206">
        <f t="shared" si="16"/>
        <v>0</v>
      </c>
      <c r="J92" s="207">
        <f>係数!E92+係数!F92</f>
        <v>0.36924482699005529</v>
      </c>
      <c r="K92" s="206">
        <f t="shared" si="17"/>
        <v>0</v>
      </c>
      <c r="L92" s="8"/>
      <c r="M92" s="10"/>
      <c r="N92" s="207">
        <f>係数!G92</f>
        <v>2.7258709934576491E-3</v>
      </c>
      <c r="O92" s="206">
        <f t="shared" si="18"/>
        <v>0</v>
      </c>
      <c r="P92" s="207">
        <f>係数!D92</f>
        <v>1</v>
      </c>
      <c r="Q92" s="206">
        <f t="shared" si="19"/>
        <v>0</v>
      </c>
      <c r="R92" s="208">
        <v>0</v>
      </c>
      <c r="S92" s="206">
        <f t="shared" si="20"/>
        <v>0</v>
      </c>
      <c r="T92" s="206">
        <f t="shared" si="21"/>
        <v>0</v>
      </c>
      <c r="U92" s="206">
        <f t="shared" si="22"/>
        <v>0</v>
      </c>
      <c r="V92" s="206">
        <f t="shared" si="23"/>
        <v>0</v>
      </c>
      <c r="W92" s="206">
        <f t="shared" si="24"/>
        <v>0</v>
      </c>
      <c r="X92" s="206">
        <f>T92*(1-固定資本!N92)</f>
        <v>0</v>
      </c>
      <c r="Y92" s="206">
        <f>U92*(1-固定資本!N92)</f>
        <v>0</v>
      </c>
      <c r="Z92" s="206">
        <f>V92*(1-固定資本!N92)</f>
        <v>0</v>
      </c>
      <c r="AA92" s="206">
        <f t="shared" si="25"/>
        <v>0</v>
      </c>
      <c r="AB92" s="206">
        <f>F92*係数!H92/1000</f>
        <v>0</v>
      </c>
      <c r="AC92" s="260">
        <f>(F92+H92+R92)*係数!H92/1000</f>
        <v>0</v>
      </c>
      <c r="AD92" s="206">
        <f>F92*係数!I92/1000</f>
        <v>0</v>
      </c>
      <c r="AE92" s="260">
        <f>(F92+H92+R92)*係数!I92/1000</f>
        <v>0</v>
      </c>
    </row>
    <row r="93" spans="1:31">
      <c r="A93" s="10"/>
      <c r="B93" s="203">
        <v>631</v>
      </c>
      <c r="C93" s="211" t="s">
        <v>970</v>
      </c>
      <c r="D93" s="266">
        <f>入力!G111</f>
        <v>0</v>
      </c>
      <c r="E93" s="207">
        <f>固定資本!M93</f>
        <v>0.97392898541967743</v>
      </c>
      <c r="F93" s="266">
        <f t="shared" si="14"/>
        <v>0</v>
      </c>
      <c r="G93" s="208">
        <v>0</v>
      </c>
      <c r="H93" s="206">
        <f t="shared" si="15"/>
        <v>0</v>
      </c>
      <c r="I93" s="206">
        <f t="shared" si="16"/>
        <v>0</v>
      </c>
      <c r="J93" s="207">
        <f>係数!E93+係数!F93</f>
        <v>0.62858233353610804</v>
      </c>
      <c r="K93" s="206">
        <f t="shared" si="17"/>
        <v>0</v>
      </c>
      <c r="L93" s="8"/>
      <c r="M93" s="10"/>
      <c r="N93" s="207">
        <f>係数!G93</f>
        <v>2.6421722946925699E-2</v>
      </c>
      <c r="O93" s="206">
        <f t="shared" si="18"/>
        <v>0</v>
      </c>
      <c r="P93" s="207">
        <f>係数!D93</f>
        <v>0.77418871350256457</v>
      </c>
      <c r="Q93" s="206">
        <f t="shared" si="19"/>
        <v>0</v>
      </c>
      <c r="R93" s="208">
        <v>0</v>
      </c>
      <c r="S93" s="206">
        <f t="shared" si="20"/>
        <v>0</v>
      </c>
      <c r="T93" s="206">
        <f t="shared" si="21"/>
        <v>0</v>
      </c>
      <c r="U93" s="206">
        <f t="shared" si="22"/>
        <v>0</v>
      </c>
      <c r="V93" s="206">
        <f t="shared" si="23"/>
        <v>0</v>
      </c>
      <c r="W93" s="206">
        <f t="shared" si="24"/>
        <v>0</v>
      </c>
      <c r="X93" s="206">
        <f>T93*(1-固定資本!N93)</f>
        <v>0</v>
      </c>
      <c r="Y93" s="206">
        <f>U93*(1-固定資本!N93)</f>
        <v>0</v>
      </c>
      <c r="Z93" s="206">
        <f>V93*(1-固定資本!N93)</f>
        <v>0</v>
      </c>
      <c r="AA93" s="206">
        <f t="shared" si="25"/>
        <v>0</v>
      </c>
      <c r="AB93" s="206">
        <f>F93*係数!H93/1000</f>
        <v>0</v>
      </c>
      <c r="AC93" s="260">
        <f>(F93+H93+R93)*係数!H93/1000</f>
        <v>0</v>
      </c>
      <c r="AD93" s="206">
        <f>F93*係数!I93/1000</f>
        <v>0</v>
      </c>
      <c r="AE93" s="260">
        <f>(F93+H93+R93)*係数!I93/1000</f>
        <v>0</v>
      </c>
    </row>
    <row r="94" spans="1:31">
      <c r="A94" s="10"/>
      <c r="B94" s="203">
        <v>632</v>
      </c>
      <c r="C94" s="211" t="s">
        <v>971</v>
      </c>
      <c r="D94" s="266">
        <f>入力!G112</f>
        <v>0</v>
      </c>
      <c r="E94" s="207">
        <f>固定資本!M94</f>
        <v>1.0111004347100798</v>
      </c>
      <c r="F94" s="266">
        <f t="shared" si="14"/>
        <v>0</v>
      </c>
      <c r="G94" s="208">
        <v>0</v>
      </c>
      <c r="H94" s="206">
        <f t="shared" si="15"/>
        <v>0</v>
      </c>
      <c r="I94" s="206">
        <f t="shared" si="16"/>
        <v>0</v>
      </c>
      <c r="J94" s="207">
        <f>係数!E94+係数!F94</f>
        <v>0.39288729257957827</v>
      </c>
      <c r="K94" s="206">
        <f t="shared" si="17"/>
        <v>0</v>
      </c>
      <c r="L94" s="8"/>
      <c r="M94" s="10"/>
      <c r="N94" s="207">
        <f>係数!G94</f>
        <v>0</v>
      </c>
      <c r="O94" s="206">
        <f t="shared" si="18"/>
        <v>0</v>
      </c>
      <c r="P94" s="207">
        <f>係数!D94</f>
        <v>0.88283296105563347</v>
      </c>
      <c r="Q94" s="206">
        <f t="shared" si="19"/>
        <v>0</v>
      </c>
      <c r="R94" s="208">
        <v>0</v>
      </c>
      <c r="S94" s="206">
        <f t="shared" si="20"/>
        <v>0</v>
      </c>
      <c r="T94" s="206">
        <f t="shared" si="21"/>
        <v>0</v>
      </c>
      <c r="U94" s="206">
        <f t="shared" si="22"/>
        <v>0</v>
      </c>
      <c r="V94" s="206">
        <f t="shared" si="23"/>
        <v>0</v>
      </c>
      <c r="W94" s="206">
        <f t="shared" si="24"/>
        <v>0</v>
      </c>
      <c r="X94" s="206">
        <f>T94*(1-固定資本!N94)</f>
        <v>0</v>
      </c>
      <c r="Y94" s="206">
        <f>U94*(1-固定資本!N94)</f>
        <v>0</v>
      </c>
      <c r="Z94" s="206">
        <f>V94*(1-固定資本!N94)</f>
        <v>0</v>
      </c>
      <c r="AA94" s="206">
        <f t="shared" si="25"/>
        <v>0</v>
      </c>
      <c r="AB94" s="206">
        <f>F94*係数!H94/1000</f>
        <v>0</v>
      </c>
      <c r="AC94" s="260">
        <f>(F94+H94+R94)*係数!H94/1000</f>
        <v>0</v>
      </c>
      <c r="AD94" s="206">
        <f>F94*係数!I94/1000</f>
        <v>0</v>
      </c>
      <c r="AE94" s="260">
        <f>(F94+H94+R94)*係数!I94/1000</f>
        <v>0</v>
      </c>
    </row>
    <row r="95" spans="1:31">
      <c r="A95" s="10"/>
      <c r="B95" s="203">
        <v>641</v>
      </c>
      <c r="C95" s="211" t="s">
        <v>972</v>
      </c>
      <c r="D95" s="266">
        <f>入力!G113</f>
        <v>0</v>
      </c>
      <c r="E95" s="207">
        <f>固定資本!M95</f>
        <v>0.98685870996308489</v>
      </c>
      <c r="F95" s="266">
        <f t="shared" si="14"/>
        <v>0</v>
      </c>
      <c r="G95" s="208">
        <v>0</v>
      </c>
      <c r="H95" s="206">
        <f t="shared" si="15"/>
        <v>0</v>
      </c>
      <c r="I95" s="206">
        <f t="shared" si="16"/>
        <v>0</v>
      </c>
      <c r="J95" s="207">
        <f>係数!E95+係数!F95</f>
        <v>0.43057699681144729</v>
      </c>
      <c r="K95" s="206">
        <f t="shared" si="17"/>
        <v>0</v>
      </c>
      <c r="L95" s="8"/>
      <c r="M95" s="10"/>
      <c r="N95" s="207">
        <f>係数!G95</f>
        <v>3.1850304390851146E-2</v>
      </c>
      <c r="O95" s="206">
        <f t="shared" si="18"/>
        <v>0</v>
      </c>
      <c r="P95" s="207">
        <f>係数!D95</f>
        <v>0.90091322211213132</v>
      </c>
      <c r="Q95" s="206">
        <f t="shared" si="19"/>
        <v>0</v>
      </c>
      <c r="R95" s="208">
        <v>0</v>
      </c>
      <c r="S95" s="206">
        <f t="shared" si="20"/>
        <v>0</v>
      </c>
      <c r="T95" s="206">
        <f t="shared" si="21"/>
        <v>0</v>
      </c>
      <c r="U95" s="206">
        <f t="shared" si="22"/>
        <v>0</v>
      </c>
      <c r="V95" s="206">
        <f t="shared" si="23"/>
        <v>0</v>
      </c>
      <c r="W95" s="206">
        <f t="shared" si="24"/>
        <v>0</v>
      </c>
      <c r="X95" s="206">
        <f>T95*(1-固定資本!N95)</f>
        <v>0</v>
      </c>
      <c r="Y95" s="206">
        <f>U95*(1-固定資本!N95)</f>
        <v>0</v>
      </c>
      <c r="Z95" s="206">
        <f>V95*(1-固定資本!N95)</f>
        <v>0</v>
      </c>
      <c r="AA95" s="206">
        <f t="shared" si="25"/>
        <v>0</v>
      </c>
      <c r="AB95" s="206">
        <f>F95*係数!H95/1000</f>
        <v>0</v>
      </c>
      <c r="AC95" s="260">
        <f>(F95+H95+R95)*係数!H95/1000</f>
        <v>0</v>
      </c>
      <c r="AD95" s="206">
        <f>F95*係数!I95/1000</f>
        <v>0</v>
      </c>
      <c r="AE95" s="260">
        <f>(F95+H95+R95)*係数!I95/1000</f>
        <v>0</v>
      </c>
    </row>
    <row r="96" spans="1:31">
      <c r="A96" s="10"/>
      <c r="B96" s="203">
        <v>642</v>
      </c>
      <c r="C96" s="211" t="s">
        <v>973</v>
      </c>
      <c r="D96" s="266">
        <f>入力!G114</f>
        <v>0</v>
      </c>
      <c r="E96" s="207">
        <f>固定資本!M96</f>
        <v>1</v>
      </c>
      <c r="F96" s="266">
        <f t="shared" si="14"/>
        <v>0</v>
      </c>
      <c r="G96" s="208">
        <v>0</v>
      </c>
      <c r="H96" s="206">
        <f t="shared" si="15"/>
        <v>0</v>
      </c>
      <c r="I96" s="206">
        <f t="shared" si="16"/>
        <v>0</v>
      </c>
      <c r="J96" s="207">
        <f>係数!E96+係数!F96</f>
        <v>0.51060921228702305</v>
      </c>
      <c r="K96" s="206">
        <f t="shared" si="17"/>
        <v>0</v>
      </c>
      <c r="L96" s="8"/>
      <c r="M96" s="10"/>
      <c r="N96" s="207">
        <f>係数!G96</f>
        <v>1.6181785904617428E-4</v>
      </c>
      <c r="O96" s="206">
        <f t="shared" si="18"/>
        <v>0</v>
      </c>
      <c r="P96" s="207">
        <f>係数!D96</f>
        <v>0.78924577775500038</v>
      </c>
      <c r="Q96" s="206">
        <f t="shared" si="19"/>
        <v>0</v>
      </c>
      <c r="R96" s="208">
        <v>0</v>
      </c>
      <c r="S96" s="206">
        <f t="shared" si="20"/>
        <v>0</v>
      </c>
      <c r="T96" s="206">
        <f t="shared" si="21"/>
        <v>0</v>
      </c>
      <c r="U96" s="206">
        <f t="shared" si="22"/>
        <v>0</v>
      </c>
      <c r="V96" s="206">
        <f t="shared" si="23"/>
        <v>0</v>
      </c>
      <c r="W96" s="206">
        <f t="shared" si="24"/>
        <v>0</v>
      </c>
      <c r="X96" s="206">
        <f>T96*(1-固定資本!N96)</f>
        <v>0</v>
      </c>
      <c r="Y96" s="206">
        <f>U96*(1-固定資本!N96)</f>
        <v>0</v>
      </c>
      <c r="Z96" s="206">
        <f>V96*(1-固定資本!N96)</f>
        <v>0</v>
      </c>
      <c r="AA96" s="206">
        <f t="shared" si="25"/>
        <v>0</v>
      </c>
      <c r="AB96" s="206">
        <f>F96*係数!H96/1000</f>
        <v>0</v>
      </c>
      <c r="AC96" s="260">
        <f>(F96+H96+R96)*係数!H96/1000</f>
        <v>0</v>
      </c>
      <c r="AD96" s="206">
        <f>F96*係数!I96/1000</f>
        <v>0</v>
      </c>
      <c r="AE96" s="260">
        <f>(F96+H96+R96)*係数!I96/1000</f>
        <v>0</v>
      </c>
    </row>
    <row r="97" spans="1:31">
      <c r="A97" s="10"/>
      <c r="B97" s="203">
        <v>643</v>
      </c>
      <c r="C97" s="211" t="s">
        <v>974</v>
      </c>
      <c r="D97" s="266">
        <f>入力!G115</f>
        <v>0</v>
      </c>
      <c r="E97" s="207">
        <f>固定資本!M97</f>
        <v>0.9669850910173956</v>
      </c>
      <c r="F97" s="266">
        <f t="shared" si="14"/>
        <v>0</v>
      </c>
      <c r="G97" s="208">
        <v>0</v>
      </c>
      <c r="H97" s="206">
        <f t="shared" si="15"/>
        <v>0</v>
      </c>
      <c r="I97" s="206">
        <f t="shared" si="16"/>
        <v>0</v>
      </c>
      <c r="J97" s="207">
        <f>係数!E97+係数!F97</f>
        <v>0.74090506968014369</v>
      </c>
      <c r="K97" s="206">
        <f t="shared" si="17"/>
        <v>0</v>
      </c>
      <c r="L97" s="8"/>
      <c r="M97" s="10"/>
      <c r="N97" s="207">
        <f>係数!G97</f>
        <v>7.4900172608798159E-3</v>
      </c>
      <c r="O97" s="206">
        <f t="shared" si="18"/>
        <v>0</v>
      </c>
      <c r="P97" s="207">
        <f>係数!D97</f>
        <v>0.98628013562372174</v>
      </c>
      <c r="Q97" s="206">
        <f t="shared" si="19"/>
        <v>0</v>
      </c>
      <c r="R97" s="208">
        <v>0</v>
      </c>
      <c r="S97" s="206">
        <f t="shared" si="20"/>
        <v>0</v>
      </c>
      <c r="T97" s="206">
        <f t="shared" si="21"/>
        <v>0</v>
      </c>
      <c r="U97" s="206">
        <f t="shared" si="22"/>
        <v>0</v>
      </c>
      <c r="V97" s="206">
        <f t="shared" si="23"/>
        <v>0</v>
      </c>
      <c r="W97" s="206">
        <f t="shared" si="24"/>
        <v>0</v>
      </c>
      <c r="X97" s="206">
        <f>T97*(1-固定資本!N97)</f>
        <v>0</v>
      </c>
      <c r="Y97" s="206">
        <f>U97*(1-固定資本!N97)</f>
        <v>0</v>
      </c>
      <c r="Z97" s="206">
        <f>V97*(1-固定資本!N97)</f>
        <v>0</v>
      </c>
      <c r="AA97" s="206">
        <f t="shared" si="25"/>
        <v>0</v>
      </c>
      <c r="AB97" s="206">
        <f>F97*係数!H97/1000</f>
        <v>0</v>
      </c>
      <c r="AC97" s="260">
        <f>(F97+H97+R97)*係数!H97/1000</f>
        <v>0</v>
      </c>
      <c r="AD97" s="206">
        <f>F97*係数!I97/1000</f>
        <v>0</v>
      </c>
      <c r="AE97" s="260">
        <f>(F97+H97+R97)*係数!I97/1000</f>
        <v>0</v>
      </c>
    </row>
    <row r="98" spans="1:31">
      <c r="A98" s="10"/>
      <c r="B98" s="203">
        <v>644</v>
      </c>
      <c r="C98" s="211" t="s">
        <v>621</v>
      </c>
      <c r="D98" s="266">
        <f>入力!G116</f>
        <v>0</v>
      </c>
      <c r="E98" s="207">
        <f>固定資本!M98</f>
        <v>1.0165868459642982</v>
      </c>
      <c r="F98" s="266">
        <f t="shared" si="14"/>
        <v>0</v>
      </c>
      <c r="G98" s="208">
        <v>0</v>
      </c>
      <c r="H98" s="206">
        <f t="shared" si="15"/>
        <v>0</v>
      </c>
      <c r="I98" s="206">
        <f t="shared" si="16"/>
        <v>0</v>
      </c>
      <c r="J98" s="207">
        <f>係数!E98+係数!F98</f>
        <v>0.63236122235120318</v>
      </c>
      <c r="K98" s="206">
        <f t="shared" si="17"/>
        <v>0</v>
      </c>
      <c r="L98" s="8"/>
      <c r="M98" s="10"/>
      <c r="N98" s="207">
        <f>係数!G98</f>
        <v>4.260553318271439E-3</v>
      </c>
      <c r="O98" s="206">
        <f t="shared" si="18"/>
        <v>0</v>
      </c>
      <c r="P98" s="207">
        <f>係数!D98</f>
        <v>1</v>
      </c>
      <c r="Q98" s="206">
        <f t="shared" si="19"/>
        <v>0</v>
      </c>
      <c r="R98" s="208">
        <v>0</v>
      </c>
      <c r="S98" s="206">
        <f t="shared" si="20"/>
        <v>0</v>
      </c>
      <c r="T98" s="206">
        <f t="shared" si="21"/>
        <v>0</v>
      </c>
      <c r="U98" s="206">
        <f t="shared" si="22"/>
        <v>0</v>
      </c>
      <c r="V98" s="206">
        <f t="shared" si="23"/>
        <v>0</v>
      </c>
      <c r="W98" s="206">
        <f t="shared" si="24"/>
        <v>0</v>
      </c>
      <c r="X98" s="206">
        <f>T98*(1-固定資本!N98)</f>
        <v>0</v>
      </c>
      <c r="Y98" s="206">
        <f>U98*(1-固定資本!N98)</f>
        <v>0</v>
      </c>
      <c r="Z98" s="206">
        <f>V98*(1-固定資本!N98)</f>
        <v>0</v>
      </c>
      <c r="AA98" s="206">
        <f t="shared" si="25"/>
        <v>0</v>
      </c>
      <c r="AB98" s="206">
        <f>F98*係数!H98/1000</f>
        <v>0</v>
      </c>
      <c r="AC98" s="260">
        <f>(F98+H98+R98)*係数!H98/1000</f>
        <v>0</v>
      </c>
      <c r="AD98" s="206">
        <f>F98*係数!I98/1000</f>
        <v>0</v>
      </c>
      <c r="AE98" s="260">
        <f>(F98+H98+R98)*係数!I98/1000</f>
        <v>0</v>
      </c>
    </row>
    <row r="99" spans="1:31">
      <c r="A99" s="10"/>
      <c r="B99" s="203">
        <v>659</v>
      </c>
      <c r="C99" s="211" t="s">
        <v>90</v>
      </c>
      <c r="D99" s="266">
        <f>入力!G117</f>
        <v>0</v>
      </c>
      <c r="E99" s="207">
        <f>固定資本!M99</f>
        <v>1.0013015909647431</v>
      </c>
      <c r="F99" s="266">
        <f t="shared" si="14"/>
        <v>0</v>
      </c>
      <c r="G99" s="208">
        <v>0</v>
      </c>
      <c r="H99" s="206">
        <f t="shared" si="15"/>
        <v>0</v>
      </c>
      <c r="I99" s="206">
        <f t="shared" si="16"/>
        <v>0</v>
      </c>
      <c r="J99" s="207">
        <f>係数!E99+係数!F99</f>
        <v>0.58307451207252181</v>
      </c>
      <c r="K99" s="206">
        <f t="shared" si="17"/>
        <v>0</v>
      </c>
      <c r="L99" s="8"/>
      <c r="M99" s="10"/>
      <c r="N99" s="207">
        <f>係数!G99</f>
        <v>5.2790045600261118E-3</v>
      </c>
      <c r="O99" s="206">
        <f t="shared" si="18"/>
        <v>0</v>
      </c>
      <c r="P99" s="207">
        <f>係数!D99</f>
        <v>0.88445262290308313</v>
      </c>
      <c r="Q99" s="206">
        <f t="shared" si="19"/>
        <v>0</v>
      </c>
      <c r="R99" s="208">
        <v>0</v>
      </c>
      <c r="S99" s="206">
        <f t="shared" si="20"/>
        <v>0</v>
      </c>
      <c r="T99" s="206">
        <f t="shared" si="21"/>
        <v>0</v>
      </c>
      <c r="U99" s="206">
        <f t="shared" si="22"/>
        <v>0</v>
      </c>
      <c r="V99" s="206">
        <f t="shared" si="23"/>
        <v>0</v>
      </c>
      <c r="W99" s="206">
        <f t="shared" si="24"/>
        <v>0</v>
      </c>
      <c r="X99" s="206">
        <f>T99*(1-固定資本!N99)</f>
        <v>0</v>
      </c>
      <c r="Y99" s="206">
        <f>U99*(1-固定資本!N99)</f>
        <v>0</v>
      </c>
      <c r="Z99" s="206">
        <f>V99*(1-固定資本!N99)</f>
        <v>0</v>
      </c>
      <c r="AA99" s="206">
        <f t="shared" si="25"/>
        <v>0</v>
      </c>
      <c r="AB99" s="206">
        <f>F99*係数!H99/1000</f>
        <v>0</v>
      </c>
      <c r="AC99" s="260">
        <f>(F99+H99+R99)*係数!H99/1000</f>
        <v>0</v>
      </c>
      <c r="AD99" s="206">
        <f>F99*係数!I99/1000</f>
        <v>0</v>
      </c>
      <c r="AE99" s="260">
        <f>(F99+H99+R99)*係数!I99/1000</f>
        <v>0</v>
      </c>
    </row>
    <row r="100" spans="1:31">
      <c r="A100" s="10"/>
      <c r="B100" s="203">
        <v>661</v>
      </c>
      <c r="C100" s="211" t="s">
        <v>975</v>
      </c>
      <c r="D100" s="266">
        <f>入力!G118</f>
        <v>0</v>
      </c>
      <c r="E100" s="207">
        <f>固定資本!M100</f>
        <v>1.0057588020832458</v>
      </c>
      <c r="F100" s="266">
        <f t="shared" si="14"/>
        <v>0</v>
      </c>
      <c r="G100" s="208">
        <v>0</v>
      </c>
      <c r="H100" s="206">
        <f t="shared" si="15"/>
        <v>0</v>
      </c>
      <c r="I100" s="206">
        <f t="shared" si="16"/>
        <v>0</v>
      </c>
      <c r="J100" s="207">
        <f>係数!E100+係数!F100</f>
        <v>0.21353691328105767</v>
      </c>
      <c r="K100" s="206">
        <f t="shared" si="17"/>
        <v>0</v>
      </c>
      <c r="L100" s="8"/>
      <c r="M100" s="10"/>
      <c r="N100" s="207">
        <f>係数!G100</f>
        <v>1.901431394241541E-3</v>
      </c>
      <c r="O100" s="206">
        <f t="shared" si="18"/>
        <v>0</v>
      </c>
      <c r="P100" s="207">
        <f>係数!D100</f>
        <v>0.5002053766313751</v>
      </c>
      <c r="Q100" s="206">
        <f t="shared" si="19"/>
        <v>0</v>
      </c>
      <c r="R100" s="208">
        <v>0</v>
      </c>
      <c r="S100" s="206">
        <f t="shared" si="20"/>
        <v>0</v>
      </c>
      <c r="T100" s="206">
        <f t="shared" si="21"/>
        <v>0</v>
      </c>
      <c r="U100" s="206">
        <f t="shared" si="22"/>
        <v>0</v>
      </c>
      <c r="V100" s="206">
        <f t="shared" si="23"/>
        <v>0</v>
      </c>
      <c r="W100" s="206">
        <f t="shared" si="24"/>
        <v>0</v>
      </c>
      <c r="X100" s="206">
        <f>T100*(1-固定資本!N100)</f>
        <v>0</v>
      </c>
      <c r="Y100" s="206">
        <f>U100*(1-固定資本!N100)</f>
        <v>0</v>
      </c>
      <c r="Z100" s="206">
        <f>V100*(1-固定資本!N100)</f>
        <v>0</v>
      </c>
      <c r="AA100" s="206">
        <f t="shared" si="25"/>
        <v>0</v>
      </c>
      <c r="AB100" s="206">
        <f>F100*係数!H100/1000</f>
        <v>0</v>
      </c>
      <c r="AC100" s="260">
        <f>(F100+H100+R100)*係数!H100/1000</f>
        <v>0</v>
      </c>
      <c r="AD100" s="206">
        <f>F100*係数!I100/1000</f>
        <v>0</v>
      </c>
      <c r="AE100" s="260">
        <f>(F100+H100+R100)*係数!I100/1000</f>
        <v>0</v>
      </c>
    </row>
    <row r="101" spans="1:31">
      <c r="A101" s="10"/>
      <c r="B101" s="203">
        <v>662</v>
      </c>
      <c r="C101" s="211" t="s">
        <v>976</v>
      </c>
      <c r="D101" s="266">
        <f>入力!G119</f>
        <v>0</v>
      </c>
      <c r="E101" s="207">
        <f>固定資本!M101</f>
        <v>1.1635681677536032</v>
      </c>
      <c r="F101" s="266">
        <f t="shared" si="14"/>
        <v>0</v>
      </c>
      <c r="G101" s="208">
        <v>0</v>
      </c>
      <c r="H101" s="206">
        <f t="shared" si="15"/>
        <v>0</v>
      </c>
      <c r="I101" s="206">
        <f t="shared" si="16"/>
        <v>0</v>
      </c>
      <c r="J101" s="207">
        <f>係数!E101+係数!F101</f>
        <v>6.2535786220561815E-2</v>
      </c>
      <c r="K101" s="206">
        <f t="shared" si="17"/>
        <v>0</v>
      </c>
      <c r="L101" s="8"/>
      <c r="M101" s="10"/>
      <c r="N101" s="207">
        <f>係数!G101</f>
        <v>9.8855408478030542E-6</v>
      </c>
      <c r="O101" s="206">
        <f t="shared" si="18"/>
        <v>0</v>
      </c>
      <c r="P101" s="207">
        <f>係数!D101</f>
        <v>8.7774081353679589E-2</v>
      </c>
      <c r="Q101" s="206">
        <f t="shared" si="19"/>
        <v>0</v>
      </c>
      <c r="R101" s="208">
        <v>0</v>
      </c>
      <c r="S101" s="206">
        <f t="shared" si="20"/>
        <v>0</v>
      </c>
      <c r="T101" s="206">
        <f t="shared" si="21"/>
        <v>0</v>
      </c>
      <c r="U101" s="206">
        <f t="shared" si="22"/>
        <v>0</v>
      </c>
      <c r="V101" s="206">
        <f t="shared" si="23"/>
        <v>0</v>
      </c>
      <c r="W101" s="206">
        <f t="shared" si="24"/>
        <v>0</v>
      </c>
      <c r="X101" s="206">
        <f>T101*(1-固定資本!N101)</f>
        <v>0</v>
      </c>
      <c r="Y101" s="206">
        <f>U101*(1-固定資本!N101)</f>
        <v>0</v>
      </c>
      <c r="Z101" s="206">
        <f>V101*(1-固定資本!N101)</f>
        <v>0</v>
      </c>
      <c r="AA101" s="206">
        <f t="shared" si="25"/>
        <v>0</v>
      </c>
      <c r="AB101" s="206">
        <f>F101*係数!H101/1000</f>
        <v>0</v>
      </c>
      <c r="AC101" s="260">
        <f>(F101+H101+R101)*係数!H101/1000</f>
        <v>0</v>
      </c>
      <c r="AD101" s="206">
        <f>F101*係数!I101/1000</f>
        <v>0</v>
      </c>
      <c r="AE101" s="260">
        <f>(F101+H101+R101)*係数!I101/1000</f>
        <v>0</v>
      </c>
    </row>
    <row r="102" spans="1:31">
      <c r="A102" s="10"/>
      <c r="B102" s="203">
        <v>663</v>
      </c>
      <c r="C102" s="211" t="s">
        <v>977</v>
      </c>
      <c r="D102" s="266">
        <f>入力!G120</f>
        <v>0</v>
      </c>
      <c r="E102" s="207">
        <f>固定資本!M102</f>
        <v>1.0047487668624711</v>
      </c>
      <c r="F102" s="266">
        <f t="shared" si="14"/>
        <v>0</v>
      </c>
      <c r="G102" s="208">
        <v>0</v>
      </c>
      <c r="H102" s="206">
        <f t="shared" si="15"/>
        <v>0</v>
      </c>
      <c r="I102" s="206">
        <f t="shared" si="16"/>
        <v>0</v>
      </c>
      <c r="J102" s="207">
        <f>係数!E102+係数!F102</f>
        <v>0.31350859782129681</v>
      </c>
      <c r="K102" s="206">
        <f t="shared" si="17"/>
        <v>0</v>
      </c>
      <c r="L102" s="8"/>
      <c r="M102" s="10"/>
      <c r="N102" s="207">
        <f>係数!G102</f>
        <v>1.0478157404760647E-2</v>
      </c>
      <c r="O102" s="206">
        <f t="shared" si="18"/>
        <v>0</v>
      </c>
      <c r="P102" s="207">
        <f>係数!D102</f>
        <v>0.67569092854897272</v>
      </c>
      <c r="Q102" s="206">
        <f t="shared" si="19"/>
        <v>0</v>
      </c>
      <c r="R102" s="208">
        <v>0</v>
      </c>
      <c r="S102" s="206">
        <f t="shared" si="20"/>
        <v>0</v>
      </c>
      <c r="T102" s="206">
        <f t="shared" si="21"/>
        <v>0</v>
      </c>
      <c r="U102" s="206">
        <f t="shared" si="22"/>
        <v>0</v>
      </c>
      <c r="V102" s="206">
        <f t="shared" si="23"/>
        <v>0</v>
      </c>
      <c r="W102" s="206">
        <f t="shared" si="24"/>
        <v>0</v>
      </c>
      <c r="X102" s="206">
        <f>T102*(1-固定資本!N102)</f>
        <v>0</v>
      </c>
      <c r="Y102" s="206">
        <f>U102*(1-固定資本!N102)</f>
        <v>0</v>
      </c>
      <c r="Z102" s="206">
        <f>V102*(1-固定資本!N102)</f>
        <v>0</v>
      </c>
      <c r="AA102" s="206">
        <f t="shared" si="25"/>
        <v>0</v>
      </c>
      <c r="AB102" s="206">
        <f>F102*係数!H102/1000</f>
        <v>0</v>
      </c>
      <c r="AC102" s="260">
        <f>(F102+H102+R102)*係数!H102/1000</f>
        <v>0</v>
      </c>
      <c r="AD102" s="206">
        <f>F102*係数!I102/1000</f>
        <v>0</v>
      </c>
      <c r="AE102" s="260">
        <f>(F102+H102+R102)*係数!I102/1000</f>
        <v>0</v>
      </c>
    </row>
    <row r="103" spans="1:31">
      <c r="A103" s="10"/>
      <c r="B103" s="203">
        <v>669</v>
      </c>
      <c r="C103" s="211" t="s">
        <v>978</v>
      </c>
      <c r="D103" s="266">
        <f>入力!G121</f>
        <v>0</v>
      </c>
      <c r="E103" s="207">
        <f>固定資本!M103</f>
        <v>1.0306733767466791</v>
      </c>
      <c r="F103" s="266">
        <f t="shared" si="14"/>
        <v>0</v>
      </c>
      <c r="G103" s="208">
        <v>0</v>
      </c>
      <c r="H103" s="206">
        <f t="shared" si="15"/>
        <v>0</v>
      </c>
      <c r="I103" s="206">
        <f t="shared" si="16"/>
        <v>0</v>
      </c>
      <c r="J103" s="207">
        <f>係数!E103+係数!F103</f>
        <v>0.44501018793328195</v>
      </c>
      <c r="K103" s="206">
        <f t="shared" si="17"/>
        <v>0</v>
      </c>
      <c r="L103" s="8"/>
      <c r="M103" s="10"/>
      <c r="N103" s="207">
        <f>係数!G103</f>
        <v>4.175287280183659E-3</v>
      </c>
      <c r="O103" s="206">
        <f t="shared" si="18"/>
        <v>0</v>
      </c>
      <c r="P103" s="207">
        <f>係数!D103</f>
        <v>0.50294382169018403</v>
      </c>
      <c r="Q103" s="206">
        <f t="shared" si="19"/>
        <v>0</v>
      </c>
      <c r="R103" s="208">
        <v>0</v>
      </c>
      <c r="S103" s="206">
        <f t="shared" si="20"/>
        <v>0</v>
      </c>
      <c r="T103" s="206">
        <f t="shared" si="21"/>
        <v>0</v>
      </c>
      <c r="U103" s="206">
        <f t="shared" si="22"/>
        <v>0</v>
      </c>
      <c r="V103" s="206">
        <f t="shared" si="23"/>
        <v>0</v>
      </c>
      <c r="W103" s="206">
        <f t="shared" si="24"/>
        <v>0</v>
      </c>
      <c r="X103" s="206">
        <f>T103*(1-固定資本!N103)</f>
        <v>0</v>
      </c>
      <c r="Y103" s="206">
        <f>U103*(1-固定資本!N103)</f>
        <v>0</v>
      </c>
      <c r="Z103" s="206">
        <f>V103*(1-固定資本!N103)</f>
        <v>0</v>
      </c>
      <c r="AA103" s="206">
        <f t="shared" si="25"/>
        <v>0</v>
      </c>
      <c r="AB103" s="206">
        <f>F103*係数!H103/1000</f>
        <v>0</v>
      </c>
      <c r="AC103" s="260">
        <f>(F103+H103+R103)*係数!H103/1000</f>
        <v>0</v>
      </c>
      <c r="AD103" s="206">
        <f>F103*係数!I103/1000</f>
        <v>0</v>
      </c>
      <c r="AE103" s="260">
        <f>(F103+H103+R103)*係数!I103/1000</f>
        <v>0</v>
      </c>
    </row>
    <row r="104" spans="1:31">
      <c r="A104" s="10"/>
      <c r="B104" s="203">
        <v>671</v>
      </c>
      <c r="C104" s="211" t="s">
        <v>979</v>
      </c>
      <c r="D104" s="266">
        <f>入力!G122</f>
        <v>0</v>
      </c>
      <c r="E104" s="207">
        <f>固定資本!M104</f>
        <v>1.2388031845846939</v>
      </c>
      <c r="F104" s="266">
        <f t="shared" si="14"/>
        <v>0</v>
      </c>
      <c r="G104" s="208">
        <v>0</v>
      </c>
      <c r="H104" s="206">
        <f t="shared" si="15"/>
        <v>0</v>
      </c>
      <c r="I104" s="206">
        <f t="shared" si="16"/>
        <v>0</v>
      </c>
      <c r="J104" s="207">
        <f>係数!E104+係数!F104</f>
        <v>0.14595039020468203</v>
      </c>
      <c r="K104" s="206">
        <f t="shared" si="17"/>
        <v>0</v>
      </c>
      <c r="L104" s="8"/>
      <c r="M104" s="10"/>
      <c r="N104" s="207">
        <f>係数!G104</f>
        <v>6.9819974646785944E-3</v>
      </c>
      <c r="O104" s="206">
        <f t="shared" si="18"/>
        <v>0</v>
      </c>
      <c r="P104" s="207">
        <f>係数!D104</f>
        <v>0.10302625374160312</v>
      </c>
      <c r="Q104" s="206">
        <f t="shared" si="19"/>
        <v>0</v>
      </c>
      <c r="R104" s="208">
        <v>0</v>
      </c>
      <c r="S104" s="206">
        <f t="shared" si="20"/>
        <v>0</v>
      </c>
      <c r="T104" s="206">
        <f t="shared" si="21"/>
        <v>0</v>
      </c>
      <c r="U104" s="206">
        <f t="shared" si="22"/>
        <v>0</v>
      </c>
      <c r="V104" s="206">
        <f t="shared" si="23"/>
        <v>0</v>
      </c>
      <c r="W104" s="206">
        <f t="shared" si="24"/>
        <v>0</v>
      </c>
      <c r="X104" s="206">
        <f>T104*(1-固定資本!N104)</f>
        <v>0</v>
      </c>
      <c r="Y104" s="206">
        <f>U104*(1-固定資本!N104)</f>
        <v>0</v>
      </c>
      <c r="Z104" s="206">
        <f>V104*(1-固定資本!N104)</f>
        <v>0</v>
      </c>
      <c r="AA104" s="206">
        <f t="shared" si="25"/>
        <v>0</v>
      </c>
      <c r="AB104" s="206">
        <f>F104*係数!H104/1000</f>
        <v>0</v>
      </c>
      <c r="AC104" s="260">
        <f>(F104+H104+R104)*係数!H104/1000</f>
        <v>0</v>
      </c>
      <c r="AD104" s="206">
        <f>F104*係数!I104/1000</f>
        <v>0</v>
      </c>
      <c r="AE104" s="260">
        <f>(F104+H104+R104)*係数!I104/1000</f>
        <v>0</v>
      </c>
    </row>
    <row r="105" spans="1:31">
      <c r="A105" s="10"/>
      <c r="B105" s="203">
        <v>672</v>
      </c>
      <c r="C105" s="211" t="s">
        <v>980</v>
      </c>
      <c r="D105" s="266">
        <f>入力!G123</f>
        <v>0</v>
      </c>
      <c r="E105" s="207">
        <f>固定資本!M105</f>
        <v>1.003720355693317</v>
      </c>
      <c r="F105" s="266">
        <f t="shared" si="14"/>
        <v>0</v>
      </c>
      <c r="G105" s="208">
        <v>0</v>
      </c>
      <c r="H105" s="206">
        <f t="shared" si="15"/>
        <v>0</v>
      </c>
      <c r="I105" s="206">
        <f t="shared" si="16"/>
        <v>0</v>
      </c>
      <c r="J105" s="207">
        <f>係数!E105+係数!F105</f>
        <v>0.28007426830551202</v>
      </c>
      <c r="K105" s="206">
        <f t="shared" si="17"/>
        <v>0</v>
      </c>
      <c r="L105" s="8"/>
      <c r="M105" s="10"/>
      <c r="N105" s="207">
        <f>係数!G105</f>
        <v>5.0145811356273634E-2</v>
      </c>
      <c r="O105" s="206">
        <f t="shared" si="18"/>
        <v>0</v>
      </c>
      <c r="P105" s="207">
        <f>係数!D105</f>
        <v>0.67936669965790486</v>
      </c>
      <c r="Q105" s="206">
        <f t="shared" si="19"/>
        <v>0</v>
      </c>
      <c r="R105" s="208">
        <v>0</v>
      </c>
      <c r="S105" s="206">
        <f t="shared" si="20"/>
        <v>0</v>
      </c>
      <c r="T105" s="206">
        <f t="shared" si="21"/>
        <v>0</v>
      </c>
      <c r="U105" s="206">
        <f t="shared" si="22"/>
        <v>0</v>
      </c>
      <c r="V105" s="206">
        <f t="shared" si="23"/>
        <v>0</v>
      </c>
      <c r="W105" s="206">
        <f t="shared" si="24"/>
        <v>0</v>
      </c>
      <c r="X105" s="206">
        <f>T105*(1-固定資本!N105)</f>
        <v>0</v>
      </c>
      <c r="Y105" s="206">
        <f>U105*(1-固定資本!N105)</f>
        <v>0</v>
      </c>
      <c r="Z105" s="206">
        <f>V105*(1-固定資本!N105)</f>
        <v>0</v>
      </c>
      <c r="AA105" s="206">
        <f t="shared" si="25"/>
        <v>0</v>
      </c>
      <c r="AB105" s="206">
        <f>F105*係数!H105/1000</f>
        <v>0</v>
      </c>
      <c r="AC105" s="260">
        <f>(F105+H105+R105)*係数!H105/1000</f>
        <v>0</v>
      </c>
      <c r="AD105" s="206">
        <f>F105*係数!I105/1000</f>
        <v>0</v>
      </c>
      <c r="AE105" s="260">
        <f>(F105+H105+R105)*係数!I105/1000</f>
        <v>0</v>
      </c>
    </row>
    <row r="106" spans="1:31">
      <c r="A106" s="10"/>
      <c r="B106" s="203">
        <v>673</v>
      </c>
      <c r="C106" s="211" t="s">
        <v>641</v>
      </c>
      <c r="D106" s="266">
        <f>入力!G124</f>
        <v>0</v>
      </c>
      <c r="E106" s="207">
        <f>固定資本!M106</f>
        <v>1.0032729326848555</v>
      </c>
      <c r="F106" s="266">
        <f t="shared" si="14"/>
        <v>0</v>
      </c>
      <c r="G106" s="208">
        <v>0</v>
      </c>
      <c r="H106" s="206">
        <f t="shared" si="15"/>
        <v>0</v>
      </c>
      <c r="I106" s="206">
        <f t="shared" si="16"/>
        <v>0</v>
      </c>
      <c r="J106" s="207">
        <f>係数!E106+係数!F106</f>
        <v>0.37694598449825284</v>
      </c>
      <c r="K106" s="206">
        <f t="shared" si="17"/>
        <v>0</v>
      </c>
      <c r="L106" s="8"/>
      <c r="M106" s="10"/>
      <c r="N106" s="207">
        <f>係数!G106</f>
        <v>1.2761606206860676E-2</v>
      </c>
      <c r="O106" s="206">
        <f t="shared" si="18"/>
        <v>0</v>
      </c>
      <c r="P106" s="207">
        <f>係数!D106</f>
        <v>0.6275529799530335</v>
      </c>
      <c r="Q106" s="206">
        <f t="shared" si="19"/>
        <v>0</v>
      </c>
      <c r="R106" s="208">
        <v>0</v>
      </c>
      <c r="S106" s="206">
        <f t="shared" si="20"/>
        <v>0</v>
      </c>
      <c r="T106" s="206">
        <f t="shared" si="21"/>
        <v>0</v>
      </c>
      <c r="U106" s="206">
        <f t="shared" si="22"/>
        <v>0</v>
      </c>
      <c r="V106" s="206">
        <f t="shared" si="23"/>
        <v>0</v>
      </c>
      <c r="W106" s="206">
        <f t="shared" si="24"/>
        <v>0</v>
      </c>
      <c r="X106" s="206">
        <f>T106*(1-固定資本!N106)</f>
        <v>0</v>
      </c>
      <c r="Y106" s="206">
        <f>U106*(1-固定資本!N106)</f>
        <v>0</v>
      </c>
      <c r="Z106" s="206">
        <f>V106*(1-固定資本!N106)</f>
        <v>0</v>
      </c>
      <c r="AA106" s="206">
        <f t="shared" si="25"/>
        <v>0</v>
      </c>
      <c r="AB106" s="206">
        <f>F106*係数!H106/1000</f>
        <v>0</v>
      </c>
      <c r="AC106" s="260">
        <f>(F106+H106+R106)*係数!H106/1000</f>
        <v>0</v>
      </c>
      <c r="AD106" s="206">
        <f>F106*係数!I106/1000</f>
        <v>0</v>
      </c>
      <c r="AE106" s="260">
        <f>(F106+H106+R106)*係数!I106/1000</f>
        <v>0</v>
      </c>
    </row>
    <row r="107" spans="1:31">
      <c r="A107" s="10"/>
      <c r="B107" s="203">
        <v>674</v>
      </c>
      <c r="C107" s="211" t="s">
        <v>981</v>
      </c>
      <c r="D107" s="266">
        <f>入力!G125</f>
        <v>0</v>
      </c>
      <c r="E107" s="207">
        <f>固定資本!M107</f>
        <v>1.025953158767126</v>
      </c>
      <c r="F107" s="266">
        <f t="shared" si="14"/>
        <v>0</v>
      </c>
      <c r="G107" s="208">
        <v>0</v>
      </c>
      <c r="H107" s="206">
        <f t="shared" si="15"/>
        <v>0</v>
      </c>
      <c r="I107" s="206">
        <f t="shared" si="16"/>
        <v>0</v>
      </c>
      <c r="J107" s="207">
        <f>係数!E107+係数!F107</f>
        <v>0.35652998679723091</v>
      </c>
      <c r="K107" s="206">
        <f t="shared" si="17"/>
        <v>0</v>
      </c>
      <c r="L107" s="8"/>
      <c r="M107" s="10"/>
      <c r="N107" s="207">
        <f>係数!G107</f>
        <v>2.0225103103049431E-2</v>
      </c>
      <c r="O107" s="206">
        <f t="shared" si="18"/>
        <v>0</v>
      </c>
      <c r="P107" s="207">
        <f>係数!D107</f>
        <v>0.67201797451177436</v>
      </c>
      <c r="Q107" s="206">
        <f t="shared" si="19"/>
        <v>0</v>
      </c>
      <c r="R107" s="208">
        <v>0</v>
      </c>
      <c r="S107" s="206">
        <f t="shared" si="20"/>
        <v>0</v>
      </c>
      <c r="T107" s="206">
        <f t="shared" si="21"/>
        <v>0</v>
      </c>
      <c r="U107" s="206">
        <f t="shared" si="22"/>
        <v>0</v>
      </c>
      <c r="V107" s="206">
        <f t="shared" si="23"/>
        <v>0</v>
      </c>
      <c r="W107" s="206">
        <f t="shared" si="24"/>
        <v>0</v>
      </c>
      <c r="X107" s="206">
        <f>T107*(1-固定資本!N107)</f>
        <v>0</v>
      </c>
      <c r="Y107" s="206">
        <f>U107*(1-固定資本!N107)</f>
        <v>0</v>
      </c>
      <c r="Z107" s="206">
        <f>V107*(1-固定資本!N107)</f>
        <v>0</v>
      </c>
      <c r="AA107" s="206">
        <f t="shared" si="25"/>
        <v>0</v>
      </c>
      <c r="AB107" s="206">
        <f>F107*係数!H107/1000</f>
        <v>0</v>
      </c>
      <c r="AC107" s="260">
        <f>(F107+H107+R107)*係数!H107/1000</f>
        <v>0</v>
      </c>
      <c r="AD107" s="206">
        <f>F107*係数!I107/1000</f>
        <v>0</v>
      </c>
      <c r="AE107" s="260">
        <f>(F107+H107+R107)*係数!I107/1000</f>
        <v>0</v>
      </c>
    </row>
    <row r="108" spans="1:31">
      <c r="A108" s="10"/>
      <c r="B108" s="203">
        <v>675</v>
      </c>
      <c r="C108" s="211" t="s">
        <v>982</v>
      </c>
      <c r="D108" s="266">
        <f>入力!G126</f>
        <v>0</v>
      </c>
      <c r="E108" s="207">
        <f>固定資本!M108</f>
        <v>1.0118486099552586</v>
      </c>
      <c r="F108" s="266">
        <f t="shared" si="14"/>
        <v>0</v>
      </c>
      <c r="G108" s="208">
        <v>0</v>
      </c>
      <c r="H108" s="206">
        <f t="shared" si="15"/>
        <v>0</v>
      </c>
      <c r="I108" s="206">
        <f t="shared" si="16"/>
        <v>0</v>
      </c>
      <c r="J108" s="207">
        <f>係数!E108+係数!F108</f>
        <v>0.52576013322384285</v>
      </c>
      <c r="K108" s="206">
        <f t="shared" si="17"/>
        <v>0</v>
      </c>
      <c r="L108" s="8"/>
      <c r="M108" s="10"/>
      <c r="N108" s="207">
        <f>係数!G108</f>
        <v>1.8393176495550929E-3</v>
      </c>
      <c r="O108" s="206">
        <f t="shared" si="18"/>
        <v>0</v>
      </c>
      <c r="P108" s="207">
        <f>係数!D108</f>
        <v>0.89524053161118478</v>
      </c>
      <c r="Q108" s="206">
        <f t="shared" si="19"/>
        <v>0</v>
      </c>
      <c r="R108" s="208">
        <v>0</v>
      </c>
      <c r="S108" s="206">
        <f t="shared" si="20"/>
        <v>0</v>
      </c>
      <c r="T108" s="206">
        <f t="shared" si="21"/>
        <v>0</v>
      </c>
      <c r="U108" s="206">
        <f t="shared" si="22"/>
        <v>0</v>
      </c>
      <c r="V108" s="206">
        <f t="shared" si="23"/>
        <v>0</v>
      </c>
      <c r="W108" s="206">
        <f t="shared" si="24"/>
        <v>0</v>
      </c>
      <c r="X108" s="206">
        <f>T108*(1-固定資本!N108)</f>
        <v>0</v>
      </c>
      <c r="Y108" s="206">
        <f>U108*(1-固定資本!N108)</f>
        <v>0</v>
      </c>
      <c r="Z108" s="206">
        <f>V108*(1-固定資本!N108)</f>
        <v>0</v>
      </c>
      <c r="AA108" s="206">
        <f t="shared" si="25"/>
        <v>0</v>
      </c>
      <c r="AB108" s="206">
        <f>F108*係数!H108/1000</f>
        <v>0</v>
      </c>
      <c r="AC108" s="260">
        <f>(F108+H108+R108)*係数!H108/1000</f>
        <v>0</v>
      </c>
      <c r="AD108" s="206">
        <f>F108*係数!I108/1000</f>
        <v>0</v>
      </c>
      <c r="AE108" s="260">
        <f>(F108+H108+R108)*係数!I108/1000</f>
        <v>0</v>
      </c>
    </row>
    <row r="109" spans="1:31">
      <c r="A109" s="10"/>
      <c r="B109" s="203">
        <v>679</v>
      </c>
      <c r="C109" s="211" t="s">
        <v>645</v>
      </c>
      <c r="D109" s="266">
        <f>入力!G127</f>
        <v>0</v>
      </c>
      <c r="E109" s="207">
        <f>固定資本!M109</f>
        <v>1.0144616257250549</v>
      </c>
      <c r="F109" s="266">
        <f t="shared" si="14"/>
        <v>0</v>
      </c>
      <c r="G109" s="208">
        <v>0</v>
      </c>
      <c r="H109" s="206">
        <f t="shared" si="15"/>
        <v>0</v>
      </c>
      <c r="I109" s="206">
        <f t="shared" si="16"/>
        <v>0</v>
      </c>
      <c r="J109" s="207">
        <f>係数!E109+係数!F109</f>
        <v>0.34030043056366016</v>
      </c>
      <c r="K109" s="206">
        <f t="shared" si="17"/>
        <v>0</v>
      </c>
      <c r="L109" s="8"/>
      <c r="M109" s="10"/>
      <c r="N109" s="207">
        <f>係数!G109</f>
        <v>1.8465650014573752E-2</v>
      </c>
      <c r="O109" s="206">
        <f t="shared" si="18"/>
        <v>0</v>
      </c>
      <c r="P109" s="207">
        <f>係数!D109</f>
        <v>0.75832230033594317</v>
      </c>
      <c r="Q109" s="206">
        <f t="shared" si="19"/>
        <v>0</v>
      </c>
      <c r="R109" s="208">
        <v>0</v>
      </c>
      <c r="S109" s="206">
        <f t="shared" si="20"/>
        <v>0</v>
      </c>
      <c r="T109" s="206">
        <f t="shared" si="21"/>
        <v>0</v>
      </c>
      <c r="U109" s="206">
        <f t="shared" si="22"/>
        <v>0</v>
      </c>
      <c r="V109" s="206">
        <f t="shared" si="23"/>
        <v>0</v>
      </c>
      <c r="W109" s="206">
        <f t="shared" si="24"/>
        <v>0</v>
      </c>
      <c r="X109" s="206">
        <f>T109*(1-固定資本!N109)</f>
        <v>0</v>
      </c>
      <c r="Y109" s="206">
        <f>U109*(1-固定資本!N109)</f>
        <v>0</v>
      </c>
      <c r="Z109" s="206">
        <f>V109*(1-固定資本!N109)</f>
        <v>0</v>
      </c>
      <c r="AA109" s="206">
        <f t="shared" si="25"/>
        <v>0</v>
      </c>
      <c r="AB109" s="206">
        <f>F109*係数!H109/1000</f>
        <v>0</v>
      </c>
      <c r="AC109" s="260">
        <f>(F109+H109+R109)*係数!H109/1000</f>
        <v>0</v>
      </c>
      <c r="AD109" s="206">
        <f>F109*係数!I109/1000</f>
        <v>0</v>
      </c>
      <c r="AE109" s="260">
        <f>(F109+H109+R109)*係数!I109/1000</f>
        <v>0</v>
      </c>
    </row>
    <row r="110" spans="1:31">
      <c r="A110" s="10"/>
      <c r="B110" s="203">
        <v>681</v>
      </c>
      <c r="C110" s="211" t="s">
        <v>647</v>
      </c>
      <c r="D110" s="532">
        <f>入力!G128</f>
        <v>0</v>
      </c>
      <c r="E110" s="207">
        <f>固定資本!M110</f>
        <v>1.0287413518373496</v>
      </c>
      <c r="F110" s="266">
        <f t="shared" si="14"/>
        <v>0</v>
      </c>
      <c r="G110" s="208">
        <v>0</v>
      </c>
      <c r="H110" s="206">
        <f t="shared" si="15"/>
        <v>0</v>
      </c>
      <c r="I110" s="206">
        <f t="shared" si="16"/>
        <v>0</v>
      </c>
      <c r="J110" s="207">
        <f>係数!E110+係数!F110</f>
        <v>0</v>
      </c>
      <c r="K110" s="206">
        <f t="shared" si="17"/>
        <v>0</v>
      </c>
      <c r="L110" s="8"/>
      <c r="M110" s="10"/>
      <c r="N110" s="207">
        <f>係数!G110</f>
        <v>0</v>
      </c>
      <c r="O110" s="206">
        <f t="shared" si="18"/>
        <v>0</v>
      </c>
      <c r="P110" s="207">
        <f>係数!D110</f>
        <v>1</v>
      </c>
      <c r="Q110" s="206">
        <f t="shared" si="19"/>
        <v>0</v>
      </c>
      <c r="R110" s="208">
        <v>0</v>
      </c>
      <c r="S110" s="206">
        <f t="shared" si="20"/>
        <v>0</v>
      </c>
      <c r="T110" s="206">
        <f t="shared" si="21"/>
        <v>0</v>
      </c>
      <c r="U110" s="206">
        <f t="shared" si="22"/>
        <v>0</v>
      </c>
      <c r="V110" s="206">
        <f t="shared" si="23"/>
        <v>0</v>
      </c>
      <c r="W110" s="206">
        <f t="shared" si="24"/>
        <v>0</v>
      </c>
      <c r="X110" s="206">
        <f>T110*(1-固定資本!N110)</f>
        <v>0</v>
      </c>
      <c r="Y110" s="206">
        <f>U110*(1-固定資本!N110)</f>
        <v>0</v>
      </c>
      <c r="Z110" s="206">
        <f>V110*(1-固定資本!N110)</f>
        <v>0</v>
      </c>
      <c r="AA110" s="206">
        <f t="shared" si="25"/>
        <v>0</v>
      </c>
      <c r="AB110" s="206">
        <f>F110*係数!H110/1000</f>
        <v>0</v>
      </c>
      <c r="AC110" s="260">
        <f>(F110+H110+R110)*係数!H110/1000</f>
        <v>0</v>
      </c>
      <c r="AD110" s="206">
        <f>F110*係数!I110/1000</f>
        <v>0</v>
      </c>
      <c r="AE110" s="260">
        <f>(F110+H110+R110)*係数!I110/1000</f>
        <v>0</v>
      </c>
    </row>
    <row r="111" spans="1:31">
      <c r="A111" s="10"/>
      <c r="B111" s="215">
        <v>691</v>
      </c>
      <c r="C111" s="216" t="s">
        <v>648</v>
      </c>
      <c r="D111" s="266">
        <f>入力!G129</f>
        <v>0</v>
      </c>
      <c r="E111" s="207">
        <f>固定資本!M111</f>
        <v>1.0462282109380405</v>
      </c>
      <c r="F111" s="266">
        <f t="shared" si="14"/>
        <v>0</v>
      </c>
      <c r="G111" s="218">
        <v>0</v>
      </c>
      <c r="H111" s="206">
        <f t="shared" si="15"/>
        <v>0</v>
      </c>
      <c r="I111" s="206">
        <f t="shared" si="16"/>
        <v>0</v>
      </c>
      <c r="J111" s="207">
        <f>係数!E111+係数!F111</f>
        <v>0.56668329190038969</v>
      </c>
      <c r="K111" s="206">
        <f t="shared" si="17"/>
        <v>0</v>
      </c>
      <c r="L111" s="8"/>
      <c r="M111" s="10"/>
      <c r="N111" s="207">
        <f>係数!G111</f>
        <v>8.4525283964417726E-6</v>
      </c>
      <c r="O111" s="206">
        <f t="shared" si="18"/>
        <v>0</v>
      </c>
      <c r="P111" s="207">
        <f>係数!D111</f>
        <v>0.86001495909806924</v>
      </c>
      <c r="Q111" s="206">
        <f t="shared" si="19"/>
        <v>0</v>
      </c>
      <c r="R111" s="218">
        <v>0</v>
      </c>
      <c r="S111" s="206">
        <f t="shared" si="20"/>
        <v>0</v>
      </c>
      <c r="T111" s="206">
        <f t="shared" si="21"/>
        <v>0</v>
      </c>
      <c r="U111" s="206">
        <f t="shared" si="22"/>
        <v>0</v>
      </c>
      <c r="V111" s="206">
        <f t="shared" si="23"/>
        <v>0</v>
      </c>
      <c r="W111" s="206">
        <f t="shared" si="24"/>
        <v>0</v>
      </c>
      <c r="X111" s="206">
        <f>T111*(1-固定資本!N111)</f>
        <v>0</v>
      </c>
      <c r="Y111" s="206">
        <f>U111*(1-固定資本!N111)</f>
        <v>0</v>
      </c>
      <c r="Z111" s="206">
        <f>V111*(1-固定資本!N111)</f>
        <v>0</v>
      </c>
      <c r="AA111" s="206">
        <f t="shared" si="25"/>
        <v>0</v>
      </c>
      <c r="AB111" s="206">
        <f>F111*係数!H111/1000</f>
        <v>0</v>
      </c>
      <c r="AC111" s="260">
        <f>(F111+H111+R111)*係数!H111/1000</f>
        <v>0</v>
      </c>
      <c r="AD111" s="206">
        <f>F111*係数!I111/1000</f>
        <v>0</v>
      </c>
      <c r="AE111" s="260">
        <f>(F111+H111+R111)*係数!I111/1000</f>
        <v>0</v>
      </c>
    </row>
    <row r="112" spans="1:31">
      <c r="A112" s="10"/>
      <c r="B112" s="220">
        <v>700</v>
      </c>
      <c r="C112" s="221" t="s">
        <v>102</v>
      </c>
      <c r="D112" s="267">
        <f>SUM(D6:D111)</f>
        <v>0</v>
      </c>
      <c r="E112" s="225"/>
      <c r="F112" s="124">
        <f>SUM((F6:F111))</f>
        <v>0</v>
      </c>
      <c r="G112" s="124">
        <f>SUM((G6:G111))</f>
        <v>0</v>
      </c>
      <c r="H112" s="124">
        <f>SUM((H6:H111))</f>
        <v>0</v>
      </c>
      <c r="I112" s="124">
        <f>SUM((I6:I111))</f>
        <v>0</v>
      </c>
      <c r="J112" s="226"/>
      <c r="K112" s="124">
        <f>SUM((K6:K111))</f>
        <v>0</v>
      </c>
      <c r="L112" s="8"/>
      <c r="M112" s="10"/>
      <c r="N112" s="207">
        <f>係数!G112</f>
        <v>1</v>
      </c>
      <c r="O112" s="206">
        <f t="shared" si="18"/>
        <v>0</v>
      </c>
      <c r="P112" s="268"/>
      <c r="Q112" s="124">
        <f t="shared" ref="Q112:AE112" si="26">SUM((Q6:Q111))</f>
        <v>0</v>
      </c>
      <c r="R112" s="124">
        <f t="shared" si="26"/>
        <v>0</v>
      </c>
      <c r="S112" s="124">
        <f t="shared" si="26"/>
        <v>0</v>
      </c>
      <c r="T112" s="124">
        <f t="shared" si="26"/>
        <v>0</v>
      </c>
      <c r="U112" s="124">
        <f t="shared" si="26"/>
        <v>0</v>
      </c>
      <c r="V112" s="124">
        <f t="shared" si="26"/>
        <v>0</v>
      </c>
      <c r="W112" s="124">
        <f t="shared" si="26"/>
        <v>0</v>
      </c>
      <c r="X112" s="124">
        <f t="shared" si="26"/>
        <v>0</v>
      </c>
      <c r="Y112" s="124">
        <f t="shared" si="26"/>
        <v>0</v>
      </c>
      <c r="Z112" s="124">
        <f t="shared" si="26"/>
        <v>0</v>
      </c>
      <c r="AA112" s="124">
        <f t="shared" si="26"/>
        <v>0</v>
      </c>
      <c r="AB112" s="228">
        <f t="shared" si="26"/>
        <v>0</v>
      </c>
      <c r="AC112" s="228">
        <f t="shared" si="26"/>
        <v>0</v>
      </c>
      <c r="AD112" s="228">
        <f t="shared" si="26"/>
        <v>0</v>
      </c>
      <c r="AE112" s="228">
        <f t="shared" si="26"/>
        <v>0</v>
      </c>
    </row>
    <row r="113" spans="1:31">
      <c r="A113" s="10"/>
      <c r="D113" s="11"/>
      <c r="L113" s="192" t="s">
        <v>753</v>
      </c>
      <c r="M113" s="192" t="s">
        <v>754</v>
      </c>
      <c r="N113" s="237"/>
      <c r="O113" s="233"/>
      <c r="P113" s="236"/>
      <c r="Q113" s="233"/>
      <c r="R113" s="233"/>
      <c r="S113" s="233"/>
      <c r="T113" s="233"/>
      <c r="U113" s="233"/>
      <c r="V113" s="233"/>
      <c r="W113" s="233"/>
      <c r="X113" s="233"/>
      <c r="Y113" s="233"/>
      <c r="Z113" s="233"/>
      <c r="AA113" s="233"/>
      <c r="AB113" s="233"/>
      <c r="AC113" s="233"/>
      <c r="AD113" s="233"/>
      <c r="AE113" s="233"/>
    </row>
    <row r="114" spans="1:31">
      <c r="A114" s="10"/>
      <c r="L114" s="243">
        <f>固定資本!H6</f>
        <v>0.9410230177254062</v>
      </c>
      <c r="M114" s="243">
        <f>固定資本!I6</f>
        <v>0.78403790917303728</v>
      </c>
      <c r="N114" s="11"/>
      <c r="O114" s="11"/>
      <c r="P114" s="11"/>
      <c r="Q114" s="11"/>
      <c r="R114" s="11"/>
      <c r="S114" s="11"/>
      <c r="T114" s="11"/>
      <c r="U114" s="11"/>
      <c r="V114" s="11"/>
      <c r="W114" s="11"/>
      <c r="X114" s="11"/>
      <c r="Y114" s="11"/>
      <c r="Z114" s="11"/>
      <c r="AA114" s="11"/>
      <c r="AB114" s="11"/>
      <c r="AC114" s="11"/>
      <c r="AD114" s="11"/>
      <c r="AE114" s="11"/>
    </row>
    <row r="115" spans="1:31">
      <c r="A115" s="10"/>
      <c r="L115" s="248" t="s">
        <v>755</v>
      </c>
      <c r="M115" s="248" t="s">
        <v>760</v>
      </c>
      <c r="N115" s="8"/>
    </row>
    <row r="116" spans="1:31">
      <c r="A116" s="10"/>
      <c r="L116" s="224">
        <f>K112*L114</f>
        <v>0</v>
      </c>
      <c r="M116" s="224">
        <f>L116*M114</f>
        <v>0</v>
      </c>
    </row>
    <row r="117" spans="1:31">
      <c r="A117" s="10"/>
      <c r="N117" s="8"/>
    </row>
    <row r="118" spans="1:31">
      <c r="A118" s="10"/>
      <c r="L118" s="11"/>
      <c r="M118" s="11"/>
    </row>
    <row r="119" spans="1:31">
      <c r="A119" s="10"/>
      <c r="F119" s="8"/>
    </row>
    <row r="120" spans="1:31">
      <c r="A120" s="10"/>
      <c r="F120" s="8"/>
    </row>
    <row r="121" spans="1:31">
      <c r="A121" s="10"/>
      <c r="F121" s="8"/>
    </row>
    <row r="122" spans="1:31">
      <c r="A122" s="10"/>
      <c r="F122" s="8"/>
    </row>
    <row r="124" spans="1:31">
      <c r="B124" s="259"/>
      <c r="C124" s="259"/>
      <c r="D124" s="259"/>
    </row>
    <row r="125" spans="1:31">
      <c r="B125" s="259"/>
    </row>
    <row r="129" s="6" customFormat="1"/>
    <row r="130" s="6" customFormat="1"/>
    <row r="131" s="6" customFormat="1"/>
    <row r="132" s="6" customFormat="1"/>
    <row r="133" s="6" customFormat="1"/>
    <row r="134" s="6" customFormat="1"/>
    <row r="135" s="6" customFormat="1"/>
    <row r="136" s="6" customFormat="1"/>
    <row r="137" s="6" customFormat="1"/>
    <row r="138" s="6" customFormat="1"/>
    <row r="139" s="6" customFormat="1"/>
    <row r="140" s="6" customFormat="1"/>
    <row r="141" s="6" customFormat="1"/>
    <row r="142" s="6" customFormat="1"/>
    <row r="143" s="6" customFormat="1"/>
    <row r="144" s="6" customFormat="1"/>
    <row r="145" s="6" customFormat="1"/>
    <row r="146" s="6" customFormat="1"/>
    <row r="147" s="6" customFormat="1"/>
    <row r="148" s="6" customFormat="1"/>
    <row r="149" s="6" customFormat="1"/>
    <row r="150" s="6" customFormat="1"/>
    <row r="151" s="6" customFormat="1"/>
    <row r="152" s="6" customFormat="1"/>
    <row r="153" s="6" customFormat="1"/>
    <row r="154" s="6" customFormat="1"/>
    <row r="155" s="6" customFormat="1"/>
    <row r="156" s="6" customFormat="1"/>
    <row r="157" s="6" customFormat="1"/>
    <row r="158" s="6" customFormat="1"/>
    <row r="159" s="6" customFormat="1"/>
    <row r="160" s="6" customFormat="1"/>
    <row r="161" s="6" customFormat="1"/>
    <row r="162" s="6" customFormat="1"/>
    <row r="163" s="6" customFormat="1"/>
    <row r="164" s="6" customFormat="1"/>
    <row r="165" s="6" customFormat="1"/>
    <row r="166" s="6" customFormat="1"/>
    <row r="167" s="6" customFormat="1"/>
    <row r="168" s="6" customFormat="1"/>
    <row r="169" s="6" customFormat="1"/>
    <row r="170" s="6" customFormat="1"/>
    <row r="171" s="6" customFormat="1"/>
    <row r="172" s="6" customFormat="1"/>
    <row r="173" s="6" customFormat="1"/>
    <row r="174" s="6" customFormat="1"/>
    <row r="175" s="6" customFormat="1"/>
    <row r="176" s="6" customFormat="1"/>
    <row r="177" s="6" customFormat="1"/>
    <row r="178" s="6" customFormat="1"/>
    <row r="179" s="6" customFormat="1"/>
    <row r="180" s="6" customFormat="1"/>
    <row r="181" s="6" customFormat="1"/>
    <row r="182" s="6" customFormat="1"/>
    <row r="183" s="6" customFormat="1"/>
    <row r="184" s="6" customFormat="1"/>
    <row r="185" s="6" customFormat="1"/>
    <row r="186" s="6" customFormat="1"/>
    <row r="187" s="6" customFormat="1"/>
    <row r="188" s="6" customFormat="1"/>
    <row r="189" s="6" customFormat="1"/>
    <row r="190" s="6" customFormat="1"/>
    <row r="191" s="6" customFormat="1"/>
    <row r="192" s="6" customFormat="1"/>
    <row r="193" s="6" customFormat="1"/>
    <row r="194" s="6" customFormat="1"/>
    <row r="195" s="6" customFormat="1"/>
    <row r="196" s="6" customFormat="1"/>
    <row r="197" s="6" customFormat="1"/>
    <row r="198" s="6" customFormat="1"/>
    <row r="199" s="6" customFormat="1"/>
    <row r="200" s="6" customFormat="1"/>
    <row r="201" s="6" customFormat="1"/>
    <row r="202" s="6" customFormat="1"/>
    <row r="203" s="6" customFormat="1"/>
    <row r="204" s="6" customFormat="1"/>
    <row r="205" s="6" customFormat="1"/>
    <row r="206" s="6" customFormat="1"/>
    <row r="207" s="6" customFormat="1"/>
    <row r="208" s="6" customFormat="1"/>
    <row r="209" s="6" customFormat="1"/>
    <row r="210" s="6" customFormat="1"/>
    <row r="211" s="6" customFormat="1"/>
    <row r="212" s="6" customFormat="1"/>
    <row r="213" s="6" customFormat="1"/>
    <row r="214" s="6" customFormat="1"/>
    <row r="215" s="6" customFormat="1"/>
    <row r="216" s="6" customFormat="1"/>
    <row r="217" s="6" customFormat="1"/>
    <row r="218" s="6" customFormat="1"/>
    <row r="219" s="6" customFormat="1"/>
    <row r="220" s="6" customFormat="1"/>
    <row r="221" s="6" customFormat="1"/>
    <row r="222" s="6" customFormat="1"/>
    <row r="223" s="6" customFormat="1"/>
    <row r="224" s="6" customFormat="1"/>
    <row r="225" s="6" customFormat="1"/>
    <row r="226" s="6" customFormat="1"/>
    <row r="227" s="6" customFormat="1"/>
    <row r="228" s="6" customFormat="1"/>
    <row r="229" s="6" customFormat="1"/>
    <row r="230" s="6" customFormat="1"/>
    <row r="231" s="6" customFormat="1"/>
    <row r="232" s="6" customFormat="1"/>
    <row r="233" s="6" customFormat="1"/>
    <row r="234" s="6" customFormat="1"/>
    <row r="235" s="6" customFormat="1"/>
    <row r="236" s="6" customFormat="1"/>
    <row r="237" s="6" customFormat="1"/>
    <row r="238" s="6" customFormat="1"/>
    <row r="239" s="6" customFormat="1"/>
    <row r="240" s="6" customFormat="1"/>
    <row r="241" s="6" customFormat="1"/>
    <row r="242" s="6" customFormat="1"/>
    <row r="243" s="6" customFormat="1"/>
    <row r="244" s="6" customFormat="1"/>
    <row r="245" s="6" customFormat="1"/>
    <row r="246" s="6" customFormat="1"/>
    <row r="247" s="6" customFormat="1"/>
    <row r="248" s="6" customFormat="1"/>
    <row r="249" s="6" customFormat="1"/>
    <row r="250" s="6" customFormat="1"/>
    <row r="251" s="6" customFormat="1"/>
    <row r="252" s="6" customFormat="1"/>
    <row r="253" s="6" customFormat="1"/>
    <row r="254" s="6" customFormat="1"/>
    <row r="255" s="6" customFormat="1"/>
    <row r="256" s="6" customFormat="1"/>
    <row r="257" s="6" customFormat="1"/>
    <row r="258" s="6" customFormat="1"/>
    <row r="259" s="6" customFormat="1"/>
    <row r="260" s="6" customFormat="1"/>
    <row r="261" s="6" customFormat="1"/>
    <row r="262" s="6" customFormat="1"/>
    <row r="263" s="6" customFormat="1"/>
    <row r="264" s="6" customFormat="1"/>
    <row r="265" s="6" customFormat="1"/>
    <row r="266" s="6" customFormat="1"/>
    <row r="267" s="6" customFormat="1"/>
    <row r="268" s="6" customFormat="1"/>
    <row r="269" s="6" customFormat="1"/>
    <row r="270" s="6" customFormat="1"/>
    <row r="271" s="6" customFormat="1"/>
    <row r="272" s="6" customFormat="1"/>
    <row r="273" s="6" customFormat="1"/>
    <row r="274" s="6" customFormat="1"/>
    <row r="275" s="6" customFormat="1"/>
    <row r="276" s="6" customFormat="1"/>
    <row r="277" s="6" customFormat="1"/>
    <row r="278" s="6" customFormat="1"/>
    <row r="279" s="6" customFormat="1"/>
    <row r="280" s="6" customFormat="1"/>
    <row r="281" s="6" customFormat="1"/>
    <row r="282" s="6" customFormat="1"/>
    <row r="283" s="6" customFormat="1"/>
    <row r="284" s="6" customFormat="1"/>
    <row r="285" s="6" customFormat="1"/>
    <row r="286" s="6" customFormat="1"/>
    <row r="287" s="6" customFormat="1"/>
    <row r="288" s="6" customFormat="1"/>
    <row r="289" s="6" customFormat="1"/>
    <row r="290" s="6" customFormat="1"/>
    <row r="291" s="6" customFormat="1"/>
    <row r="292" s="6" customFormat="1"/>
    <row r="293" s="6" customFormat="1"/>
    <row r="294" s="6" customFormat="1"/>
    <row r="295" s="6" customFormat="1"/>
    <row r="296" s="6" customFormat="1"/>
    <row r="297" s="6" customFormat="1"/>
    <row r="298" s="6" customFormat="1"/>
    <row r="299" s="6" customFormat="1"/>
    <row r="300" s="6" customFormat="1"/>
    <row r="301" s="6" customFormat="1"/>
    <row r="302" s="6" customFormat="1"/>
    <row r="303" s="6" customFormat="1"/>
    <row r="304" s="6" customFormat="1"/>
    <row r="305" s="6" customFormat="1"/>
    <row r="306" s="6" customFormat="1"/>
    <row r="307" s="6" customFormat="1"/>
    <row r="308" s="6" customFormat="1"/>
    <row r="309" s="6" customFormat="1"/>
    <row r="310" s="6" customFormat="1"/>
    <row r="311" s="6" customFormat="1"/>
    <row r="312" s="6" customFormat="1"/>
    <row r="313" s="6" customFormat="1"/>
    <row r="314" s="6" customFormat="1"/>
    <row r="315" s="6" customFormat="1"/>
    <row r="316" s="6" customFormat="1"/>
    <row r="317" s="6" customFormat="1"/>
    <row r="318" s="6" customFormat="1"/>
    <row r="319" s="6" customFormat="1"/>
    <row r="320" s="6" customFormat="1"/>
    <row r="321" s="6" customFormat="1"/>
    <row r="322" s="6" customFormat="1"/>
    <row r="323" s="6" customFormat="1"/>
    <row r="324" s="6" customFormat="1"/>
    <row r="325" s="6" customFormat="1"/>
    <row r="326" s="6" customFormat="1"/>
    <row r="327" s="6" customFormat="1"/>
    <row r="328" s="6" customFormat="1"/>
    <row r="329" s="6" customFormat="1"/>
    <row r="330" s="6" customFormat="1"/>
    <row r="331" s="6" customFormat="1"/>
    <row r="332" s="6" customFormat="1"/>
    <row r="333" s="6" customFormat="1"/>
    <row r="334" s="6" customFormat="1"/>
    <row r="335" s="6" customFormat="1"/>
    <row r="336" s="6" customFormat="1"/>
    <row r="337" s="6" customFormat="1"/>
    <row r="338" s="6" customFormat="1"/>
    <row r="339" s="6" customFormat="1"/>
    <row r="340" s="6" customFormat="1"/>
    <row r="341" s="6" customFormat="1"/>
    <row r="342" s="6" customFormat="1"/>
    <row r="343" s="6" customFormat="1"/>
    <row r="344" s="6" customFormat="1"/>
    <row r="345" s="6" customFormat="1"/>
    <row r="346" s="6" customFormat="1"/>
    <row r="347" s="6" customFormat="1"/>
    <row r="348" s="6" customFormat="1"/>
    <row r="349" s="6" customFormat="1"/>
    <row r="350" s="6" customFormat="1"/>
    <row r="351" s="6" customFormat="1"/>
    <row r="352" s="6" customFormat="1"/>
    <row r="353" s="6" customFormat="1"/>
    <row r="354" s="6" customFormat="1"/>
    <row r="355" s="6" customFormat="1"/>
    <row r="356" s="6" customFormat="1"/>
    <row r="357" s="6" customFormat="1"/>
    <row r="358" s="6" customFormat="1"/>
    <row r="359" s="6" customFormat="1"/>
    <row r="360" s="6" customFormat="1"/>
    <row r="361" s="6" customFormat="1"/>
    <row r="362" s="6" customFormat="1"/>
    <row r="363" s="6" customFormat="1"/>
    <row r="364" s="6" customFormat="1"/>
    <row r="365" s="6" customFormat="1"/>
    <row r="366" s="6" customFormat="1"/>
    <row r="367" s="6" customFormat="1"/>
    <row r="368" s="6" customFormat="1"/>
    <row r="369" s="6" customFormat="1"/>
    <row r="370" s="6" customFormat="1"/>
    <row r="371" s="6" customFormat="1"/>
    <row r="372" s="6" customFormat="1"/>
    <row r="373" s="6" customFormat="1"/>
    <row r="374" s="6" customFormat="1"/>
    <row r="375" s="6" customFormat="1"/>
    <row r="376" s="6" customFormat="1"/>
    <row r="377" s="6" customFormat="1"/>
    <row r="378" s="6" customFormat="1"/>
    <row r="379" s="6" customFormat="1"/>
    <row r="380" s="6" customFormat="1"/>
    <row r="381" s="6" customFormat="1"/>
    <row r="382" s="6" customFormat="1"/>
    <row r="383" s="6" customFormat="1"/>
    <row r="384" s="6" customFormat="1"/>
    <row r="385" s="6" customFormat="1"/>
    <row r="386" s="6" customFormat="1"/>
    <row r="387" s="6" customFormat="1"/>
    <row r="388" s="6" customFormat="1"/>
    <row r="389" s="6" customFormat="1"/>
    <row r="390" s="6" customFormat="1"/>
    <row r="391" s="6" customFormat="1"/>
    <row r="392" s="6" customFormat="1"/>
    <row r="393" s="6" customFormat="1"/>
    <row r="394" s="6" customFormat="1"/>
    <row r="395" s="6" customFormat="1"/>
    <row r="396" s="6" customFormat="1"/>
    <row r="397" s="6" customFormat="1"/>
    <row r="398" s="6" customFormat="1"/>
    <row r="399" s="6" customFormat="1"/>
    <row r="400" s="6" customFormat="1"/>
    <row r="401" s="6" customFormat="1"/>
    <row r="402" s="6" customFormat="1"/>
    <row r="403" s="6" customFormat="1"/>
    <row r="404" s="6" customFormat="1"/>
    <row r="405" s="6" customFormat="1"/>
    <row r="406" s="6" customFormat="1"/>
    <row r="407" s="6" customFormat="1"/>
    <row r="408" s="6" customFormat="1"/>
    <row r="409" s="6" customFormat="1"/>
    <row r="410" s="6" customFormat="1"/>
    <row r="411" s="6" customFormat="1"/>
    <row r="412" s="6" customFormat="1"/>
    <row r="413" s="6" customFormat="1"/>
    <row r="414" s="6" customFormat="1"/>
    <row r="415" s="6" customFormat="1"/>
    <row r="416" s="6" customFormat="1"/>
    <row r="417" s="6" customFormat="1"/>
    <row r="418" s="6" customFormat="1"/>
    <row r="419" s="6" customFormat="1"/>
    <row r="420" s="6" customFormat="1"/>
    <row r="421" s="6" customFormat="1"/>
    <row r="422" s="6" customFormat="1"/>
    <row r="423" s="6" customFormat="1"/>
    <row r="424" s="6" customFormat="1"/>
    <row r="425" s="6" customFormat="1"/>
    <row r="426" s="6" customFormat="1"/>
    <row r="427" s="6" customFormat="1"/>
    <row r="428" s="6" customFormat="1"/>
    <row r="429" s="6" customFormat="1"/>
  </sheetData>
  <sheetProtection sheet="1" objects="1" scenarios="1"/>
  <mergeCells count="33">
    <mergeCell ref="B2:C5"/>
    <mergeCell ref="D2:D4"/>
    <mergeCell ref="E2:E4"/>
    <mergeCell ref="F2:F3"/>
    <mergeCell ref="H2:H4"/>
    <mergeCell ref="I2:I3"/>
    <mergeCell ref="J2:J4"/>
    <mergeCell ref="K2:K4"/>
    <mergeCell ref="V3:V4"/>
    <mergeCell ref="W3:W4"/>
    <mergeCell ref="X3:X4"/>
    <mergeCell ref="L2:L4"/>
    <mergeCell ref="M2:M4"/>
    <mergeCell ref="N2:N4"/>
    <mergeCell ref="O2:O4"/>
    <mergeCell ref="Q2:Q4"/>
    <mergeCell ref="R2:R4"/>
    <mergeCell ref="AE3:AE4"/>
    <mergeCell ref="G2:G4"/>
    <mergeCell ref="P2:P4"/>
    <mergeCell ref="Y3:Y4"/>
    <mergeCell ref="Z3:Z4"/>
    <mergeCell ref="AA3:AA4"/>
    <mergeCell ref="AB3:AB4"/>
    <mergeCell ref="AC3:AC4"/>
    <mergeCell ref="AD3:AD4"/>
    <mergeCell ref="S2:S3"/>
    <mergeCell ref="T2:W2"/>
    <mergeCell ref="X2:AA2"/>
    <mergeCell ref="AB2:AC2"/>
    <mergeCell ref="AD2:AE2"/>
    <mergeCell ref="T3:T4"/>
    <mergeCell ref="U3:U4"/>
  </mergeCells>
  <phoneticPr fontId="3"/>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5</vt:i4>
      </vt:variant>
    </vt:vector>
  </HeadingPairs>
  <TitlesOfParts>
    <vt:vector size="18" baseType="lpstr">
      <vt:lpstr>操作説明</vt:lpstr>
      <vt:lpstr>入力</vt:lpstr>
      <vt:lpstr>定義</vt:lpstr>
      <vt:lpstr>報告書</vt:lpstr>
      <vt:lpstr>flow</vt:lpstr>
      <vt:lpstr>造成波及</vt:lpstr>
      <vt:lpstr>建築波及</vt:lpstr>
      <vt:lpstr>設備波及</vt:lpstr>
      <vt:lpstr>生産波及</vt:lpstr>
      <vt:lpstr>DATA</vt:lpstr>
      <vt:lpstr>係数</vt:lpstr>
      <vt:lpstr>粗利率</vt:lpstr>
      <vt:lpstr>固定資本</vt:lpstr>
      <vt:lpstr>flow!Print_Area</vt:lpstr>
      <vt:lpstr>報告書!Print_Area</vt:lpstr>
      <vt:lpstr>YN</vt:lpstr>
      <vt:lpstr>単位</vt:lpstr>
      <vt:lpstr>部門</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埼玉県</dc:creator>
  <cp:lastModifiedBy>數藤 正也（統計課）</cp:lastModifiedBy>
  <cp:lastPrinted>2026-03-12T07:57:36Z</cp:lastPrinted>
  <dcterms:created xsi:type="dcterms:W3CDTF">2020-06-01T01:29:09Z</dcterms:created>
  <dcterms:modified xsi:type="dcterms:W3CDTF">2026-03-30T00:51:47Z</dcterms:modified>
</cp:coreProperties>
</file>