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AD10" i="4" s="1"/>
  <c r="P6" i="5"/>
  <c r="W10" i="4" s="1"/>
  <c r="O6" i="5"/>
  <c r="P10" i="4" s="1"/>
  <c r="N6" i="5"/>
  <c r="M6" i="5"/>
  <c r="B10" i="4" s="1"/>
  <c r="L6" i="5"/>
  <c r="K6" i="5"/>
  <c r="P8" i="4" s="1"/>
  <c r="J6" i="5"/>
  <c r="I6" i="5"/>
  <c r="B8" i="4" s="1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I10" i="4"/>
  <c r="AL8" i="4"/>
  <c r="W8" i="4"/>
  <c r="I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<sst xmlns="http://schemas.openxmlformats.org/spreadsheetml/2006/main" count="221" uniqueCount="111">
  <si>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</si>
  <si>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</si>
  <si>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</si>
  <si>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</si>
  <si>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</si>
  <si>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</si>
  <si>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</si>
  <si>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</si>
  <si>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</si>
  <si>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</si>
  <si>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</si>
  <si>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</si>
  <si>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</si>
  <si>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</si>
  <si>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</si>
  <si>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</si>
  <si>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</si>
  <si>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</si>
  <si>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</si>
  <si>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</si>
  <si>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</si>
  <si>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</si>
  <si>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</si>
  <si>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</si>
  <si>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</si>
  <si>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</si>
  <si>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</si>
  <si>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</si>
  <si>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</si>
  <si>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</si>
  <si>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</si>
  <si>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</si>
  <si>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</si>
  <si>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</si>
  <si>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</si>
  <si>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</si>
  <si>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</si>
  <si>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</si>
  <si>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</si>
  <si>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</si>
  <si>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</si>
  <si>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</si>
  <si>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</si>
  <si>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</si>
  <si>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</si>
  <si>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</si>
  <si>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</si>
  <si>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</si>
  <si>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</si>
  <si>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</si>
  <si>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</si>
  <si>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</si>
  <si>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</si>
  <si>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</si>
  <si>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</si>
  <si>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</si>
  <si>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</si>
  <si>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</si>
  <si>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</si>
  <si>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</si>
  <si>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</si>
  <si>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</si>
  <si>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</si>
  <si>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</si>
  <si>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</si>
  <si>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</si>
  <si>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</si>
  <si>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</si>
  <si>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</si>
  <si>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</si>
  <si>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</si>
  <si>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</si>
  <si>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</si>
  <si>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</si>
  <si>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</si>
  <si>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</si>
  <si>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</si>
  <si>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</si>
  <si>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</si>
  <si>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</si>
  <si>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</si>
  <si>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</si>
  <si>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</si>
  <si>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</si>
  <si>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</si>
  <si>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</si>
  <si>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</si>
  <si>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</si>
  <si>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</si>
  <si>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</si>
  <si>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</si>
  <si>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</si>
  <si>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</si>
  <si>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</si>
  <si>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</si>
  <si>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</si>
  <si>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埼玉県　飯能市</t>
  </si>
  <si>
    <t>法非適用</t>
  </si>
  <si>
    <t>下水道事業</t>
  </si>
  <si>
    <t>特定環境保全公共下水道</t>
  </si>
  <si>
    <t>D2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</si>
  <si>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</si>
  <si>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</si>
  <si>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</si>
  <si>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</si>
  <si>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</si>
  <si>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</si>
  <si>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</si>
  <si>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・平成4年の供用開始から約20年が経過している。平成21年度以降、不明水対策による管渠更生を実施した。今後の老朽化の状況を踏まえ、計画的な修繕などを行い、管渠改善を図っていく。</t>
    <rPh sb="1" eb="3">
      <t>ヘイセイ</t>
    </rPh>
    <rPh sb="4" eb="5">
      <t>ネン</t>
    </rPh>
    <rPh sb="6" eb="8">
      <t>キョウヨウ</t>
    </rPh>
    <rPh sb="8" eb="10">
      <t>カイシ</t>
    </rPh>
    <rPh sb="12" eb="13">
      <t>ヤク</t>
    </rPh>
    <rPh sb="15" eb="16">
      <t>ネン</t>
    </rPh>
    <rPh sb="17" eb="19">
      <t>ケイカ</t>
    </rPh>
    <rPh sb="24" eb="26">
      <t>ヘイセイ</t>
    </rPh>
    <rPh sb="28" eb="32">
      <t>ネンドイコウ</t>
    </rPh>
    <rPh sb="33" eb="35">
      <t>フメイ</t>
    </rPh>
    <rPh sb="46" eb="48">
      <t>ジッシ</t>
    </rPh>
    <rPh sb="61" eb="62">
      <t>フ</t>
    </rPh>
    <rPh sb="69" eb="71">
      <t>シュウゼン</t>
    </rPh>
    <rPh sb="74" eb="75">
      <t>オコナ</t>
    </rPh>
    <rPh sb="77" eb="79">
      <t>カンキョ</t>
    </rPh>
    <phoneticPr fontId="4"/>
  </si>
  <si>
    <t>・収益的収支比率は概ね110％前後で推移し、使用料改定を平成23年度及び平成26年度の2回実施したことで、平成26年度には108.51％という状況である。単独の終末処理場を有しており、今後、老朽化に伴う修繕などの維持管理費の上昇が予想される。また、人口減少も生じている。営業費用上昇の抑制と営業収益の確保に努めていく。
・経費回収率は上昇傾向で推移している。使用料改定を2回実施し、改善が図られている。
・施設利用率は約80％で推移しているが、人口減に伴い流入量の減が生じている。最大稼働率は100％を超えている状況であることから、最大稼働率などの他の指標も見ながら、今後の施設の効率性、運営体制、投資のあり方などを検討する必要がある。
・水洗化率は約96％で推移し、類似団体平均値よりも高い水準を維持している。未接続世帯への水洗化活動を今後も積極的に取り組み、水洗化率のさらなる向上に努めていく。</t>
    <rPh sb="44" eb="45">
      <t>カイ</t>
    </rPh>
    <rPh sb="45" eb="47">
      <t>ジッシ</t>
    </rPh>
    <rPh sb="71" eb="73">
      <t>ジョウキョウ</t>
    </rPh>
    <rPh sb="80" eb="82">
      <t>シュウマツ</t>
    </rPh>
    <rPh sb="99" eb="100">
      <t>トモナ</t>
    </rPh>
    <rPh sb="139" eb="141">
      <t>ジョウショウ</t>
    </rPh>
    <rPh sb="142" eb="144">
      <t>ヨクセイ</t>
    </rPh>
    <rPh sb="150" eb="152">
      <t>カクホ</t>
    </rPh>
    <rPh sb="153" eb="154">
      <t>ツト</t>
    </rPh>
    <rPh sb="168" eb="170">
      <t>ジョウショウ</t>
    </rPh>
    <rPh sb="170" eb="172">
      <t>ケイコウ</t>
    </rPh>
    <rPh sb="173" eb="175">
      <t>スイイ</t>
    </rPh>
    <rPh sb="187" eb="188">
      <t>カイ</t>
    </rPh>
    <rPh sb="188" eb="190">
      <t>ジッシ</t>
    </rPh>
    <rPh sb="253" eb="254">
      <t>コ</t>
    </rPh>
    <rPh sb="258" eb="260">
      <t>ジョウキョウ</t>
    </rPh>
    <rPh sb="276" eb="277">
      <t>タ</t>
    </rPh>
    <rPh sb="278" eb="280">
      <t>シヒョウ</t>
    </rPh>
    <rPh sb="281" eb="282">
      <t>ミ</t>
    </rPh>
    <rPh sb="337" eb="339">
      <t>ルイジ</t>
    </rPh>
    <rPh sb="339" eb="341">
      <t>ダンタイ</t>
    </rPh>
    <rPh sb="341" eb="344">
      <t>ヘイキンチ</t>
    </rPh>
    <rPh sb="347" eb="348">
      <t>タカ</t>
    </rPh>
    <rPh sb="349" eb="351">
      <t>スイジュン</t>
    </rPh>
    <rPh sb="352" eb="354">
      <t>イジ</t>
    </rPh>
    <rPh sb="372" eb="374">
      <t>コンゴ</t>
    </rPh>
    <rPh sb="375" eb="378">
      <t>セッキョクテキ</t>
    </rPh>
    <rPh sb="379" eb="380">
      <t>ト</t>
    </rPh>
    <rPh sb="381" eb="382">
      <t>ク</t>
    </rPh>
    <rPh sb="393" eb="395">
      <t>コウジョウ</t>
    </rPh>
    <rPh sb="396" eb="397">
      <t>ツト</t>
    </rPh>
    <phoneticPr fontId="4"/>
  </si>
  <si>
    <t>・2度の使用料改定の実施により、収益的収支比率、経費回収率などが上昇し、経営改善が図られてきている。
・今後も計画的な修繕を検討するとともに、将来人口の動向なども見据えた、施設の効率的な維持管理、投資のあり方などを検討する必要がある。</t>
    <rPh sb="62" eb="64">
      <t>ケントウ</t>
    </rPh>
    <rPh sb="111" eb="113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</si>
</sst>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 formatCode="#,##0.00;&quot;△&quot;#,##0.00;&quot;-&quot;">
                  <c:v>4.67</c:v>
                </c:pt>
                <c:pt idx="1">
                  <c:v>0</c:v>
                </c:pt>
                <c:pt idx="2" formatCode="#,##0.00;&quot;△&quot;#,##0.00;&quot;-&quot;">
                  <c:v>10.5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313664"/>
        <c:axId val="913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0.1</c:v>
                </c:pt>
                <c:pt idx="1">
                  <c:v>0.1</c:v>
                </c:pt>
                <c:pt idx="2">
                  <c:v>0.11</c:v>
                </c:pt>
                <c:pt idx="3">
                  <c:v>0.05</c:v>
                </c:pt>
                <c:pt idx="4">
                  <c:v>0.04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313664"/>
        <c:axId val="91315584"/>
      </c:lineChart>
      <c:dateAx>
        <c:axId val="913136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315584"/>
        <c:crosses val="autoZero"/>
        <c:auto val="1"/>
        <c:lblOffset val="100"/>
        <c:baseTimeUnit val="years"/>
      </c:dateAx>
      <c:valAx>
        <c:axId val="913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3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105.37</c:v>
                </c:pt>
                <c:pt idx="1">
                  <c:v>89.07</c:v>
                </c:pt>
                <c:pt idx="2">
                  <c:v>116.36</c:v>
                </c:pt>
                <c:pt idx="3">
                  <c:v>112.59</c:v>
                </c:pt>
                <c:pt idx="4">
                  <c:v>108.51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44576"/>
        <c:axId val="96746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44576"/>
        <c:axId val="96746496"/>
      </c:lineChart>
      <c:dateAx>
        <c:axId val="967445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746496"/>
        <c:crosses val="autoZero"/>
        <c:auto val="1"/>
        <c:lblOffset val="100"/>
        <c:baseTimeUnit val="years"/>
      </c:dateAx>
      <c:valAx>
        <c:axId val="96746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6744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76960"/>
        <c:axId val="967788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76960"/>
        <c:axId val="96778880"/>
      </c:lineChart>
      <c:dateAx>
        <c:axId val="967769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778880"/>
        <c:crosses val="autoZero"/>
        <c:auto val="1"/>
        <c:lblOffset val="100"/>
        <c:baseTimeUnit val="years"/>
      </c:dateAx>
      <c:valAx>
        <c:axId val="967788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6776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825728"/>
        <c:axId val="96827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825728"/>
        <c:axId val="96827648"/>
      </c:lineChart>
      <c:dateAx>
        <c:axId val="96825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827648"/>
        <c:crosses val="autoZero"/>
        <c:auto val="1"/>
        <c:lblOffset val="100"/>
        <c:baseTimeUnit val="years"/>
      </c:dateAx>
      <c:valAx>
        <c:axId val="96827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6825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933760"/>
        <c:axId val="969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933760"/>
        <c:axId val="96940032"/>
      </c:lineChart>
      <c:dateAx>
        <c:axId val="969337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940032"/>
        <c:crosses val="autoZero"/>
        <c:auto val="1"/>
        <c:lblOffset val="100"/>
        <c:baseTimeUnit val="years"/>
      </c:dateAx>
      <c:valAx>
        <c:axId val="969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69337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976896"/>
        <c:axId val="969788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976896"/>
        <c:axId val="96978816"/>
      </c:lineChart>
      <c:dateAx>
        <c:axId val="969768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978816"/>
        <c:crosses val="autoZero"/>
        <c:auto val="1"/>
        <c:lblOffset val="100"/>
        <c:baseTimeUnit val="years"/>
      </c:dateAx>
      <c:valAx>
        <c:axId val="969788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6976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992640"/>
        <c:axId val="97007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1812.65</c:v>
                </c:pt>
                <c:pt idx="1">
                  <c:v>1764.87</c:v>
                </c:pt>
                <c:pt idx="2">
                  <c:v>1622.51</c:v>
                </c:pt>
                <c:pt idx="3">
                  <c:v>1569.13</c:v>
                </c:pt>
                <c:pt idx="4">
                  <c:v>1436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992640"/>
        <c:axId val="97007104"/>
      </c:lineChart>
      <c:dateAx>
        <c:axId val="969926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007104"/>
        <c:crosses val="autoZero"/>
        <c:auto val="1"/>
        <c:lblOffset val="100"/>
        <c:baseTimeUnit val="years"/>
      </c:dateAx>
      <c:valAx>
        <c:axId val="97007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69926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27.92</c:v>
                </c:pt>
                <c:pt idx="1">
                  <c:v>27.88</c:v>
                </c:pt>
                <c:pt idx="2">
                  <c:v>30.78</c:v>
                </c:pt>
                <c:pt idx="3">
                  <c:v>33.1</c:v>
                </c:pt>
                <c:pt idx="4">
                  <c:v>32.24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045504"/>
        <c:axId val="970476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59.35</c:v>
                </c:pt>
                <c:pt idx="1">
                  <c:v>60.75</c:v>
                </c:pt>
                <c:pt idx="2">
                  <c:v>62.83</c:v>
                </c:pt>
                <c:pt idx="3">
                  <c:v>64.63</c:v>
                </c:pt>
                <c:pt idx="4">
                  <c:v>66.56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045504"/>
        <c:axId val="97047680"/>
      </c:lineChart>
      <c:dateAx>
        <c:axId val="970455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047680"/>
        <c:crosses val="autoZero"/>
        <c:auto val="1"/>
        <c:lblOffset val="100"/>
        <c:baseTimeUnit val="years"/>
      </c:dateAx>
      <c:valAx>
        <c:axId val="970476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0455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375.75</c:v>
                </c:pt>
                <c:pt idx="1">
                  <c:v>455.44</c:v>
                </c:pt>
                <c:pt idx="2">
                  <c:v>415.42</c:v>
                </c:pt>
                <c:pt idx="3">
                  <c:v>389.32</c:v>
                </c:pt>
                <c:pt idx="4">
                  <c:v>438.11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143040"/>
        <c:axId val="971493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260.48</c:v>
                </c:pt>
                <c:pt idx="1">
                  <c:v>256</c:v>
                </c:pt>
                <c:pt idx="2">
                  <c:v>250.43</c:v>
                </c:pt>
                <c:pt idx="3">
                  <c:v>245.75</c:v>
                </c:pt>
                <c:pt idx="4">
                  <c:v>244.29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143040"/>
        <c:axId val="97149312"/>
      </c:lineChart>
      <c:dateAx>
        <c:axId val="971430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149312"/>
        <c:crosses val="autoZero"/>
        <c:auto val="1"/>
        <c:lblOffset val="100"/>
        <c:baseTimeUnit val="years"/>
      </c:dateAx>
      <c:valAx>
        <c:axId val="971493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1430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86.83</c:v>
                </c:pt>
                <c:pt idx="1">
                  <c:v>83.33</c:v>
                </c:pt>
                <c:pt idx="2">
                  <c:v>79.569999999999993</c:v>
                </c:pt>
                <c:pt idx="3">
                  <c:v>76.34</c:v>
                </c:pt>
                <c:pt idx="4">
                  <c:v>73.66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171328"/>
        <c:axId val="971898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40.56</c:v>
                </c:pt>
                <c:pt idx="1">
                  <c:v>41.59</c:v>
                </c:pt>
                <c:pt idx="2">
                  <c:v>42.31</c:v>
                </c:pt>
                <c:pt idx="3">
                  <c:v>43.65</c:v>
                </c:pt>
                <c:pt idx="4">
                  <c:v>43.58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171328"/>
        <c:axId val="97189888"/>
      </c:lineChart>
      <c:dateAx>
        <c:axId val="971713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189888"/>
        <c:crosses val="autoZero"/>
        <c:auto val="1"/>
        <c:lblOffset val="100"/>
        <c:baseTimeUnit val="years"/>
      </c:dateAx>
      <c:valAx>
        <c:axId val="971898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1713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95.05</c:v>
                </c:pt>
                <c:pt idx="1">
                  <c:v>95.6</c:v>
                </c:pt>
                <c:pt idx="2">
                  <c:v>96.2</c:v>
                </c:pt>
                <c:pt idx="3">
                  <c:v>96.2</c:v>
                </c:pt>
                <c:pt idx="4">
                  <c:v>96.09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211904"/>
        <c:axId val="9721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79.88</c:v>
                </c:pt>
                <c:pt idx="1">
                  <c:v>80.47</c:v>
                </c:pt>
                <c:pt idx="2">
                  <c:v>81.3</c:v>
                </c:pt>
                <c:pt idx="3">
                  <c:v>82.2</c:v>
                </c:pt>
                <c:pt idx="4">
                  <c:v>82.35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211904"/>
        <c:axId val="97213824"/>
      </c:lineChart>
      <c:dateAx>
        <c:axId val="972119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213824"/>
        <c:crosses val="autoZero"/>
        <c:auto val="1"/>
        <c:lblOffset val="100"/>
        <c:baseTimeUnit val="years"/>
      </c:dateAx>
      <c:valAx>
        <c:axId val="9721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2119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【1,479.31】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【80.39】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【41.06】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【253.12】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【63.50】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G55" zoomScaleNormal="100" workbookViewId="0">
      <selection activeCell="BL66" sqref="BL66:BZ82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埼玉県　飯能市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特定環境保全公共下水道</v>
      </c>
      <c r="Q8" s="70"/>
      <c r="R8" s="70"/>
      <c r="S8" s="70"/>
      <c r="T8" s="70"/>
      <c r="U8" s="70"/>
      <c r="V8" s="70"/>
      <c r="W8" s="70" t="str">
        <f>データ!L6</f>
        <v>D2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80823</v>
      </c>
      <c r="AM8" s="64"/>
      <c r="AN8" s="64"/>
      <c r="AO8" s="64"/>
      <c r="AP8" s="64"/>
      <c r="AQ8" s="64"/>
      <c r="AR8" s="64"/>
      <c r="AS8" s="64"/>
      <c r="AT8" s="63">
        <f>データ!S6</f>
        <v>193.05</v>
      </c>
      <c r="AU8" s="63"/>
      <c r="AV8" s="63"/>
      <c r="AW8" s="63"/>
      <c r="AX8" s="63"/>
      <c r="AY8" s="63"/>
      <c r="AZ8" s="63"/>
      <c r="BA8" s="63"/>
      <c r="BB8" s="63">
        <f>データ!T6</f>
        <v>418.66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1.05</v>
      </c>
      <c r="Q10" s="63"/>
      <c r="R10" s="63"/>
      <c r="S10" s="63"/>
      <c r="T10" s="63"/>
      <c r="U10" s="63"/>
      <c r="V10" s="63"/>
      <c r="W10" s="63">
        <f>データ!P6</f>
        <v>76.94</v>
      </c>
      <c r="X10" s="63"/>
      <c r="Y10" s="63"/>
      <c r="Z10" s="63"/>
      <c r="AA10" s="63"/>
      <c r="AB10" s="63"/>
      <c r="AC10" s="63"/>
      <c r="AD10" s="64">
        <f>データ!Q6</f>
        <v>2656</v>
      </c>
      <c r="AE10" s="64"/>
      <c r="AF10" s="64"/>
      <c r="AG10" s="64"/>
      <c r="AH10" s="64"/>
      <c r="AI10" s="64"/>
      <c r="AJ10" s="64"/>
      <c r="AK10" s="2"/>
      <c r="AL10" s="64">
        <f>データ!U6</f>
        <v>844</v>
      </c>
      <c r="AM10" s="64"/>
      <c r="AN10" s="64"/>
      <c r="AO10" s="64"/>
      <c r="AP10" s="64"/>
      <c r="AQ10" s="64"/>
      <c r="AR10" s="64"/>
      <c r="AS10" s="64"/>
      <c r="AT10" s="63">
        <f>データ!V6</f>
        <v>0.27</v>
      </c>
      <c r="AU10" s="63"/>
      <c r="AV10" s="63"/>
      <c r="AW10" s="63"/>
      <c r="AX10" s="63"/>
      <c r="AY10" s="63"/>
      <c r="AZ10" s="63"/>
      <c r="BA10" s="63"/>
      <c r="BB10" s="63">
        <f>データ!W6</f>
        <v>3125.93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109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108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110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horizont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2014</v>
      </c>
      <c r="C6" s="31">
        <f t="shared" ref="C6:W6" si="3">C7</f>
        <v>112097</v>
      </c>
      <c r="D6" s="31">
        <f t="shared" si="3"/>
        <v>47</v>
      </c>
      <c r="E6" s="31">
        <f t="shared" si="3"/>
        <v>17</v>
      </c>
      <c r="F6" s="31">
        <f t="shared" si="3"/>
        <v>4</v>
      </c>
      <c r="G6" s="31">
        <f t="shared" si="3"/>
        <v>0</v>
      </c>
      <c r="H6" s="31" t="str">
        <f t="shared" si="3"/>
        <v>埼玉県　飯能市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特定環境保全公共下水道</v>
      </c>
      <c r="L6" s="31" t="str">
        <f t="shared" si="3"/>
        <v>D2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1.05</v>
      </c>
      <c r="P6" s="32">
        <f t="shared" si="3"/>
        <v>76.94</v>
      </c>
      <c r="Q6" s="32">
        <f t="shared" si="3"/>
        <v>2656</v>
      </c>
      <c r="R6" s="32">
        <f t="shared" si="3"/>
        <v>80823</v>
      </c>
      <c r="S6" s="32">
        <f t="shared" si="3"/>
        <v>193.05</v>
      </c>
      <c r="T6" s="32">
        <f t="shared" si="3"/>
        <v>418.66</v>
      </c>
      <c r="U6" s="32">
        <f t="shared" si="3"/>
        <v>844</v>
      </c>
      <c r="V6" s="32">
        <f t="shared" si="3"/>
        <v>0.27</v>
      </c>
      <c r="W6" s="32">
        <f t="shared" si="3"/>
        <v>3125.93</v>
      </c>
      <c r="X6" s="33">
        <f>IF(X7="",NA(),X7)</f>
        <v>105.37</v>
      </c>
      <c r="Y6" s="33">
        <f t="shared" ref="Y6:AG6" si="4">IF(Y7="",NA(),Y7)</f>
        <v>89.07</v>
      </c>
      <c r="Z6" s="33">
        <f t="shared" si="4"/>
        <v>116.36</v>
      </c>
      <c r="AA6" s="33">
        <f t="shared" si="4"/>
        <v>112.59</v>
      </c>
      <c r="AB6" s="33">
        <f t="shared" si="4"/>
        <v>108.51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2">
        <f>IF(BE7="",NA(),BE7)</f>
        <v>0</v>
      </c>
      <c r="BF6" s="32">
        <f t="shared" ref="BF6:BN6" si="7">IF(BF7="",NA(),BF7)</f>
        <v>0</v>
      </c>
      <c r="BG6" s="32">
        <f t="shared" si="7"/>
        <v>0</v>
      </c>
      <c r="BH6" s="32">
        <f t="shared" si="7"/>
        <v>0</v>
      </c>
      <c r="BI6" s="32">
        <f t="shared" si="7"/>
        <v>0</v>
      </c>
      <c r="BJ6" s="33">
        <f t="shared" si="7"/>
        <v>1812.65</v>
      </c>
      <c r="BK6" s="33">
        <f t="shared" si="7"/>
        <v>1764.87</v>
      </c>
      <c r="BL6" s="33">
        <f t="shared" si="7"/>
        <v>1622.51</v>
      </c>
      <c r="BM6" s="33">
        <f t="shared" si="7"/>
        <v>1569.13</v>
      </c>
      <c r="BN6" s="33">
        <f t="shared" si="7"/>
        <v>1436</v>
      </c>
      <c r="BO6" s="32" t="str">
        <f>IF(BO7="","",IF(BO7="-","【-】","【"&amp;SUBSTITUTE(TEXT(BO7,"#,##0.00"),"-","△")&amp;"】"))</f>
        <v>【1,479.31】</v>
      </c>
      <c r="BP6" s="33">
        <f>IF(BP7="",NA(),BP7)</f>
        <v>27.92</v>
      </c>
      <c r="BQ6" s="33">
        <f t="shared" ref="BQ6:BY6" si="8">IF(BQ7="",NA(),BQ7)</f>
        <v>27.88</v>
      </c>
      <c r="BR6" s="33">
        <f t="shared" si="8"/>
        <v>30.78</v>
      </c>
      <c r="BS6" s="33">
        <f t="shared" si="8"/>
        <v>33.1</v>
      </c>
      <c r="BT6" s="33">
        <f t="shared" si="8"/>
        <v>32.24</v>
      </c>
      <c r="BU6" s="33">
        <f t="shared" si="8"/>
        <v>59.35</v>
      </c>
      <c r="BV6" s="33">
        <f t="shared" si="8"/>
        <v>60.75</v>
      </c>
      <c r="BW6" s="33">
        <f t="shared" si="8"/>
        <v>62.83</v>
      </c>
      <c r="BX6" s="33">
        <f t="shared" si="8"/>
        <v>64.63</v>
      </c>
      <c r="BY6" s="33">
        <f t="shared" si="8"/>
        <v>66.56</v>
      </c>
      <c r="BZ6" s="32" t="str">
        <f>IF(BZ7="","",IF(BZ7="-","【-】","【"&amp;SUBSTITUTE(TEXT(BZ7,"#,##0.00"),"-","△")&amp;"】"))</f>
        <v>【63.50】</v>
      </c>
      <c r="CA6" s="33">
        <f>IF(CA7="",NA(),CA7)</f>
        <v>375.75</v>
      </c>
      <c r="CB6" s="33">
        <f t="shared" ref="CB6:CJ6" si="9">IF(CB7="",NA(),CB7)</f>
        <v>455.44</v>
      </c>
      <c r="CC6" s="33">
        <f t="shared" si="9"/>
        <v>415.42</v>
      </c>
      <c r="CD6" s="33">
        <f t="shared" si="9"/>
        <v>389.32</v>
      </c>
      <c r="CE6" s="33">
        <f t="shared" si="9"/>
        <v>438.11</v>
      </c>
      <c r="CF6" s="33">
        <f t="shared" si="9"/>
        <v>260.48</v>
      </c>
      <c r="CG6" s="33">
        <f t="shared" si="9"/>
        <v>256</v>
      </c>
      <c r="CH6" s="33">
        <f t="shared" si="9"/>
        <v>250.43</v>
      </c>
      <c r="CI6" s="33">
        <f t="shared" si="9"/>
        <v>245.75</v>
      </c>
      <c r="CJ6" s="33">
        <f t="shared" si="9"/>
        <v>244.29</v>
      </c>
      <c r="CK6" s="32" t="str">
        <f>IF(CK7="","",IF(CK7="-","【-】","【"&amp;SUBSTITUTE(TEXT(CK7,"#,##0.00"),"-","△")&amp;"】"))</f>
        <v>【253.12】</v>
      </c>
      <c r="CL6" s="33">
        <f>IF(CL7="",NA(),CL7)</f>
        <v>86.83</v>
      </c>
      <c r="CM6" s="33">
        <f t="shared" ref="CM6:CU6" si="10">IF(CM7="",NA(),CM7)</f>
        <v>83.33</v>
      </c>
      <c r="CN6" s="33">
        <f t="shared" si="10"/>
        <v>79.569999999999993</v>
      </c>
      <c r="CO6" s="33">
        <f t="shared" si="10"/>
        <v>76.34</v>
      </c>
      <c r="CP6" s="33">
        <f t="shared" si="10"/>
        <v>73.66</v>
      </c>
      <c r="CQ6" s="33">
        <f t="shared" si="10"/>
        <v>40.56</v>
      </c>
      <c r="CR6" s="33">
        <f t="shared" si="10"/>
        <v>41.59</v>
      </c>
      <c r="CS6" s="33">
        <f t="shared" si="10"/>
        <v>42.31</v>
      </c>
      <c r="CT6" s="33">
        <f t="shared" si="10"/>
        <v>43.65</v>
      </c>
      <c r="CU6" s="33">
        <f t="shared" si="10"/>
        <v>43.58</v>
      </c>
      <c r="CV6" s="32" t="str">
        <f>IF(CV7="","",IF(CV7="-","【-】","【"&amp;SUBSTITUTE(TEXT(CV7,"#,##0.00"),"-","△")&amp;"】"))</f>
        <v>【41.06】</v>
      </c>
      <c r="CW6" s="33">
        <f>IF(CW7="",NA(),CW7)</f>
        <v>95.05</v>
      </c>
      <c r="CX6" s="33">
        <f t="shared" ref="CX6:DF6" si="11">IF(CX7="",NA(),CX7)</f>
        <v>95.6</v>
      </c>
      <c r="CY6" s="33">
        <f t="shared" si="11"/>
        <v>96.2</v>
      </c>
      <c r="CZ6" s="33">
        <f t="shared" si="11"/>
        <v>96.2</v>
      </c>
      <c r="DA6" s="33">
        <f t="shared" si="11"/>
        <v>96.09</v>
      </c>
      <c r="DB6" s="33">
        <f t="shared" si="11"/>
        <v>79.88</v>
      </c>
      <c r="DC6" s="33">
        <f t="shared" si="11"/>
        <v>80.47</v>
      </c>
      <c r="DD6" s="33">
        <f t="shared" si="11"/>
        <v>81.3</v>
      </c>
      <c r="DE6" s="33">
        <f t="shared" si="11"/>
        <v>82.2</v>
      </c>
      <c r="DF6" s="33">
        <f t="shared" si="11"/>
        <v>82.35</v>
      </c>
      <c r="DG6" s="32" t="str">
        <f>IF(DG7="","",IF(DG7="-","【-】","【"&amp;SUBSTITUTE(TEXT(DG7,"#,##0.00"),"-","△")&amp;"】"))</f>
        <v>【80.39】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3">
        <f>IF(ED7="",NA(),ED7)</f>
        <v>4.67</v>
      </c>
      <c r="EE6" s="32">
        <f t="shared" ref="EE6:EM6" si="14">IF(EE7="",NA(),EE7)</f>
        <v>0</v>
      </c>
      <c r="EF6" s="33">
        <f t="shared" si="14"/>
        <v>10.5</v>
      </c>
      <c r="EG6" s="32">
        <f t="shared" si="14"/>
        <v>0</v>
      </c>
      <c r="EH6" s="32">
        <f t="shared" si="14"/>
        <v>0</v>
      </c>
      <c r="EI6" s="33">
        <f t="shared" si="14"/>
        <v>0.1</v>
      </c>
      <c r="EJ6" s="33">
        <f t="shared" si="14"/>
        <v>0.1</v>
      </c>
      <c r="EK6" s="33">
        <f t="shared" si="14"/>
        <v>0.11</v>
      </c>
      <c r="EL6" s="33">
        <f t="shared" si="14"/>
        <v>0.05</v>
      </c>
      <c r="EM6" s="33">
        <f t="shared" si="14"/>
        <v>0.04</v>
      </c>
      <c r="EN6" s="32" t="str">
        <f>IF(EN7="","",IF(EN7="-","【-】","【"&amp;SUBSTITUTE(TEXT(EN7,"#,##0.00"),"-","△")&amp;"】"))</f>
        <v>【0.05】</v>
      </c>
    </row>
    <row r="7" spans="1:144" s="34" customFormat="1">
      <c r="A7" s="26"/>
      <c r="B7" s="35">
        <v>2014</v>
      </c>
      <c r="C7" s="35">
        <v>112097</v>
      </c>
      <c r="D7" s="35">
        <v>47</v>
      </c>
      <c r="E7" s="35">
        <v>17</v>
      </c>
      <c r="F7" s="35">
        <v>4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1.05</v>
      </c>
      <c r="P7" s="36">
        <v>76.94</v>
      </c>
      <c r="Q7" s="36">
        <v>2656</v>
      </c>
      <c r="R7" s="36">
        <v>80823</v>
      </c>
      <c r="S7" s="36">
        <v>193.05</v>
      </c>
      <c r="T7" s="36">
        <v>418.66</v>
      </c>
      <c r="U7" s="36">
        <v>844</v>
      </c>
      <c r="V7" s="36">
        <v>0.27</v>
      </c>
      <c r="W7" s="36">
        <v>3125.93</v>
      </c>
      <c r="X7" s="36">
        <v>105.37</v>
      </c>
      <c r="Y7" s="36">
        <v>89.07</v>
      </c>
      <c r="Z7" s="36">
        <v>116.36</v>
      </c>
      <c r="AA7" s="36">
        <v>112.59</v>
      </c>
      <c r="AB7" s="36">
        <v>108.51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0</v>
      </c>
      <c r="BF7" s="36">
        <v>0</v>
      </c>
      <c r="BG7" s="36">
        <v>0</v>
      </c>
      <c r="BH7" s="36">
        <v>0</v>
      </c>
      <c r="BI7" s="36">
        <v>0</v>
      </c>
      <c r="BJ7" s="36">
        <v>1812.65</v>
      </c>
      <c r="BK7" s="36">
        <v>1764.87</v>
      </c>
      <c r="BL7" s="36">
        <v>1622.51</v>
      </c>
      <c r="BM7" s="36">
        <v>1569.13</v>
      </c>
      <c r="BN7" s="36">
        <v>1436</v>
      </c>
      <c r="BO7" s="36">
        <v>1479.31</v>
      </c>
      <c r="BP7" s="36">
        <v>27.92</v>
      </c>
      <c r="BQ7" s="36">
        <v>27.88</v>
      </c>
      <c r="BR7" s="36">
        <v>30.78</v>
      </c>
      <c r="BS7" s="36">
        <v>33.1</v>
      </c>
      <c r="BT7" s="36">
        <v>32.24</v>
      </c>
      <c r="BU7" s="36">
        <v>59.35</v>
      </c>
      <c r="BV7" s="36">
        <v>60.75</v>
      </c>
      <c r="BW7" s="36">
        <v>62.83</v>
      </c>
      <c r="BX7" s="36">
        <v>64.63</v>
      </c>
      <c r="BY7" s="36">
        <v>66.56</v>
      </c>
      <c r="BZ7" s="36">
        <v>63.5</v>
      </c>
      <c r="CA7" s="36">
        <v>375.75</v>
      </c>
      <c r="CB7" s="36">
        <v>455.44</v>
      </c>
      <c r="CC7" s="36">
        <v>415.42</v>
      </c>
      <c r="CD7" s="36">
        <v>389.32</v>
      </c>
      <c r="CE7" s="36">
        <v>438.11</v>
      </c>
      <c r="CF7" s="36">
        <v>260.48</v>
      </c>
      <c r="CG7" s="36">
        <v>256</v>
      </c>
      <c r="CH7" s="36">
        <v>250.43</v>
      </c>
      <c r="CI7" s="36">
        <v>245.75</v>
      </c>
      <c r="CJ7" s="36">
        <v>244.29</v>
      </c>
      <c r="CK7" s="36">
        <v>253.12</v>
      </c>
      <c r="CL7" s="36">
        <v>86.83</v>
      </c>
      <c r="CM7" s="36">
        <v>83.33</v>
      </c>
      <c r="CN7" s="36">
        <v>79.569999999999993</v>
      </c>
      <c r="CO7" s="36">
        <v>76.34</v>
      </c>
      <c r="CP7" s="36">
        <v>73.66</v>
      </c>
      <c r="CQ7" s="36">
        <v>40.56</v>
      </c>
      <c r="CR7" s="36">
        <v>41.59</v>
      </c>
      <c r="CS7" s="36">
        <v>42.31</v>
      </c>
      <c r="CT7" s="36">
        <v>43.65</v>
      </c>
      <c r="CU7" s="36">
        <v>43.58</v>
      </c>
      <c r="CV7" s="36">
        <v>41.06</v>
      </c>
      <c r="CW7" s="36">
        <v>95.05</v>
      </c>
      <c r="CX7" s="36">
        <v>95.6</v>
      </c>
      <c r="CY7" s="36">
        <v>96.2</v>
      </c>
      <c r="CZ7" s="36">
        <v>96.2</v>
      </c>
      <c r="DA7" s="36">
        <v>96.09</v>
      </c>
      <c r="DB7" s="36">
        <v>79.88</v>
      </c>
      <c r="DC7" s="36">
        <v>80.47</v>
      </c>
      <c r="DD7" s="36">
        <v>81.3</v>
      </c>
      <c r="DE7" s="36">
        <v>82.2</v>
      </c>
      <c r="DF7" s="36">
        <v>82.35</v>
      </c>
      <c r="DG7" s="36">
        <v>80.39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4.67</v>
      </c>
      <c r="EE7" s="36">
        <v>0</v>
      </c>
      <c r="EF7" s="36">
        <v>10.5</v>
      </c>
      <c r="EG7" s="36">
        <v>0</v>
      </c>
      <c r="EH7" s="36">
        <v>0</v>
      </c>
      <c r="EI7" s="36">
        <v>0.1</v>
      </c>
      <c r="EJ7" s="36">
        <v>0.1</v>
      </c>
      <c r="EK7" s="36">
        <v>0.11</v>
      </c>
      <c r="EL7" s="36">
        <v>0.05</v>
      </c>
      <c r="EM7" s="36">
        <v>0.04</v>
      </c>
      <c r="EN7" s="36">
        <v>0.05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埼玉県</cp:lastModifiedBy>
  <cp:lastPrinted>2016-03-29T05:24:13Z</cp:lastPrinted>
  <dcterms:created xsi:type="dcterms:W3CDTF">2016-02-03T09:02:25Z</dcterms:created>
  <dcterms:modified xsi:type="dcterms:W3CDTF">2016-03-29T05:24:14Z</dcterms:modified>
</cp:coreProperties>
</file>