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68\Box\【02_課所共有】09_07_農産物安全課\R05年度\04_農薬・植物防疫担当\21_農薬防疫・予算\R5補正予算\★例規\"/>
    </mc:Choice>
  </mc:AlternateContent>
  <xr:revisionPtr revIDLastSave="0" documentId="13_ncr:1_{547EAF24-6F48-4CCB-9504-5F4CA84EDAFF}" xr6:coauthVersionLast="36" xr6:coauthVersionMax="36" xr10:uidLastSave="{00000000-0000-0000-0000-000000000000}"/>
  <bookViews>
    <workbookView xWindow="0" yWindow="0" windowWidth="20490" windowHeight="7710" xr2:uid="{0628863D-D938-47C8-AA3D-FFA8B0AC31AB}"/>
  </bookViews>
  <sheets>
    <sheet name="別紙1" sheetId="1" r:id="rId1"/>
    <sheet name="別紙2" sheetId="4" r:id="rId2"/>
    <sheet name="リスト" sheetId="3" r:id="rId3"/>
  </sheets>
  <definedNames>
    <definedName name="_xlnm.Print_Area" localSheetId="0">別紙1!$A$1:$M$101</definedName>
    <definedName name="_xlnm.Print_Area" localSheetId="1">別紙2!$A$1:$H$19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N68" i="1" l="1"/>
  <c r="I3" i="4" l="1"/>
  <c r="L79" i="1" l="1"/>
  <c r="O79" i="1" s="1"/>
  <c r="L72" i="1"/>
  <c r="O72" i="1" s="1"/>
  <c r="E72" i="1"/>
  <c r="N72" i="1" s="1"/>
  <c r="E63" i="1" l="1"/>
  <c r="N75" i="1" l="1"/>
  <c r="Q62" i="1"/>
  <c r="Q61" i="1"/>
  <c r="B62" i="1"/>
  <c r="O62" i="1" s="1"/>
  <c r="F45" i="1" l="1"/>
  <c r="E46" i="1"/>
  <c r="D46" i="1"/>
  <c r="F18" i="4" l="1"/>
  <c r="I17" i="4"/>
  <c r="F17" i="4"/>
  <c r="G17" i="4" s="1"/>
  <c r="F16" i="4"/>
  <c r="I15" i="4"/>
  <c r="F15" i="4"/>
  <c r="G15" i="4" s="1"/>
  <c r="F14" i="4"/>
  <c r="F13" i="4"/>
  <c r="F12" i="4"/>
  <c r="F11" i="4"/>
  <c r="I10" i="4"/>
  <c r="F10" i="4"/>
  <c r="F9" i="4"/>
  <c r="I8" i="4"/>
  <c r="F8" i="4"/>
  <c r="G8" i="4" s="1"/>
  <c r="F7" i="4"/>
  <c r="F6" i="4"/>
  <c r="F5" i="4"/>
  <c r="F4" i="4"/>
  <c r="F3" i="4"/>
  <c r="G6" i="4" l="1"/>
  <c r="G3" i="4"/>
  <c r="I1" i="4"/>
  <c r="G10" i="4"/>
  <c r="G19" i="4" s="1"/>
  <c r="O2" i="1" s="1"/>
  <c r="N3" i="1" l="1"/>
  <c r="N100" i="1" l="1"/>
  <c r="N12" i="1" l="1"/>
  <c r="N4" i="1"/>
  <c r="N5" i="1"/>
  <c r="N6" i="1"/>
  <c r="N7" i="1"/>
  <c r="C46" i="1"/>
  <c r="B46" i="1"/>
  <c r="F46" i="1" s="1"/>
  <c r="C21" i="1"/>
  <c r="B21" i="1"/>
  <c r="F43" i="1"/>
  <c r="R61" i="1" l="1"/>
  <c r="D21" i="1"/>
  <c r="N98" i="1"/>
  <c r="N99" i="1"/>
  <c r="N97" i="1"/>
  <c r="P61" i="1"/>
  <c r="B61" i="1" l="1"/>
  <c r="N61" i="1" l="1"/>
  <c r="O61" i="1"/>
  <c r="R62" i="1"/>
  <c r="N62" i="1"/>
  <c r="D63" i="1"/>
  <c r="B63" i="1"/>
  <c r="P62" i="1"/>
  <c r="C63" i="1"/>
  <c r="O63" i="1" l="1"/>
  <c r="R63" i="1"/>
  <c r="N63" i="1"/>
  <c r="P63" i="1"/>
  <c r="O1" i="1" l="1"/>
</calcChain>
</file>

<file path=xl/sharedStrings.xml><?xml version="1.0" encoding="utf-8"?>
<sst xmlns="http://schemas.openxmlformats.org/spreadsheetml/2006/main" count="373" uniqueCount="286">
  <si>
    <t>連絡先(TEL)</t>
    <rPh sb="0" eb="3">
      <t>レンラクサキ</t>
    </rPh>
    <phoneticPr fontId="2"/>
  </si>
  <si>
    <t>－</t>
    <phoneticPr fontId="2"/>
  </si>
  <si>
    <t>□</t>
  </si>
  <si>
    <t>区分</t>
    <rPh sb="0" eb="2">
      <t>クブン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</si>
  <si>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</si>
  <si>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</si>
  <si>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チェック欄</t>
  </si>
  <si>
    <t>県からの補助金の支払は、原則として当該事業実施主体からの精算払請求後となること。</t>
    <rPh sb="0" eb="1">
      <t>ケン</t>
    </rPh>
    <rPh sb="4" eb="7">
      <t>ホジョキン</t>
    </rPh>
    <rPh sb="12" eb="14">
      <t>ゲンソク</t>
    </rPh>
    <rPh sb="17" eb="19">
      <t>トウガイ</t>
    </rPh>
    <rPh sb="19" eb="25">
      <t>ジギョウジッシシュタイ</t>
    </rPh>
    <rPh sb="28" eb="30">
      <t>セイサン</t>
    </rPh>
    <rPh sb="30" eb="31">
      <t>バライ</t>
    </rPh>
    <rPh sb="31" eb="33">
      <t>セイキュウ</t>
    </rPh>
    <rPh sb="33" eb="34">
      <t>ゴ</t>
    </rPh>
    <phoneticPr fontId="2"/>
  </si>
  <si>
    <t>添付資料</t>
  </si>
  <si>
    <t>計画書（要望）</t>
    <rPh sb="0" eb="2">
      <t>ケイカク</t>
    </rPh>
    <rPh sb="2" eb="3">
      <t>ショ</t>
    </rPh>
    <rPh sb="4" eb="6">
      <t>ヨウボウ</t>
    </rPh>
    <phoneticPr fontId="2"/>
  </si>
  <si>
    <t>実績報告</t>
    <rPh sb="0" eb="2">
      <t>ジッセキ</t>
    </rPh>
    <rPh sb="2" eb="4">
      <t>ホウコク</t>
    </rPh>
    <phoneticPr fontId="2"/>
  </si>
  <si>
    <t>必須（参考見積１者）</t>
    <rPh sb="3" eb="5">
      <t>サンコウ</t>
    </rPh>
    <rPh sb="5" eb="7">
      <t>ミツモリ</t>
    </rPh>
    <rPh sb="8" eb="9">
      <t>シャ</t>
    </rPh>
    <phoneticPr fontId="2"/>
  </si>
  <si>
    <t>必須（見積合わせ3者以上）</t>
    <rPh sb="3" eb="5">
      <t>ミツモリ</t>
    </rPh>
    <rPh sb="5" eb="6">
      <t>ア</t>
    </rPh>
    <rPh sb="9" eb="10">
      <t>シャ</t>
    </rPh>
    <rPh sb="10" eb="12">
      <t>イジョウ</t>
    </rPh>
    <phoneticPr fontId="2"/>
  </si>
  <si>
    <t>必須</t>
  </si>
  <si>
    <t>必須</t>
    <rPh sb="0" eb="2">
      <t>ヒッス</t>
    </rPh>
    <phoneticPr fontId="2"/>
  </si>
  <si>
    <t>種類</t>
    <rPh sb="0" eb="2">
      <t>シュルイ</t>
    </rPh>
    <phoneticPr fontId="2"/>
  </si>
  <si>
    <t>現状（Ｒ４）</t>
    <phoneticPr fontId="2"/>
  </si>
  <si>
    <t>目標（Ｒ７）</t>
    <phoneticPr fontId="2"/>
  </si>
  <si>
    <t>合計</t>
    <phoneticPr fontId="2"/>
  </si>
  <si>
    <t>生産量（t/年）</t>
    <rPh sb="0" eb="2">
      <t>セイサン</t>
    </rPh>
    <rPh sb="2" eb="3">
      <t>リョウ</t>
    </rPh>
    <rPh sb="6" eb="7">
      <t>ネン</t>
    </rPh>
    <phoneticPr fontId="2"/>
  </si>
  <si>
    <t>規格・形式・能力・規模等</t>
    <rPh sb="0" eb="2">
      <t>キカク</t>
    </rPh>
    <rPh sb="3" eb="5">
      <t>ケイシキ</t>
    </rPh>
    <rPh sb="6" eb="8">
      <t>ノウリョク</t>
    </rPh>
    <rPh sb="9" eb="11">
      <t>キボ</t>
    </rPh>
    <rPh sb="11" eb="12">
      <t>ナド</t>
    </rPh>
    <phoneticPr fontId="2"/>
  </si>
  <si>
    <t>原料名</t>
    <rPh sb="0" eb="2">
      <t>ゲンリョウ</t>
    </rPh>
    <rPh sb="2" eb="3">
      <t>メイ</t>
    </rPh>
    <phoneticPr fontId="2"/>
  </si>
  <si>
    <t>導入場所（住所・地番）</t>
    <rPh sb="0" eb="2">
      <t>ドウニュウ</t>
    </rPh>
    <rPh sb="2" eb="4">
      <t>バショ</t>
    </rPh>
    <rPh sb="5" eb="7">
      <t>ジュウショ</t>
    </rPh>
    <rPh sb="8" eb="10">
      <t>チバン</t>
    </rPh>
    <phoneticPr fontId="2"/>
  </si>
  <si>
    <t>その他</t>
    <rPh sb="2" eb="3">
      <t>タ</t>
    </rPh>
    <phoneticPr fontId="2"/>
  </si>
  <si>
    <t>改修の具体的内容</t>
    <rPh sb="0" eb="2">
      <t>カイシュウ</t>
    </rPh>
    <rPh sb="3" eb="6">
      <t>グタイテキ</t>
    </rPh>
    <rPh sb="6" eb="8">
      <t>ナイヨウ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</si>
  <si>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</si>
  <si>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</si>
  <si>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 xml:space="preserve">機械等の仕様がわかる資料(カタログ等) </t>
    <phoneticPr fontId="2"/>
  </si>
  <si>
    <t xml:space="preserve">機械等の管理運営規定(案) </t>
    <phoneticPr fontId="2"/>
  </si>
  <si>
    <t>事業実施者区分</t>
    <rPh sb="0" eb="2">
      <t>ジギョウ</t>
    </rPh>
    <rPh sb="2" eb="4">
      <t>ジッシ</t>
    </rPh>
    <rPh sb="4" eb="5">
      <t>シャ</t>
    </rPh>
    <rPh sb="5" eb="7">
      <t>クブン</t>
    </rPh>
    <phoneticPr fontId="2"/>
  </si>
  <si>
    <t>新規導入施設・機械</t>
    <rPh sb="0" eb="2">
      <t>シンキ</t>
    </rPh>
    <rPh sb="2" eb="4">
      <t>ドウニュウ</t>
    </rPh>
    <rPh sb="4" eb="6">
      <t>シセツ</t>
    </rPh>
    <phoneticPr fontId="2"/>
  </si>
  <si>
    <t>既存施設・機械の場所（住所・地番）</t>
    <rPh sb="0" eb="2">
      <t>キゾン</t>
    </rPh>
    <rPh sb="5" eb="7">
      <t>キカイ</t>
    </rPh>
    <rPh sb="8" eb="10">
      <t>バショ</t>
    </rPh>
    <rPh sb="11" eb="13">
      <t>ジュウショ</t>
    </rPh>
    <rPh sb="14" eb="16">
      <t>チバン</t>
    </rPh>
    <phoneticPr fontId="2"/>
  </si>
  <si>
    <t>施設・機械名</t>
    <rPh sb="0" eb="2">
      <t>シセツ</t>
    </rPh>
    <rPh sb="5" eb="6">
      <t>メイ</t>
    </rPh>
    <phoneticPr fontId="2"/>
  </si>
  <si>
    <t>機械等改修</t>
    <rPh sb="0" eb="3">
      <t>キカイナド</t>
    </rPh>
    <rPh sb="3" eb="5">
      <t>カイシュウ</t>
    </rPh>
    <phoneticPr fontId="2"/>
  </si>
  <si>
    <t>生産量・散布量（t/年）</t>
    <rPh sb="4" eb="6">
      <t>サンプ</t>
    </rPh>
    <rPh sb="6" eb="7">
      <t>リョウ</t>
    </rPh>
    <phoneticPr fontId="2"/>
  </si>
  <si>
    <t>堆肥等の種類</t>
    <rPh sb="0" eb="3">
      <t>タイヒナド</t>
    </rPh>
    <rPh sb="4" eb="6">
      <t>シュルイ</t>
    </rPh>
    <phoneticPr fontId="2"/>
  </si>
  <si>
    <t>☐</t>
    <phoneticPr fontId="2"/>
  </si>
  <si>
    <t>チェック欄</t>
    <rPh sb="4" eb="5">
      <t>ラン</t>
    </rPh>
    <phoneticPr fontId="2"/>
  </si>
  <si>
    <t>－</t>
    <phoneticPr fontId="2"/>
  </si>
  <si>
    <t>品質向上（具体的に記述）</t>
    <rPh sb="0" eb="2">
      <t>ヒンシツ</t>
    </rPh>
    <rPh sb="2" eb="4">
      <t>コウジョウ</t>
    </rPh>
    <rPh sb="5" eb="8">
      <t>グタイテキ</t>
    </rPh>
    <rPh sb="9" eb="11">
      <t>キジュツ</t>
    </rPh>
    <phoneticPr fontId="2"/>
  </si>
  <si>
    <t>取組の目標</t>
    <rPh sb="0" eb="2">
      <t>トリクミ</t>
    </rPh>
    <rPh sb="3" eb="5">
      <t>モクヒョウ</t>
    </rPh>
    <phoneticPr fontId="2"/>
  </si>
  <si>
    <t>取組の内容</t>
    <rPh sb="0" eb="2">
      <t>トリクミ</t>
    </rPh>
    <rPh sb="3" eb="5">
      <t>ナイヨウ</t>
    </rPh>
    <phoneticPr fontId="2"/>
  </si>
  <si>
    <t>堆肥等の生産量・品質を向上させる</t>
    <rPh sb="0" eb="2">
      <t>タイヒ</t>
    </rPh>
    <rPh sb="2" eb="3">
      <t>ナド</t>
    </rPh>
    <rPh sb="4" eb="6">
      <t>セイサン</t>
    </rPh>
    <rPh sb="6" eb="7">
      <t>リョウ</t>
    </rPh>
    <rPh sb="8" eb="10">
      <t>ヒンシツ</t>
    </rPh>
    <rPh sb="11" eb="13">
      <t>コウジョウ</t>
    </rPh>
    <phoneticPr fontId="2"/>
  </si>
  <si>
    <t>堆肥等の生産</t>
    <rPh sb="0" eb="2">
      <t>タイヒ</t>
    </rPh>
    <rPh sb="2" eb="3">
      <t>ナド</t>
    </rPh>
    <rPh sb="4" eb="6">
      <t>セイサン</t>
    </rPh>
    <phoneticPr fontId="2"/>
  </si>
  <si>
    <t>堆肥等の散布作業</t>
    <rPh sb="0" eb="3">
      <t>タイヒナド</t>
    </rPh>
    <rPh sb="4" eb="6">
      <t>サンプ</t>
    </rPh>
    <rPh sb="6" eb="8">
      <t>サギョウ</t>
    </rPh>
    <phoneticPr fontId="2"/>
  </si>
  <si>
    <t xml:space="preserve">見積書 </t>
    <phoneticPr fontId="2"/>
  </si>
  <si>
    <t>（１）目標</t>
    <rPh sb="3" eb="5">
      <t>モクヒョウ</t>
    </rPh>
    <phoneticPr fontId="2"/>
  </si>
  <si>
    <t>（２）新規導入</t>
    <rPh sb="3" eb="5">
      <t>シンキ</t>
    </rPh>
    <rPh sb="5" eb="7">
      <t>ドウニュウ</t>
    </rPh>
    <phoneticPr fontId="2"/>
  </si>
  <si>
    <t>（３）機械等改修</t>
    <rPh sb="6" eb="8">
      <t>カイシュウ</t>
    </rPh>
    <phoneticPr fontId="2"/>
  </si>
  <si>
    <t>（２）堆肥等散布先</t>
    <rPh sb="3" eb="5">
      <t>タイヒ</t>
    </rPh>
    <rPh sb="5" eb="6">
      <t>ナド</t>
    </rPh>
    <rPh sb="6" eb="8">
      <t>サンプ</t>
    </rPh>
    <rPh sb="8" eb="9">
      <t>サキ</t>
    </rPh>
    <phoneticPr fontId="2"/>
  </si>
  <si>
    <t>（２）堆肥等供給先</t>
    <rPh sb="3" eb="5">
      <t>タイヒ</t>
    </rPh>
    <rPh sb="5" eb="6">
      <t>ナド</t>
    </rPh>
    <rPh sb="6" eb="8">
      <t>キョウキュウ</t>
    </rPh>
    <rPh sb="8" eb="9">
      <t>サキ</t>
    </rPh>
    <phoneticPr fontId="2"/>
  </si>
  <si>
    <t>堆肥等種類</t>
    <rPh sb="0" eb="3">
      <t>タイヒナド</t>
    </rPh>
    <rPh sb="3" eb="5">
      <t>シュルイ</t>
    </rPh>
    <phoneticPr fontId="2"/>
  </si>
  <si>
    <t>堆肥等の種類</t>
    <rPh sb="0" eb="2">
      <t>タイヒ</t>
    </rPh>
    <rPh sb="2" eb="3">
      <t>ナド</t>
    </rPh>
    <rPh sb="4" eb="6">
      <t>シュルイ</t>
    </rPh>
    <phoneticPr fontId="2"/>
  </si>
  <si>
    <t>（１）堆肥等生産・供給</t>
    <rPh sb="3" eb="5">
      <t>タイヒ</t>
    </rPh>
    <rPh sb="5" eb="6">
      <t>ナド</t>
    </rPh>
    <rPh sb="6" eb="8">
      <t>セイサン</t>
    </rPh>
    <rPh sb="9" eb="11">
      <t>キョウキュウ</t>
    </rPh>
    <phoneticPr fontId="2"/>
  </si>
  <si>
    <t>（２）堆肥等散布</t>
    <rPh sb="3" eb="5">
      <t>タイヒ</t>
    </rPh>
    <rPh sb="5" eb="6">
      <t>ナド</t>
    </rPh>
    <rPh sb="6" eb="8">
      <t>サンプ</t>
    </rPh>
    <phoneticPr fontId="2"/>
  </si>
  <si>
    <t>（１）堆肥等生産・散布の取組</t>
    <rPh sb="3" eb="6">
      <t>タイヒナド</t>
    </rPh>
    <rPh sb="6" eb="8">
      <t>セイサン</t>
    </rPh>
    <rPh sb="9" eb="11">
      <t>サンプ</t>
    </rPh>
    <rPh sb="12" eb="14">
      <t>トリクミ</t>
    </rPh>
    <phoneticPr fontId="2"/>
  </si>
  <si>
    <t>主な施設・機械</t>
    <rPh sb="0" eb="1">
      <t>オモ</t>
    </rPh>
    <rPh sb="2" eb="4">
      <t>シセツ</t>
    </rPh>
    <rPh sb="5" eb="7">
      <t>キカイ</t>
    </rPh>
    <phoneticPr fontId="2"/>
  </si>
  <si>
    <t>２　堆肥等生産・散布の現状</t>
    <rPh sb="2" eb="4">
      <t>タイヒ</t>
    </rPh>
    <rPh sb="4" eb="5">
      <t>ナド</t>
    </rPh>
    <rPh sb="5" eb="7">
      <t>セイサン</t>
    </rPh>
    <rPh sb="8" eb="10">
      <t>サンプ</t>
    </rPh>
    <rPh sb="11" eb="13">
      <t>ゲンジョウ</t>
    </rPh>
    <phoneticPr fontId="2"/>
  </si>
  <si>
    <t>１　事業実施主体</t>
    <rPh sb="2" eb="4">
      <t>ジギョウ</t>
    </rPh>
    <rPh sb="4" eb="6">
      <t>ジッシ</t>
    </rPh>
    <rPh sb="6" eb="8">
      <t>シュタイ</t>
    </rPh>
    <phoneticPr fontId="2"/>
  </si>
  <si>
    <t>３　事業概要（生産物の名称、取組の内容等）</t>
    <rPh sb="2" eb="4">
      <t>ジギョウ</t>
    </rPh>
    <rPh sb="4" eb="6">
      <t>ガイヨウ</t>
    </rPh>
    <rPh sb="7" eb="10">
      <t>セイサンブツ</t>
    </rPh>
    <rPh sb="11" eb="13">
      <t>メイショウ</t>
    </rPh>
    <rPh sb="14" eb="16">
      <t>トリクミ</t>
    </rPh>
    <rPh sb="17" eb="19">
      <t>ナイヨウ</t>
    </rPh>
    <rPh sb="19" eb="20">
      <t>ナド</t>
    </rPh>
    <phoneticPr fontId="2"/>
  </si>
  <si>
    <t>４　堆肥等の生産</t>
    <rPh sb="2" eb="4">
      <t>タイヒ</t>
    </rPh>
    <rPh sb="4" eb="5">
      <t>ナド</t>
    </rPh>
    <rPh sb="6" eb="8">
      <t>セイサン</t>
    </rPh>
    <phoneticPr fontId="2"/>
  </si>
  <si>
    <t>受入量（t/年）</t>
    <rPh sb="0" eb="2">
      <t>ウケイレ</t>
    </rPh>
    <rPh sb="2" eb="3">
      <t>リョウ</t>
    </rPh>
    <rPh sb="6" eb="7">
      <t>ネン</t>
    </rPh>
    <phoneticPr fontId="2"/>
  </si>
  <si>
    <t>確認内容</t>
    <rPh sb="0" eb="2">
      <t>カクニン</t>
    </rPh>
    <rPh sb="2" eb="4">
      <t>ナイヨウ</t>
    </rPh>
    <phoneticPr fontId="2"/>
  </si>
  <si>
    <t>取得価格（取得年）</t>
    <rPh sb="0" eb="2">
      <t>シュトク</t>
    </rPh>
    <rPh sb="2" eb="4">
      <t>カカク</t>
    </rPh>
    <rPh sb="5" eb="7">
      <t>シュトク</t>
    </rPh>
    <rPh sb="7" eb="8">
      <t>ネン</t>
    </rPh>
    <phoneticPr fontId="2"/>
  </si>
  <si>
    <t>分類</t>
    <rPh sb="0" eb="2">
      <t>ブンルイ</t>
    </rPh>
    <phoneticPr fontId="2"/>
  </si>
  <si>
    <t>※「主な施設・機械」は、堆肥等の種類別に、主要なもの（複数可）を記載。</t>
    <rPh sb="2" eb="3">
      <t>オモ</t>
    </rPh>
    <rPh sb="4" eb="6">
      <t>シセツ</t>
    </rPh>
    <rPh sb="7" eb="9">
      <t>キカイ</t>
    </rPh>
    <rPh sb="12" eb="14">
      <t>タイヒ</t>
    </rPh>
    <rPh sb="14" eb="15">
      <t>トウ</t>
    </rPh>
    <rPh sb="16" eb="18">
      <t>シュルイ</t>
    </rPh>
    <rPh sb="18" eb="19">
      <t>ベツ</t>
    </rPh>
    <rPh sb="21" eb="23">
      <t>シュヨウ</t>
    </rPh>
    <rPh sb="27" eb="29">
      <t>フクスウ</t>
    </rPh>
    <rPh sb="29" eb="30">
      <t>カ</t>
    </rPh>
    <rPh sb="32" eb="34">
      <t>キサイ</t>
    </rPh>
    <phoneticPr fontId="2"/>
  </si>
  <si>
    <t>☐</t>
  </si>
  <si>
    <t>チェック</t>
    <phoneticPr fontId="2"/>
  </si>
  <si>
    <t>☑</t>
    <phoneticPr fontId="2"/>
  </si>
  <si>
    <t>実施者区分</t>
    <rPh sb="0" eb="2">
      <t>ジッシ</t>
    </rPh>
    <rPh sb="2" eb="3">
      <t>シャ</t>
    </rPh>
    <rPh sb="3" eb="5">
      <t>クブン</t>
    </rPh>
    <phoneticPr fontId="2"/>
  </si>
  <si>
    <t>リサイクル事業者</t>
    <rPh sb="5" eb="8">
      <t>ジギョウシャ</t>
    </rPh>
    <phoneticPr fontId="2"/>
  </si>
  <si>
    <t>家畜ふん堆肥</t>
    <rPh sb="0" eb="2">
      <t>カチク</t>
    </rPh>
    <rPh sb="4" eb="6">
      <t>タイヒ</t>
    </rPh>
    <phoneticPr fontId="2"/>
  </si>
  <si>
    <t>食品残渣堆肥</t>
    <rPh sb="0" eb="2">
      <t>ショクヒン</t>
    </rPh>
    <rPh sb="2" eb="4">
      <t>ザンサ</t>
    </rPh>
    <rPh sb="4" eb="6">
      <t>タイヒ</t>
    </rPh>
    <phoneticPr fontId="2"/>
  </si>
  <si>
    <t>農産物残渣堆肥</t>
    <rPh sb="0" eb="3">
      <t>ノウサンブツ</t>
    </rPh>
    <rPh sb="3" eb="5">
      <t>ザンサ</t>
    </rPh>
    <rPh sb="5" eb="7">
      <t>タイヒ</t>
    </rPh>
    <phoneticPr fontId="2"/>
  </si>
  <si>
    <t>施設機械区分</t>
    <rPh sb="0" eb="2">
      <t>シセツ</t>
    </rPh>
    <rPh sb="2" eb="4">
      <t>キカイ</t>
    </rPh>
    <rPh sb="4" eb="6">
      <t>クブン</t>
    </rPh>
    <phoneticPr fontId="2"/>
  </si>
  <si>
    <t>-</t>
    <phoneticPr fontId="2"/>
  </si>
  <si>
    <t>登録再生事業者、彩の国工場、埼玉県肥料登録・届出の証</t>
    <rPh sb="0" eb="2">
      <t>トウロク</t>
    </rPh>
    <rPh sb="2" eb="4">
      <t>サイセイ</t>
    </rPh>
    <rPh sb="4" eb="7">
      <t>ジギョウシャ</t>
    </rPh>
    <rPh sb="8" eb="9">
      <t>サイ</t>
    </rPh>
    <rPh sb="10" eb="11">
      <t>クニ</t>
    </rPh>
    <rPh sb="11" eb="13">
      <t>コウジョウ</t>
    </rPh>
    <rPh sb="14" eb="17">
      <t>サイタマケン</t>
    </rPh>
    <rPh sb="17" eb="19">
      <t>ヒリョウ</t>
    </rPh>
    <rPh sb="19" eb="21">
      <t>トウロク</t>
    </rPh>
    <rPh sb="22" eb="24">
      <t>トドケデ</t>
    </rPh>
    <rPh sb="25" eb="26">
      <t>ショウ</t>
    </rPh>
    <phoneticPr fontId="2"/>
  </si>
  <si>
    <t>リサイクル事業者、肥料製造事業者の場合</t>
    <rPh sb="5" eb="8">
      <t>ジギョウシャ</t>
    </rPh>
    <rPh sb="9" eb="16">
      <t>ヒリョウセイゾウジギョウシャ</t>
    </rPh>
    <rPh sb="17" eb="19">
      <t>バアイ</t>
    </rPh>
    <phoneticPr fontId="2"/>
  </si>
  <si>
    <t>補助率</t>
    <rPh sb="0" eb="2">
      <t>ホジョ</t>
    </rPh>
    <rPh sb="2" eb="3">
      <t>リツ</t>
    </rPh>
    <phoneticPr fontId="2"/>
  </si>
  <si>
    <t>合計</t>
    <rPh sb="0" eb="2">
      <t>ゴウケイ</t>
    </rPh>
    <phoneticPr fontId="2"/>
  </si>
  <si>
    <t>上限</t>
    <rPh sb="0" eb="2">
      <t>ジョウゲン</t>
    </rPh>
    <phoneticPr fontId="2"/>
  </si>
  <si>
    <t>確認事項</t>
    <rPh sb="0" eb="2">
      <t>カクニン</t>
    </rPh>
    <rPh sb="2" eb="4">
      <t>ジコウ</t>
    </rPh>
    <phoneticPr fontId="2"/>
  </si>
  <si>
    <t>総合判定</t>
    <rPh sb="0" eb="2">
      <t>ソウゴウ</t>
    </rPh>
    <rPh sb="2" eb="4">
      <t>ハンテイ</t>
    </rPh>
    <phoneticPr fontId="2"/>
  </si>
  <si>
    <t>（４）　散布方法（具体的に）</t>
    <rPh sb="4" eb="6">
      <t>サンプ</t>
    </rPh>
    <rPh sb="6" eb="8">
      <t>ホウホウ</t>
    </rPh>
    <rPh sb="9" eb="12">
      <t>グタイテキ</t>
    </rPh>
    <phoneticPr fontId="2"/>
  </si>
  <si>
    <t>（散布する堆肥等の種類と、使用機材、作業工程、など散布方法を具体的に記述。）</t>
    <rPh sb="1" eb="3">
      <t>サンプ</t>
    </rPh>
    <rPh sb="5" eb="7">
      <t>タイヒ</t>
    </rPh>
    <rPh sb="7" eb="8">
      <t>ナド</t>
    </rPh>
    <rPh sb="9" eb="11">
      <t>シュルイ</t>
    </rPh>
    <rPh sb="13" eb="15">
      <t>シヨウ</t>
    </rPh>
    <rPh sb="18" eb="20">
      <t>サギョウ</t>
    </rPh>
    <rPh sb="20" eb="22">
      <t>コウテイ</t>
    </rPh>
    <rPh sb="25" eb="27">
      <t>サンプ</t>
    </rPh>
    <rPh sb="27" eb="29">
      <t>ホウホウ</t>
    </rPh>
    <rPh sb="30" eb="33">
      <t>グタイテキ</t>
    </rPh>
    <rPh sb="34" eb="36">
      <t>キジュツ</t>
    </rPh>
    <phoneticPr fontId="2"/>
  </si>
  <si>
    <t>（４）　生産方法（具体的に）</t>
    <rPh sb="4" eb="6">
      <t>セイサン</t>
    </rPh>
    <rPh sb="6" eb="8">
      <t>ホウホウ</t>
    </rPh>
    <rPh sb="9" eb="12">
      <t>グタイテキ</t>
    </rPh>
    <phoneticPr fontId="2"/>
  </si>
  <si>
    <t>（５）　堆肥等の品質確認方法</t>
    <rPh sb="4" eb="7">
      <t>タイヒナド</t>
    </rPh>
    <rPh sb="8" eb="10">
      <t>ヒンシツ</t>
    </rPh>
    <rPh sb="10" eb="12">
      <t>カクニン</t>
    </rPh>
    <rPh sb="12" eb="14">
      <t>ホウホウ</t>
    </rPh>
    <phoneticPr fontId="2"/>
  </si>
  <si>
    <t>５　堆肥等の散布</t>
    <rPh sb="2" eb="4">
      <t>タイヒ</t>
    </rPh>
    <rPh sb="4" eb="5">
      <t>ナド</t>
    </rPh>
    <rPh sb="6" eb="8">
      <t>サンプ</t>
    </rPh>
    <phoneticPr fontId="2"/>
  </si>
  <si>
    <t>７　連携計画</t>
    <rPh sb="2" eb="4">
      <t>レンケイ</t>
    </rPh>
    <rPh sb="4" eb="6">
      <t>ケイカク</t>
    </rPh>
    <phoneticPr fontId="2"/>
  </si>
  <si>
    <t>６　事業費合計(自動集計)</t>
    <rPh sb="2" eb="5">
      <t>ジギョウヒ</t>
    </rPh>
    <rPh sb="5" eb="7">
      <t>ゴウケイ</t>
    </rPh>
    <rPh sb="8" eb="10">
      <t>ジドウ</t>
    </rPh>
    <rPh sb="10" eb="12">
      <t>シュウケイ</t>
    </rPh>
    <phoneticPr fontId="2"/>
  </si>
  <si>
    <t>計画（記載ないとNG)</t>
    <rPh sb="0" eb="2">
      <t>ケイカク</t>
    </rPh>
    <rPh sb="3" eb="5">
      <t>キサイ</t>
    </rPh>
    <phoneticPr fontId="2"/>
  </si>
  <si>
    <t>－</t>
    <phoneticPr fontId="2"/>
  </si>
  <si>
    <t>必須</t>
    <rPh sb="0" eb="2">
      <t>ヒッス</t>
    </rPh>
    <phoneticPr fontId="2"/>
  </si>
  <si>
    <t>領収書、銀行口座手帳の写し等</t>
    <rPh sb="0" eb="3">
      <t>リョウシュウショ</t>
    </rPh>
    <rPh sb="4" eb="6">
      <t>ギンコウ</t>
    </rPh>
    <rPh sb="6" eb="8">
      <t>コウザ</t>
    </rPh>
    <rPh sb="8" eb="10">
      <t>テチョウ</t>
    </rPh>
    <rPh sb="11" eb="12">
      <t>ウツ</t>
    </rPh>
    <rPh sb="13" eb="14">
      <t>ナド</t>
    </rPh>
    <phoneticPr fontId="2"/>
  </si>
  <si>
    <t>総事業費（円）</t>
    <rPh sb="0" eb="1">
      <t>ソウ</t>
    </rPh>
    <rPh sb="1" eb="4">
      <t>ジギョウヒ</t>
    </rPh>
    <rPh sb="5" eb="6">
      <t>エン</t>
    </rPh>
    <phoneticPr fontId="2"/>
  </si>
  <si>
    <t>県補助金（円）</t>
    <rPh sb="0" eb="1">
      <t>ケン</t>
    </rPh>
    <rPh sb="1" eb="4">
      <t>ホジョキン</t>
    </rPh>
    <rPh sb="5" eb="6">
      <t>エン</t>
    </rPh>
    <phoneticPr fontId="2"/>
  </si>
  <si>
    <t>自己資金（円）</t>
    <rPh sb="0" eb="2">
      <t>ジコ</t>
    </rPh>
    <rPh sb="2" eb="4">
      <t>シキン</t>
    </rPh>
    <rPh sb="5" eb="6">
      <t>エン</t>
    </rPh>
    <phoneticPr fontId="2"/>
  </si>
  <si>
    <t>増加％</t>
    <rPh sb="0" eb="2">
      <t>ゾウカ</t>
    </rPh>
    <phoneticPr fontId="2"/>
  </si>
  <si>
    <t>（２）新規導入（金額は税抜額を記入）</t>
    <rPh sb="3" eb="5">
      <t>シンキ</t>
    </rPh>
    <rPh sb="5" eb="7">
      <t>ドウニュウ</t>
    </rPh>
    <rPh sb="8" eb="10">
      <t>キンガク</t>
    </rPh>
    <rPh sb="11" eb="13">
      <t>ゼイヌキ</t>
    </rPh>
    <rPh sb="13" eb="14">
      <t>ガク</t>
    </rPh>
    <rPh sb="15" eb="17">
      <t>キニュウ</t>
    </rPh>
    <phoneticPr fontId="2"/>
  </si>
  <si>
    <t>（３）機械等改修（金額は税抜額を記入）</t>
    <rPh sb="6" eb="8">
      <t>カイシュウ</t>
    </rPh>
    <rPh sb="16" eb="18">
      <t>キニュウ</t>
    </rPh>
    <phoneticPr fontId="2"/>
  </si>
  <si>
    <t>法人・組合・団体の構成員名簿、認定農業者、認定新規就農者の証</t>
    <rPh sb="15" eb="17">
      <t>ニンテイ</t>
    </rPh>
    <rPh sb="17" eb="20">
      <t>ノウギョウシャ</t>
    </rPh>
    <rPh sb="21" eb="23">
      <t>ニンテイ</t>
    </rPh>
    <rPh sb="23" eb="25">
      <t>シンキ</t>
    </rPh>
    <rPh sb="25" eb="27">
      <t>シュウノウ</t>
    </rPh>
    <rPh sb="27" eb="28">
      <t>シャ</t>
    </rPh>
    <rPh sb="29" eb="30">
      <t>ショウ</t>
    </rPh>
    <phoneticPr fontId="2"/>
  </si>
  <si>
    <t>該当機械・施設の設置場所、機械格納場所等わかること</t>
    <rPh sb="0" eb="2">
      <t>ガイトウ</t>
    </rPh>
    <rPh sb="2" eb="4">
      <t>キカイ</t>
    </rPh>
    <rPh sb="5" eb="7">
      <t>シセツ</t>
    </rPh>
    <rPh sb="8" eb="10">
      <t>セッチ</t>
    </rPh>
    <rPh sb="10" eb="12">
      <t>バショ</t>
    </rPh>
    <rPh sb="13" eb="15">
      <t>キカイ</t>
    </rPh>
    <rPh sb="15" eb="17">
      <t>カクノウ</t>
    </rPh>
    <rPh sb="17" eb="19">
      <t>バショ</t>
    </rPh>
    <rPh sb="19" eb="20">
      <t>ナド</t>
    </rPh>
    <phoneticPr fontId="2"/>
  </si>
  <si>
    <t>設置場所（住所・地番）※</t>
    <rPh sb="0" eb="2">
      <t>セッチ</t>
    </rPh>
    <rPh sb="2" eb="4">
      <t>バショ</t>
    </rPh>
    <rPh sb="5" eb="7">
      <t>ジュウショ</t>
    </rPh>
    <rPh sb="8" eb="10">
      <t>チバン</t>
    </rPh>
    <phoneticPr fontId="2"/>
  </si>
  <si>
    <t>※設置場所は県内に限定（県外の場合は補助対象外）</t>
    <rPh sb="1" eb="3">
      <t>セッチ</t>
    </rPh>
    <rPh sb="3" eb="5">
      <t>バショ</t>
    </rPh>
    <rPh sb="6" eb="8">
      <t>ケンナイ</t>
    </rPh>
    <rPh sb="9" eb="11">
      <t>ゲンテイ</t>
    </rPh>
    <rPh sb="12" eb="14">
      <t>ケンガイ</t>
    </rPh>
    <rPh sb="15" eb="17">
      <t>バアイ</t>
    </rPh>
    <rPh sb="18" eb="20">
      <t>ホジョ</t>
    </rPh>
    <rPh sb="20" eb="22">
      <t>タイショウ</t>
    </rPh>
    <rPh sb="22" eb="23">
      <t>ガイ</t>
    </rPh>
    <phoneticPr fontId="2"/>
  </si>
  <si>
    <t>住所※</t>
    <rPh sb="0" eb="2">
      <t>ジュウショ</t>
    </rPh>
    <phoneticPr fontId="2"/>
  </si>
  <si>
    <t>申請内容に虚偽があった場合や、県から求められた書類等の提出、県による調査に故意に応じない場合等には、県は交付決定を取り消し、又は補助金返還を命令すること。</t>
    <rPh sb="2" eb="4">
      <t>ナイヨウ</t>
    </rPh>
    <rPh sb="15" eb="16">
      <t>ケン</t>
    </rPh>
    <rPh sb="24" eb="25">
      <t>ルイ</t>
    </rPh>
    <rPh sb="30" eb="31">
      <t>ケン</t>
    </rPh>
    <rPh sb="34" eb="36">
      <t>チョウサ</t>
    </rPh>
    <rPh sb="50" eb="51">
      <t>ケン</t>
    </rPh>
    <rPh sb="62" eb="63">
      <t>マタ</t>
    </rPh>
    <rPh sb="64" eb="67">
      <t>ホジョキン</t>
    </rPh>
    <rPh sb="67" eb="69">
      <t>ヘンカン</t>
    </rPh>
    <rPh sb="70" eb="72">
      <t>メイレイ</t>
    </rPh>
    <phoneticPr fontId="2"/>
  </si>
  <si>
    <t>事業完了確認ができる書類</t>
    <rPh sb="0" eb="2">
      <t>ジギョウ</t>
    </rPh>
    <rPh sb="2" eb="4">
      <t>カンリョウ</t>
    </rPh>
    <rPh sb="4" eb="6">
      <t>カクニン</t>
    </rPh>
    <rPh sb="10" eb="12">
      <t>ショルイ</t>
    </rPh>
    <phoneticPr fontId="2"/>
  </si>
  <si>
    <t>支払完了が確認できる書類</t>
    <rPh sb="0" eb="2">
      <t>シハライ</t>
    </rPh>
    <rPh sb="2" eb="4">
      <t>カンリョウ</t>
    </rPh>
    <rPh sb="5" eb="7">
      <t>カクニン</t>
    </rPh>
    <rPh sb="10" eb="12">
      <t>ショルイ</t>
    </rPh>
    <phoneticPr fontId="2"/>
  </si>
  <si>
    <t>地域内資源由来肥料利用拡大事業</t>
    <rPh sb="0" eb="2">
      <t>チイキ</t>
    </rPh>
    <rPh sb="2" eb="3">
      <t>ナイ</t>
    </rPh>
    <rPh sb="3" eb="5">
      <t>シゲン</t>
    </rPh>
    <rPh sb="5" eb="7">
      <t>ユライ</t>
    </rPh>
    <rPh sb="7" eb="9">
      <t>ヒリョウ</t>
    </rPh>
    <rPh sb="9" eb="11">
      <t>リヨウ</t>
    </rPh>
    <rPh sb="11" eb="13">
      <t>カクダイ</t>
    </rPh>
    <rPh sb="13" eb="15">
      <t>ジギョウ</t>
    </rPh>
    <phoneticPr fontId="2"/>
  </si>
  <si>
    <t>タイトル</t>
    <phoneticPr fontId="2"/>
  </si>
  <si>
    <t>（実施計画書）</t>
    <rPh sb="1" eb="3">
      <t>ジッシ</t>
    </rPh>
    <rPh sb="3" eb="6">
      <t>ケイカクショ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</si>
  <si>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</si>
  <si>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※事業実施主体は、県内に事業所等（支店、事務所等含む）がある者に限定。</t>
    <rPh sb="1" eb="3">
      <t>ジギョウ</t>
    </rPh>
    <rPh sb="3" eb="5">
      <t>ジッシ</t>
    </rPh>
    <rPh sb="5" eb="7">
      <t>シュタイ</t>
    </rPh>
    <rPh sb="9" eb="11">
      <t>ケンナイ</t>
    </rPh>
    <rPh sb="12" eb="15">
      <t>ジギョウショ</t>
    </rPh>
    <rPh sb="15" eb="16">
      <t>ナド</t>
    </rPh>
    <rPh sb="17" eb="19">
      <t>シテン</t>
    </rPh>
    <rPh sb="20" eb="22">
      <t>ジム</t>
    </rPh>
    <rPh sb="22" eb="23">
      <t>ショ</t>
    </rPh>
    <rPh sb="23" eb="24">
      <t>ナド</t>
    </rPh>
    <rPh sb="24" eb="25">
      <t>フク</t>
    </rPh>
    <rPh sb="30" eb="31">
      <t>モノ</t>
    </rPh>
    <rPh sb="32" eb="34">
      <t>ゲンテイ</t>
    </rPh>
    <phoneticPr fontId="2"/>
  </si>
  <si>
    <t>取組選択</t>
    <rPh sb="0" eb="2">
      <t>トリクミ</t>
    </rPh>
    <rPh sb="2" eb="4">
      <t>センタク</t>
    </rPh>
    <phoneticPr fontId="2"/>
  </si>
  <si>
    <t>県費切捨</t>
    <rPh sb="0" eb="2">
      <t>ケンピ</t>
    </rPh>
    <rPh sb="2" eb="4">
      <t>キリス</t>
    </rPh>
    <phoneticPr fontId="2"/>
  </si>
  <si>
    <t>納品書、出来高設計書、引き渡しに関する書類、完了時の写真等</t>
    <rPh sb="0" eb="3">
      <t>ノウヒンショ</t>
    </rPh>
    <rPh sb="4" eb="7">
      <t>デキダカ</t>
    </rPh>
    <rPh sb="7" eb="9">
      <t>セッケイ</t>
    </rPh>
    <rPh sb="9" eb="10">
      <t>ショ</t>
    </rPh>
    <rPh sb="11" eb="12">
      <t>ヒ</t>
    </rPh>
    <rPh sb="13" eb="14">
      <t>ワタ</t>
    </rPh>
    <rPh sb="16" eb="17">
      <t>カン</t>
    </rPh>
    <rPh sb="19" eb="21">
      <t>ショルイ</t>
    </rPh>
    <rPh sb="22" eb="24">
      <t>カンリョウ</t>
    </rPh>
    <rPh sb="24" eb="25">
      <t>ジ</t>
    </rPh>
    <rPh sb="26" eb="28">
      <t>シャシン</t>
    </rPh>
    <rPh sb="28" eb="29">
      <t>ナド</t>
    </rPh>
    <phoneticPr fontId="2"/>
  </si>
  <si>
    <t>導入機械等の規模決定根拠 、資金調達計画</t>
    <rPh sb="14" eb="16">
      <t>シキン</t>
    </rPh>
    <rPh sb="16" eb="18">
      <t>チョウタツ</t>
    </rPh>
    <rPh sb="18" eb="20">
      <t>ケイカク</t>
    </rPh>
    <phoneticPr fontId="2"/>
  </si>
  <si>
    <t>（改修の場合）現状・改修後の状況が分かる写真等</t>
    <rPh sb="1" eb="3">
      <t>カイシュウ</t>
    </rPh>
    <rPh sb="4" eb="6">
      <t>バアイ</t>
    </rPh>
    <rPh sb="7" eb="9">
      <t>ゲンジョウ</t>
    </rPh>
    <rPh sb="10" eb="12">
      <t>カイシュウ</t>
    </rPh>
    <rPh sb="12" eb="13">
      <t>ゴ</t>
    </rPh>
    <rPh sb="14" eb="16">
      <t>ジョウキョウ</t>
    </rPh>
    <rPh sb="17" eb="18">
      <t>ワ</t>
    </rPh>
    <rPh sb="20" eb="22">
      <t>シャシン</t>
    </rPh>
    <rPh sb="22" eb="23">
      <t>ナド</t>
    </rPh>
    <phoneticPr fontId="2"/>
  </si>
  <si>
    <t>改修の場合は、計画時に改修前、実績時に改修後の様子が分かる写真（比較可能なもの）</t>
    <rPh sb="0" eb="2">
      <t>カイシュウ</t>
    </rPh>
    <rPh sb="3" eb="5">
      <t>バアイ</t>
    </rPh>
    <rPh sb="7" eb="9">
      <t>ケイカク</t>
    </rPh>
    <rPh sb="9" eb="10">
      <t>ジ</t>
    </rPh>
    <rPh sb="11" eb="13">
      <t>カイシュウ</t>
    </rPh>
    <rPh sb="13" eb="14">
      <t>マエ</t>
    </rPh>
    <rPh sb="15" eb="17">
      <t>ジッセキ</t>
    </rPh>
    <rPh sb="17" eb="18">
      <t>ジ</t>
    </rPh>
    <rPh sb="19" eb="21">
      <t>カイシュウ</t>
    </rPh>
    <rPh sb="21" eb="22">
      <t>ゴ</t>
    </rPh>
    <rPh sb="23" eb="25">
      <t>ヨウス</t>
    </rPh>
    <rPh sb="26" eb="27">
      <t>ワ</t>
    </rPh>
    <rPh sb="29" eb="31">
      <t>シャシン</t>
    </rPh>
    <rPh sb="32" eb="34">
      <t>ヒカク</t>
    </rPh>
    <rPh sb="34" eb="36">
      <t>カノウ</t>
    </rPh>
    <phoneticPr fontId="2"/>
  </si>
  <si>
    <t>資金調達計画は、借入れがある場合は必要。</t>
    <rPh sb="0" eb="2">
      <t>シキン</t>
    </rPh>
    <rPh sb="2" eb="4">
      <t>チョウタツ</t>
    </rPh>
    <rPh sb="4" eb="6">
      <t>ケイカク</t>
    </rPh>
    <rPh sb="8" eb="9">
      <t>カ</t>
    </rPh>
    <rPh sb="9" eb="10">
      <t>イ</t>
    </rPh>
    <rPh sb="14" eb="16">
      <t>バアイ</t>
    </rPh>
    <rPh sb="17" eb="19">
      <t>ヒツヨウ</t>
    </rPh>
    <phoneticPr fontId="2"/>
  </si>
  <si>
    <t>本事業による施設・機械の導入、または既存の施設・機械の改修に対して、他の補助金等を受けていないこと。</t>
    <rPh sb="0" eb="3">
      <t>ホンジギョウ</t>
    </rPh>
    <rPh sb="6" eb="8">
      <t>シセツ</t>
    </rPh>
    <rPh sb="12" eb="14">
      <t>ドウニュウ</t>
    </rPh>
    <rPh sb="18" eb="20">
      <t>キゾン</t>
    </rPh>
    <rPh sb="27" eb="29">
      <t>カイシュウ</t>
    </rPh>
    <rPh sb="39" eb="40">
      <t>ナド</t>
    </rPh>
    <phoneticPr fontId="2"/>
  </si>
  <si>
    <t>堆肥等成型機</t>
    <rPh sb="0" eb="2">
      <t>タイヒ</t>
    </rPh>
    <rPh sb="2" eb="3">
      <t>ナド</t>
    </rPh>
    <rPh sb="3" eb="5">
      <t>セイケイ</t>
    </rPh>
    <rPh sb="5" eb="6">
      <t>キ</t>
    </rPh>
    <phoneticPr fontId="2"/>
  </si>
  <si>
    <t>堆肥等製造機</t>
    <rPh sb="0" eb="2">
      <t>タイヒ</t>
    </rPh>
    <rPh sb="2" eb="3">
      <t>ナド</t>
    </rPh>
    <rPh sb="3" eb="5">
      <t>セイゾウ</t>
    </rPh>
    <rPh sb="5" eb="6">
      <t>キ</t>
    </rPh>
    <phoneticPr fontId="2"/>
  </si>
  <si>
    <t>堆肥等製造施設</t>
    <rPh sb="0" eb="2">
      <t>タイヒ</t>
    </rPh>
    <rPh sb="2" eb="3">
      <t>ナド</t>
    </rPh>
    <rPh sb="3" eb="5">
      <t>セイゾウ</t>
    </rPh>
    <rPh sb="5" eb="7">
      <t>シセツ</t>
    </rPh>
    <phoneticPr fontId="2"/>
  </si>
  <si>
    <t>堆肥等散布機</t>
    <rPh sb="0" eb="2">
      <t>タイヒ</t>
    </rPh>
    <rPh sb="2" eb="3">
      <t>ナド</t>
    </rPh>
    <rPh sb="3" eb="5">
      <t>サンプ</t>
    </rPh>
    <rPh sb="5" eb="6">
      <t>キ</t>
    </rPh>
    <phoneticPr fontId="2"/>
  </si>
  <si>
    <t>その他機械等</t>
    <rPh sb="2" eb="3">
      <t>タ</t>
    </rPh>
    <rPh sb="3" eb="5">
      <t>キカイ</t>
    </rPh>
    <rPh sb="5" eb="6">
      <t>ナド</t>
    </rPh>
    <phoneticPr fontId="2"/>
  </si>
  <si>
    <t>事業の完了が令和6年2月末までに確実なものであること。</t>
    <rPh sb="6" eb="8">
      <t>レイワ</t>
    </rPh>
    <rPh sb="9" eb="10">
      <t>ネン</t>
    </rPh>
    <rPh sb="11" eb="12">
      <t>ガツ</t>
    </rPh>
    <rPh sb="12" eb="13">
      <t>マツ</t>
    </rPh>
    <rPh sb="16" eb="18">
      <t>カクジツ</t>
    </rPh>
    <phoneticPr fontId="2"/>
  </si>
  <si>
    <t>混合特殊肥料</t>
  </si>
  <si>
    <t>肥料生産事業者</t>
    <rPh sb="0" eb="2">
      <t>ヒリョウ</t>
    </rPh>
    <rPh sb="2" eb="4">
      <t>セイサン</t>
    </rPh>
    <rPh sb="4" eb="6">
      <t>ジギョウ</t>
    </rPh>
    <rPh sb="6" eb="7">
      <t>シャ</t>
    </rPh>
    <phoneticPr fontId="2"/>
  </si>
  <si>
    <t>農業者（耕種）</t>
    <rPh sb="0" eb="3">
      <t>ノウギョウシャ</t>
    </rPh>
    <rPh sb="4" eb="6">
      <t>コウシュ</t>
    </rPh>
    <phoneticPr fontId="2"/>
  </si>
  <si>
    <t>農業者（畜産）</t>
    <rPh sb="0" eb="3">
      <t>ノウギョウシャ</t>
    </rPh>
    <rPh sb="4" eb="6">
      <t>チクサン</t>
    </rPh>
    <phoneticPr fontId="2"/>
  </si>
  <si>
    <t>税抜額を明記のこと。見積合わせ３者以上不可能な場合は理由書を添付。補助対象・対象外の費用内訳がわかること。</t>
    <rPh sb="0" eb="2">
      <t>ゼイヌキ</t>
    </rPh>
    <rPh sb="2" eb="3">
      <t>ガク</t>
    </rPh>
    <rPh sb="4" eb="6">
      <t>メイキ</t>
    </rPh>
    <rPh sb="10" eb="12">
      <t>ミツ</t>
    </rPh>
    <rPh sb="12" eb="13">
      <t>ア</t>
    </rPh>
    <rPh sb="16" eb="17">
      <t>シャ</t>
    </rPh>
    <rPh sb="17" eb="19">
      <t>イジョウ</t>
    </rPh>
    <rPh sb="19" eb="22">
      <t>フカノウ</t>
    </rPh>
    <rPh sb="23" eb="25">
      <t>バアイ</t>
    </rPh>
    <rPh sb="26" eb="28">
      <t>リユウ</t>
    </rPh>
    <rPh sb="28" eb="29">
      <t>ショ</t>
    </rPh>
    <rPh sb="30" eb="32">
      <t>テンプ</t>
    </rPh>
    <rPh sb="33" eb="35">
      <t>ホジョ</t>
    </rPh>
    <rPh sb="35" eb="37">
      <t>タイショウ</t>
    </rPh>
    <rPh sb="38" eb="41">
      <t>タイショウガイ</t>
    </rPh>
    <rPh sb="42" eb="44">
      <t>ヒヨウ</t>
    </rPh>
    <rPh sb="44" eb="46">
      <t>ウチワケ</t>
    </rPh>
    <phoneticPr fontId="2"/>
  </si>
  <si>
    <t xml:space="preserve">定款・規約等の写し </t>
    <rPh sb="5" eb="6">
      <t>ナド</t>
    </rPh>
    <phoneticPr fontId="2"/>
  </si>
  <si>
    <t>該当するものを添付すること</t>
    <rPh sb="0" eb="2">
      <t>ガイトウ</t>
    </rPh>
    <rPh sb="7" eb="9">
      <t>テンプ</t>
    </rPh>
    <phoneticPr fontId="2"/>
  </si>
  <si>
    <t>利用者が複数の場合は添付すること</t>
    <rPh sb="0" eb="3">
      <t>リヨウシャ</t>
    </rPh>
    <rPh sb="4" eb="6">
      <t>フクスウ</t>
    </rPh>
    <rPh sb="7" eb="9">
      <t>バアイ</t>
    </rPh>
    <rPh sb="10" eb="12">
      <t>テンプ</t>
    </rPh>
    <phoneticPr fontId="2"/>
  </si>
  <si>
    <t>法人、組合、団体等の場合は添付すること</t>
    <rPh sb="0" eb="2">
      <t>ホウジン</t>
    </rPh>
    <rPh sb="3" eb="5">
      <t>クミアイ</t>
    </rPh>
    <rPh sb="6" eb="8">
      <t>ダンタイ</t>
    </rPh>
    <rPh sb="8" eb="9">
      <t>ナド</t>
    </rPh>
    <rPh sb="10" eb="12">
      <t>バアイ</t>
    </rPh>
    <rPh sb="13" eb="15">
      <t>テンプ</t>
    </rPh>
    <phoneticPr fontId="2"/>
  </si>
  <si>
    <t>計画時に添付し、実績報告時は省略可</t>
    <rPh sb="0" eb="3">
      <t>ケイカクジ</t>
    </rPh>
    <rPh sb="4" eb="6">
      <t>テンプ</t>
    </rPh>
    <rPh sb="8" eb="13">
      <t>ジッセキホウコクジ</t>
    </rPh>
    <rPh sb="14" eb="16">
      <t>ショウリャク</t>
    </rPh>
    <rPh sb="16" eb="17">
      <t>カ</t>
    </rPh>
    <phoneticPr fontId="2"/>
  </si>
  <si>
    <t>目標（Ｒ７）</t>
  </si>
  <si>
    <t>有機質肥料</t>
    <rPh sb="0" eb="3">
      <t>ユウキシツ</t>
    </rPh>
    <rPh sb="3" eb="5">
      <t>ヒリョウ</t>
    </rPh>
    <phoneticPr fontId="2"/>
  </si>
  <si>
    <t>特殊肥料入り複合肥料</t>
    <rPh sb="0" eb="2">
      <t>トクシュ</t>
    </rPh>
    <rPh sb="2" eb="4">
      <t>ヒリョウ</t>
    </rPh>
    <rPh sb="4" eb="5">
      <t>イ</t>
    </rPh>
    <rPh sb="6" eb="8">
      <t>フクゴウ</t>
    </rPh>
    <rPh sb="8" eb="10">
      <t>ヒリョウ</t>
    </rPh>
    <phoneticPr fontId="2"/>
  </si>
  <si>
    <t>事業実施位置図・配置図</t>
    <rPh sb="8" eb="10">
      <t>ハイチ</t>
    </rPh>
    <rPh sb="10" eb="11">
      <t>ズ</t>
    </rPh>
    <phoneticPr fontId="2"/>
  </si>
  <si>
    <t>８　添付資料（該当するものすべてに☑）（その他必要な資料がある場合には、随意添付してください。県から指示する場合もあります。）</t>
    <rPh sb="23" eb="25">
      <t>ヒツヨウ</t>
    </rPh>
    <rPh sb="36" eb="38">
      <t>ズイイ</t>
    </rPh>
    <rPh sb="38" eb="40">
      <t>テンプ</t>
    </rPh>
    <rPh sb="47" eb="48">
      <t>ケン</t>
    </rPh>
    <rPh sb="50" eb="52">
      <t>シジ</t>
    </rPh>
    <rPh sb="54" eb="56">
      <t>バアイ</t>
    </rPh>
    <phoneticPr fontId="2"/>
  </si>
  <si>
    <t>（頻度、委託先、検査項目などを具体的に記述すること。別に書類を添付してもよい。）</t>
    <rPh sb="1" eb="3">
      <t>ヒンド</t>
    </rPh>
    <rPh sb="4" eb="7">
      <t>イタクサキ</t>
    </rPh>
    <rPh sb="8" eb="10">
      <t>ケンサ</t>
    </rPh>
    <rPh sb="10" eb="12">
      <t>コウモク</t>
    </rPh>
    <rPh sb="15" eb="18">
      <t>グタイテキ</t>
    </rPh>
    <rPh sb="19" eb="21">
      <t>キジュツ</t>
    </rPh>
    <rPh sb="26" eb="27">
      <t>ベツ</t>
    </rPh>
    <rPh sb="28" eb="30">
      <t>ショルイ</t>
    </rPh>
    <rPh sb="31" eb="33">
      <t>テンプ</t>
    </rPh>
    <phoneticPr fontId="2"/>
  </si>
  <si>
    <t>その他堆肥</t>
    <rPh sb="2" eb="3">
      <t>タ</t>
    </rPh>
    <rPh sb="3" eb="5">
      <t>タイヒ</t>
    </rPh>
    <phoneticPr fontId="2"/>
  </si>
  <si>
    <t>番号</t>
  </si>
  <si>
    <t>項目</t>
  </si>
  <si>
    <t>選択</t>
    <rPh sb="0" eb="2">
      <t>センタク</t>
    </rPh>
    <phoneticPr fontId="2"/>
  </si>
  <si>
    <t>内容</t>
    <rPh sb="0" eb="2">
      <t>ナイヨウ</t>
    </rPh>
    <phoneticPr fontId="2"/>
  </si>
  <si>
    <t>配点</t>
    <rPh sb="0" eb="2">
      <t>ハイテン</t>
    </rPh>
    <phoneticPr fontId="2"/>
  </si>
  <si>
    <t>仮</t>
    <rPh sb="0" eb="1">
      <t>カリ</t>
    </rPh>
    <phoneticPr fontId="2"/>
  </si>
  <si>
    <t>得点</t>
    <rPh sb="0" eb="2">
      <t>トクテン</t>
    </rPh>
    <phoneticPr fontId="2"/>
  </si>
  <si>
    <t>備考</t>
  </si>
  <si>
    <t>①</t>
  </si>
  <si>
    <t>20％以上増</t>
    <phoneticPr fontId="2"/>
  </si>
  <si>
    <t>現状値が０であって目標値を設定する場合は、一律「20%以上増」を選択すること</t>
    <rPh sb="0" eb="2">
      <t>ゲンジョウ</t>
    </rPh>
    <rPh sb="2" eb="3">
      <t>チ</t>
    </rPh>
    <rPh sb="9" eb="12">
      <t>モクヒョウチ</t>
    </rPh>
    <rPh sb="13" eb="15">
      <t>セッテイ</t>
    </rPh>
    <rPh sb="17" eb="19">
      <t>バアイ</t>
    </rPh>
    <rPh sb="21" eb="23">
      <t>イチリツ</t>
    </rPh>
    <rPh sb="27" eb="29">
      <t>イジョウ</t>
    </rPh>
    <rPh sb="29" eb="30">
      <t>ゾウ</t>
    </rPh>
    <rPh sb="32" eb="34">
      <t>センタク</t>
    </rPh>
    <phoneticPr fontId="2"/>
  </si>
  <si>
    <t>10％以上20％未満</t>
    <phoneticPr fontId="2"/>
  </si>
  <si>
    <t>１％以上 10％未満</t>
    <rPh sb="2" eb="4">
      <t>イジョウ</t>
    </rPh>
    <phoneticPr fontId="2"/>
  </si>
  <si>
    <t>②</t>
    <phoneticPr fontId="2"/>
  </si>
  <si>
    <t>(該当の場合は、ひとつ選択)
事業目標：堆肥等品質の向上</t>
    <rPh sb="1" eb="3">
      <t>ガイトウ</t>
    </rPh>
    <rPh sb="4" eb="6">
      <t>バアイ</t>
    </rPh>
    <rPh sb="11" eb="13">
      <t>センタク</t>
    </rPh>
    <rPh sb="15" eb="17">
      <t>ジギョウ</t>
    </rPh>
    <rPh sb="17" eb="19">
      <t>モクヒョウ</t>
    </rPh>
    <rPh sb="20" eb="23">
      <t>タイヒナド</t>
    </rPh>
    <rPh sb="23" eb="25">
      <t>ヒンシツ</t>
    </rPh>
    <rPh sb="26" eb="28">
      <t>コウジョウ</t>
    </rPh>
    <phoneticPr fontId="2"/>
  </si>
  <si>
    <t>堆肥等のペレット化</t>
    <rPh sb="0" eb="2">
      <t>タイヒ</t>
    </rPh>
    <rPh sb="2" eb="3">
      <t>ナド</t>
    </rPh>
    <rPh sb="8" eb="9">
      <t>カ</t>
    </rPh>
    <phoneticPr fontId="2"/>
  </si>
  <si>
    <t>両方の内容に取り組む場合は、合計で最大６ポイントとする</t>
    <phoneticPr fontId="2"/>
  </si>
  <si>
    <t>その他の堆肥等の品質向上</t>
    <rPh sb="2" eb="3">
      <t>タ</t>
    </rPh>
    <rPh sb="4" eb="7">
      <t>タイヒナド</t>
    </rPh>
    <rPh sb="8" eb="10">
      <t>ヒンシツ</t>
    </rPh>
    <rPh sb="10" eb="12">
      <t>コウジョウ</t>
    </rPh>
    <phoneticPr fontId="2"/>
  </si>
  <si>
    <t>③</t>
    <phoneticPr fontId="2"/>
  </si>
  <si>
    <t>(ひとつ以上。複数選択可)
事業内容：新規購入か、機能向上を伴う改修か</t>
    <rPh sb="4" eb="6">
      <t>イジョウ</t>
    </rPh>
    <rPh sb="7" eb="9">
      <t>フクスウ</t>
    </rPh>
    <rPh sb="9" eb="11">
      <t>センタク</t>
    </rPh>
    <rPh sb="11" eb="12">
      <t>カ</t>
    </rPh>
    <phoneticPr fontId="2"/>
  </si>
  <si>
    <t>新規導入</t>
    <rPh sb="2" eb="4">
      <t>ドウニュウ</t>
    </rPh>
    <phoneticPr fontId="2"/>
  </si>
  <si>
    <t>両方の内容に取り組む場合は、合計で最大６ポイントとする</t>
    <rPh sb="17" eb="19">
      <t>サイダイ</t>
    </rPh>
    <phoneticPr fontId="2"/>
  </si>
  <si>
    <t>機能向上を伴う改修</t>
    <phoneticPr fontId="2"/>
  </si>
  <si>
    <t>④</t>
    <phoneticPr fontId="2"/>
  </si>
  <si>
    <t>(ひとつ以上。複数選択可)
事業内容：事業により導入又は改修する施設・機械等の種類</t>
    <rPh sb="4" eb="6">
      <t>イジョウ</t>
    </rPh>
    <rPh sb="7" eb="9">
      <t>フクスウ</t>
    </rPh>
    <rPh sb="9" eb="11">
      <t>センタク</t>
    </rPh>
    <rPh sb="11" eb="12">
      <t>カ</t>
    </rPh>
    <rPh sb="14" eb="16">
      <t>ジギョウ</t>
    </rPh>
    <rPh sb="16" eb="18">
      <t>ナイヨウ</t>
    </rPh>
    <rPh sb="19" eb="21">
      <t>ジギョウ</t>
    </rPh>
    <rPh sb="24" eb="26">
      <t>ドウニュウ</t>
    </rPh>
    <rPh sb="26" eb="27">
      <t>マタ</t>
    </rPh>
    <rPh sb="28" eb="30">
      <t>カイシュウ</t>
    </rPh>
    <rPh sb="32" eb="34">
      <t>シセツ</t>
    </rPh>
    <rPh sb="35" eb="37">
      <t>キカイ</t>
    </rPh>
    <rPh sb="37" eb="38">
      <t>ナド</t>
    </rPh>
    <phoneticPr fontId="2"/>
  </si>
  <si>
    <t>堆肥ペレット化用の堆肥等成型機</t>
    <rPh sb="0" eb="2">
      <t>タイヒ</t>
    </rPh>
    <rPh sb="6" eb="7">
      <t>カ</t>
    </rPh>
    <rPh sb="7" eb="8">
      <t>ヨウ</t>
    </rPh>
    <phoneticPr fontId="2"/>
  </si>
  <si>
    <t>複数の内容に取り組む場合は、合計で最大５ポイントとする</t>
    <rPh sb="17" eb="19">
      <t>サイダイ</t>
    </rPh>
    <phoneticPr fontId="2"/>
  </si>
  <si>
    <t xml:space="preserve">堆肥等生産プラント（コンポスタ、堆肥盤等） </t>
    <rPh sb="3" eb="5">
      <t>セイサン</t>
    </rPh>
    <rPh sb="16" eb="18">
      <t>タイヒ</t>
    </rPh>
    <rPh sb="18" eb="19">
      <t>バン</t>
    </rPh>
    <rPh sb="19" eb="20">
      <t>ナド</t>
    </rPh>
    <phoneticPr fontId="2"/>
  </si>
  <si>
    <t>堆肥等の生産に直接資するその他の機械類（堆肥撹拌機等）</t>
    <rPh sb="2" eb="3">
      <t>ナド</t>
    </rPh>
    <rPh sb="4" eb="6">
      <t>セイサン</t>
    </rPh>
    <rPh sb="14" eb="15">
      <t>タ</t>
    </rPh>
    <phoneticPr fontId="2"/>
  </si>
  <si>
    <t xml:space="preserve">堆肥等の散布用機械（ブロードキャスタ等） </t>
    <rPh sb="0" eb="2">
      <t>タイヒ</t>
    </rPh>
    <rPh sb="2" eb="3">
      <t>ナド</t>
    </rPh>
    <rPh sb="4" eb="6">
      <t>サンプ</t>
    </rPh>
    <rPh sb="6" eb="7">
      <t>ヨウ</t>
    </rPh>
    <rPh sb="7" eb="9">
      <t>キカイ</t>
    </rPh>
    <rPh sb="18" eb="19">
      <t>ナド</t>
    </rPh>
    <phoneticPr fontId="2"/>
  </si>
  <si>
    <t>その他の施設・機械（附帯機器等は除く）</t>
    <rPh sb="2" eb="3">
      <t>タ</t>
    </rPh>
    <rPh sb="4" eb="6">
      <t>シセツ</t>
    </rPh>
    <rPh sb="7" eb="9">
      <t>キカイ</t>
    </rPh>
    <rPh sb="10" eb="12">
      <t>フタイ</t>
    </rPh>
    <rPh sb="12" eb="14">
      <t>キキ</t>
    </rPh>
    <rPh sb="14" eb="15">
      <t>ナド</t>
    </rPh>
    <rPh sb="16" eb="17">
      <t>ノゾ</t>
    </rPh>
    <phoneticPr fontId="2"/>
  </si>
  <si>
    <t>⑤</t>
    <phoneticPr fontId="2"/>
  </si>
  <si>
    <t>８０％以上</t>
    <rPh sb="3" eb="5">
      <t>イジョウ</t>
    </rPh>
    <phoneticPr fontId="2"/>
  </si>
  <si>
    <t>５０％以上８０％未満</t>
    <rPh sb="3" eb="5">
      <t>イジョウ</t>
    </rPh>
    <rPh sb="8" eb="10">
      <t>ミマン</t>
    </rPh>
    <phoneticPr fontId="2"/>
  </si>
  <si>
    <t>⑥</t>
    <phoneticPr fontId="2"/>
  </si>
  <si>
    <t>（どちらかひとつを選択）
生産した堆肥等の県内供給先への供給率</t>
    <rPh sb="13" eb="15">
      <t>セイサン</t>
    </rPh>
    <rPh sb="17" eb="19">
      <t>タイヒ</t>
    </rPh>
    <rPh sb="19" eb="20">
      <t>ナド</t>
    </rPh>
    <rPh sb="21" eb="23">
      <t>ケンナイ</t>
    </rPh>
    <rPh sb="23" eb="25">
      <t>キョウキュウ</t>
    </rPh>
    <rPh sb="25" eb="26">
      <t>サキ</t>
    </rPh>
    <rPh sb="28" eb="30">
      <t>キョウキュウ</t>
    </rPh>
    <rPh sb="30" eb="31">
      <t>リツ</t>
    </rPh>
    <phoneticPr fontId="2"/>
  </si>
  <si>
    <t>（堆肥等の種類と、原材料、使用機材、作業工程、など生産方法を具体的に記述。堆肥の製造にあたっては、熟成期間、熟成方法、切返し方法などを記述すること。別に書類を添付してもよい。）</t>
    <rPh sb="1" eb="4">
      <t>タイヒナド</t>
    </rPh>
    <rPh sb="5" eb="7">
      <t>シュルイ</t>
    </rPh>
    <rPh sb="9" eb="12">
      <t>ゲンザイリョウ</t>
    </rPh>
    <rPh sb="18" eb="20">
      <t>サギョウ</t>
    </rPh>
    <rPh sb="20" eb="22">
      <t>コウテイ</t>
    </rPh>
    <rPh sb="25" eb="27">
      <t>セイサン</t>
    </rPh>
    <rPh sb="27" eb="29">
      <t>ホウホウ</t>
    </rPh>
    <rPh sb="30" eb="33">
      <t>グタイテキ</t>
    </rPh>
    <rPh sb="34" eb="36">
      <t>キジュツ</t>
    </rPh>
    <rPh sb="37" eb="39">
      <t>タイヒ</t>
    </rPh>
    <rPh sb="40" eb="42">
      <t>セイゾウ</t>
    </rPh>
    <rPh sb="49" eb="51">
      <t>ジュクセイ</t>
    </rPh>
    <rPh sb="51" eb="53">
      <t>キカン</t>
    </rPh>
    <rPh sb="54" eb="56">
      <t>ジュクセイ</t>
    </rPh>
    <rPh sb="56" eb="58">
      <t>ホウホウ</t>
    </rPh>
    <rPh sb="59" eb="60">
      <t>キ</t>
    </rPh>
    <rPh sb="60" eb="61">
      <t>カエ</t>
    </rPh>
    <rPh sb="62" eb="64">
      <t>ホウホウ</t>
    </rPh>
    <rPh sb="67" eb="69">
      <t>キジュツ</t>
    </rPh>
    <rPh sb="74" eb="75">
      <t>ベツ</t>
    </rPh>
    <rPh sb="76" eb="78">
      <t>ショルイ</t>
    </rPh>
    <rPh sb="79" eb="81">
      <t>テンプ</t>
    </rPh>
    <phoneticPr fontId="2"/>
  </si>
  <si>
    <t>９　確認事項　「申請にあたっては、下記内容を了承したものとみなします。すべてに同意の上チェック☑し、提出してください（一つでもチェックのない項目がある場合は申請はできません。）」</t>
    <phoneticPr fontId="2"/>
  </si>
  <si>
    <t>散布量（ｔ/年）</t>
  </si>
  <si>
    <t>（面積）増加％</t>
    <rPh sb="1" eb="3">
      <t>メンセキ</t>
    </rPh>
    <phoneticPr fontId="2"/>
  </si>
  <si>
    <t>現状（Ｒ４）</t>
  </si>
  <si>
    <t>散布面積（ha/年）</t>
    <rPh sb="2" eb="4">
      <t>メンセキ</t>
    </rPh>
    <phoneticPr fontId="2"/>
  </si>
  <si>
    <t>目標（Ｒ７）</t>
    <rPh sb="0" eb="2">
      <t>モクヒョウ</t>
    </rPh>
    <phoneticPr fontId="2"/>
  </si>
  <si>
    <t>(該当の場合は、ひとつ選択)
事業目標：地域内資源由来の堆肥等の生産量又は散布面積の増加</t>
    <rPh sb="1" eb="3">
      <t>ガイトウ</t>
    </rPh>
    <rPh sb="4" eb="6">
      <t>バアイ</t>
    </rPh>
    <rPh sb="11" eb="13">
      <t>センタク</t>
    </rPh>
    <rPh sb="15" eb="17">
      <t>ジギョウ</t>
    </rPh>
    <rPh sb="17" eb="19">
      <t>モクヒョウ</t>
    </rPh>
    <rPh sb="20" eb="22">
      <t>チイキ</t>
    </rPh>
    <rPh sb="28" eb="30">
      <t>タイヒ</t>
    </rPh>
    <rPh sb="30" eb="31">
      <t>ナド</t>
    </rPh>
    <rPh sb="32" eb="34">
      <t>セイサン</t>
    </rPh>
    <rPh sb="34" eb="35">
      <t>リョウ</t>
    </rPh>
    <rPh sb="37" eb="39">
      <t>サンプ</t>
    </rPh>
    <rPh sb="39" eb="41">
      <t>メンセキ</t>
    </rPh>
    <phoneticPr fontId="2"/>
  </si>
  <si>
    <t>堆肥等の散布面積を増加させる</t>
    <rPh sb="0" eb="3">
      <t>タイヒナド</t>
    </rPh>
    <rPh sb="4" eb="6">
      <t>サンプ</t>
    </rPh>
    <rPh sb="6" eb="8">
      <t>メンセキ</t>
    </rPh>
    <rPh sb="9" eb="11">
      <t>ゾウカ</t>
    </rPh>
    <phoneticPr fontId="2"/>
  </si>
  <si>
    <t>-</t>
    <phoneticPr fontId="2"/>
  </si>
  <si>
    <t>下限</t>
    <rPh sb="0" eb="2">
      <t>カゲン</t>
    </rPh>
    <phoneticPr fontId="2"/>
  </si>
  <si>
    <t>内訳合計</t>
    <rPh sb="0" eb="2">
      <t>ウチワケ</t>
    </rPh>
    <rPh sb="2" eb="4">
      <t>ゴウケイ</t>
    </rPh>
    <phoneticPr fontId="2"/>
  </si>
  <si>
    <t>その他(借入等)(円)</t>
    <rPh sb="2" eb="3">
      <t>タ</t>
    </rPh>
    <rPh sb="4" eb="6">
      <t>カリイレ</t>
    </rPh>
    <rPh sb="6" eb="7">
      <t>ナド</t>
    </rPh>
    <rPh sb="9" eb="10">
      <t>エン</t>
    </rPh>
    <phoneticPr fontId="2"/>
  </si>
  <si>
    <t>供給量（t/年）</t>
    <rPh sb="0" eb="2">
      <t>キョウキュウ</t>
    </rPh>
    <rPh sb="2" eb="3">
      <t>リョウ</t>
    </rPh>
    <rPh sb="6" eb="7">
      <t>ネン</t>
    </rPh>
    <phoneticPr fontId="2"/>
  </si>
  <si>
    <t>散布面積（ha/年）</t>
    <rPh sb="0" eb="2">
      <t>サンプ</t>
    </rPh>
    <rPh sb="2" eb="4">
      <t>メンセキ</t>
    </rPh>
    <rPh sb="8" eb="9">
      <t>ネン</t>
    </rPh>
    <phoneticPr fontId="2"/>
  </si>
  <si>
    <t>（どちらかひとつを選択）
県内の地域内資源（原料）利用率</t>
    <rPh sb="9" eb="11">
      <t>センタク</t>
    </rPh>
    <rPh sb="13" eb="15">
      <t>ケンナイ</t>
    </rPh>
    <rPh sb="16" eb="18">
      <t>チイキ</t>
    </rPh>
    <rPh sb="18" eb="19">
      <t>ナイ</t>
    </rPh>
    <rPh sb="19" eb="21">
      <t>シゲン</t>
    </rPh>
    <rPh sb="22" eb="24">
      <t>ゲンリョウ</t>
    </rPh>
    <rPh sb="25" eb="28">
      <t>リヨウリツ</t>
    </rPh>
    <phoneticPr fontId="2"/>
  </si>
  <si>
    <t>県内市町村名、又は県名</t>
    <rPh sb="0" eb="2">
      <t>ケンナイ</t>
    </rPh>
    <rPh sb="2" eb="5">
      <t>シチョウソン</t>
    </rPh>
    <rPh sb="5" eb="6">
      <t>メイ</t>
    </rPh>
    <rPh sb="7" eb="8">
      <t>マタ</t>
    </rPh>
    <rPh sb="9" eb="11">
      <t>ケンメイ</t>
    </rPh>
    <phoneticPr fontId="2"/>
  </si>
  <si>
    <t>主な散布先</t>
    <rPh sb="0" eb="1">
      <t>オモ</t>
    </rPh>
    <rPh sb="2" eb="4">
      <t>サンプ</t>
    </rPh>
    <rPh sb="4" eb="5">
      <t>サキ</t>
    </rPh>
    <phoneticPr fontId="2"/>
  </si>
  <si>
    <t>主な供給先</t>
    <rPh sb="0" eb="1">
      <t>オモ</t>
    </rPh>
    <rPh sb="2" eb="4">
      <t>キョウキュウ</t>
    </rPh>
    <rPh sb="4" eb="5">
      <t>サキ</t>
    </rPh>
    <phoneticPr fontId="2"/>
  </si>
  <si>
    <t>県内割合</t>
    <rPh sb="0" eb="1">
      <t>ケン</t>
    </rPh>
    <rPh sb="1" eb="2">
      <t>ナイ</t>
    </rPh>
    <rPh sb="2" eb="4">
      <t>ワリアイ</t>
    </rPh>
    <phoneticPr fontId="2"/>
  </si>
  <si>
    <r>
      <t>（実績報告書）※計画書と異なる箇所は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記入</t>
    </r>
    <rPh sb="1" eb="3">
      <t>ジッセキ</t>
    </rPh>
    <rPh sb="3" eb="6">
      <t>ホウコクショ</t>
    </rPh>
    <rPh sb="8" eb="11">
      <t>ケイカクショ</t>
    </rPh>
    <rPh sb="12" eb="13">
      <t>コト</t>
    </rPh>
    <rPh sb="15" eb="17">
      <t>カショ</t>
    </rPh>
    <rPh sb="18" eb="20">
      <t>アカジ</t>
    </rPh>
    <rPh sb="20" eb="22">
      <t>キニュウ</t>
    </rPh>
    <phoneticPr fontId="2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</si>
  <si>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</si>
  <si>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</si>
  <si>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</si>
  <si>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</si>
  <si>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</si>
  <si>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</si>
  <si>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</si>
  <si>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</si>
  <si>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</si>
  <si>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</si>
  <si>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</si>
  <si>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</si>
  <si>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</si>
  <si>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</si>
  <si>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</si>
  <si>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</si>
  <si>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</si>
  <si>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</si>
  <si>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</si>
  <si>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</si>
  <si>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</si>
  <si>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</si>
  <si>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</si>
  <si>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</si>
  <si>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</si>
  <si>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</si>
  <si>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</si>
  <si>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</si>
  <si>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</si>
  <si>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</si>
  <si>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</si>
  <si>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</si>
  <si>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</si>
  <si>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</si>
  <si>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</si>
  <si>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</si>
  <si>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</si>
  <si>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</si>
  <si>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2" eb="3">
      <t>シ</t>
    </rPh>
    <phoneticPr fontId="2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</si>
  <si>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</si>
  <si>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</si>
  <si>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</si>
  <si>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</si>
  <si>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</si>
  <si>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</si>
  <si>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</si>
  <si>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</si>
  <si>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</si>
  <si>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</si>
  <si>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</si>
  <si>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</si>
  <si>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</si>
  <si>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</si>
  <si>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</si>
  <si>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</si>
  <si>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</si>
  <si>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</si>
  <si>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</si>
  <si>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</si>
  <si>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</si>
  <si>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</si>
  <si>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</si>
  <si>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市町村名</t>
    <rPh sb="0" eb="3">
      <t>シチョウソン</t>
    </rPh>
    <rPh sb="3" eb="4">
      <t>メイ</t>
    </rPh>
    <phoneticPr fontId="2"/>
  </si>
  <si>
    <t>茨城県</t>
  </si>
  <si>
    <t>栃木県</t>
  </si>
  <si>
    <t>群馬県</t>
  </si>
  <si>
    <t>千葉県</t>
  </si>
  <si>
    <t>東京都</t>
  </si>
  <si>
    <t>神奈川県</t>
  </si>
  <si>
    <t>山梨県</t>
  </si>
  <si>
    <t>長野県</t>
  </si>
  <si>
    <t>自家生産</t>
    <rPh sb="0" eb="2">
      <t>ジカ</t>
    </rPh>
    <rPh sb="2" eb="4">
      <t>セイサン</t>
    </rPh>
    <phoneticPr fontId="2"/>
  </si>
  <si>
    <t>さいたま市</t>
    <phoneticPr fontId="2"/>
  </si>
  <si>
    <t>その他都道府県</t>
    <rPh sb="2" eb="3">
      <t>タ</t>
    </rPh>
    <rPh sb="3" eb="7">
      <t>トドウフケン</t>
    </rPh>
    <phoneticPr fontId="2"/>
  </si>
  <si>
    <t>・・・</t>
    <phoneticPr fontId="2"/>
  </si>
  <si>
    <t>供給元・県内（50%）</t>
    <rPh sb="0" eb="2">
      <t>キョウキュウ</t>
    </rPh>
    <rPh sb="2" eb="3">
      <t>モト</t>
    </rPh>
    <rPh sb="4" eb="6">
      <t>ケンナイ</t>
    </rPh>
    <phoneticPr fontId="2"/>
  </si>
  <si>
    <t>供給先・県内（50%）</t>
    <rPh sb="0" eb="2">
      <t>キョウキュウ</t>
    </rPh>
    <rPh sb="2" eb="3">
      <t>サキ</t>
    </rPh>
    <rPh sb="4" eb="6">
      <t>ケンナイ</t>
    </rPh>
    <phoneticPr fontId="2"/>
  </si>
  <si>
    <t>1,000,000～20,000,000円・1/2以内</t>
    <rPh sb="20" eb="21">
      <t>エン</t>
    </rPh>
    <rPh sb="25" eb="27">
      <t>イナイ</t>
    </rPh>
    <phoneticPr fontId="2"/>
  </si>
  <si>
    <t>500,000～2,500,000円・1/2以内</t>
    <rPh sb="17" eb="18">
      <t>エン</t>
    </rPh>
    <rPh sb="22" eb="24">
      <t>イナイ</t>
    </rPh>
    <phoneticPr fontId="2"/>
  </si>
  <si>
    <t>～22,500,000円・1/2以内</t>
    <rPh sb="11" eb="12">
      <t>エン</t>
    </rPh>
    <rPh sb="16" eb="18">
      <t>イナイ</t>
    </rPh>
    <phoneticPr fontId="2"/>
  </si>
  <si>
    <t>（県補助金の上下限額・補助率）</t>
    <rPh sb="1" eb="2">
      <t>ケン</t>
    </rPh>
    <rPh sb="2" eb="5">
      <t>ホジョキン</t>
    </rPh>
    <rPh sb="6" eb="7">
      <t>ウエ</t>
    </rPh>
    <rPh sb="7" eb="9">
      <t>カゲン</t>
    </rPh>
    <rPh sb="9" eb="10">
      <t>ガク</t>
    </rPh>
    <rPh sb="11" eb="14">
      <t>ホジョリツ</t>
    </rPh>
    <phoneticPr fontId="2"/>
  </si>
  <si>
    <t>→4,6,7(1),8,9を記入</t>
    <rPh sb="14" eb="16">
      <t>キニュウ</t>
    </rPh>
    <phoneticPr fontId="2"/>
  </si>
  <si>
    <t>→5,6,7(2),8,9を記入</t>
    <rPh sb="14" eb="16">
      <t>キニュウ</t>
    </rPh>
    <phoneticPr fontId="2"/>
  </si>
  <si>
    <t>主な供給元</t>
    <rPh sb="0" eb="1">
      <t>オモ</t>
    </rPh>
    <rPh sb="2" eb="4">
      <t>キョウキュウ</t>
    </rPh>
    <rPh sb="4" eb="5">
      <t>モト</t>
    </rPh>
    <phoneticPr fontId="2"/>
  </si>
  <si>
    <t>（その他区分はここに記載）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</si>
</sst>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38" fontId="0" fillId="0" borderId="0" xfId="1" applyFont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1" xfId="1" applyFont="1" applyBorder="1" applyAlignment="1" applyProtection="1">
      <alignment vertical="center" shrinkToFit="1"/>
    </xf>
    <xf numFmtId="38" fontId="0" fillId="0" borderId="5" xfId="1" applyFont="1" applyFill="1" applyBorder="1" applyAlignment="1" applyProtection="1">
      <alignment horizontal="left" vertical="center"/>
    </xf>
    <xf numFmtId="38" fontId="0" fillId="0" borderId="1" xfId="1" applyFont="1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 shrinkToFit="1"/>
    </xf>
    <xf numFmtId="38" fontId="0" fillId="2" borderId="1" xfId="1" applyFont="1" applyFill="1" applyBorder="1" applyProtection="1">
      <alignment vertical="center"/>
      <protection locked="0"/>
    </xf>
    <xf numFmtId="38" fontId="0" fillId="0" borderId="1" xfId="1" applyFont="1" applyBorder="1" applyProtection="1">
      <alignment vertical="center"/>
    </xf>
    <xf numFmtId="38" fontId="0" fillId="0" borderId="0" xfId="1" applyFont="1" applyAlignment="1" applyProtection="1">
      <alignment vertical="center"/>
    </xf>
    <xf numFmtId="38" fontId="0" fillId="0" borderId="8" xfId="1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38" fontId="0" fillId="0" borderId="0" xfId="0" applyNumberFormat="1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ill="1" applyBorder="1" applyAlignment="1" applyProtection="1">
      <alignment horizontal="center" vertical="center" shrinkToFit="1"/>
    </xf>
    <xf numFmtId="38" fontId="0" fillId="0" borderId="0" xfId="1" applyFont="1" applyFill="1" applyBorder="1" applyAlignment="1" applyProtection="1">
      <alignment vertical="center" shrinkToFit="1"/>
    </xf>
    <xf numFmtId="38" fontId="0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38" fontId="0" fillId="0" borderId="0" xfId="1" applyFont="1" applyFill="1" applyAlignment="1" applyProtection="1">
      <alignment vertical="center"/>
    </xf>
    <xf numFmtId="38" fontId="0" fillId="0" borderId="0" xfId="1" applyFont="1" applyFill="1" applyProtection="1">
      <alignment vertical="center"/>
    </xf>
    <xf numFmtId="0" fontId="0" fillId="0" borderId="0" xfId="0" applyFill="1" applyBorder="1" applyProtection="1">
      <alignment vertical="center"/>
    </xf>
    <xf numFmtId="38" fontId="0" fillId="0" borderId="0" xfId="1" applyFont="1" applyFill="1" applyBorder="1" applyAlignment="1" applyProtection="1">
      <alignment horizontal="right" vertical="center" shrinkToFit="1"/>
    </xf>
    <xf numFmtId="38" fontId="0" fillId="0" borderId="0" xfId="0" applyNumberFormat="1" applyFill="1" applyBorder="1" applyAlignment="1" applyProtection="1">
      <alignment horizontal="right" vertical="center" shrinkToFit="1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Border="1" applyProtection="1">
      <alignment vertical="center"/>
    </xf>
    <xf numFmtId="0" fontId="0" fillId="0" borderId="0" xfId="0" applyFill="1" applyBorder="1">
      <alignment vertical="center"/>
    </xf>
    <xf numFmtId="38" fontId="0" fillId="0" borderId="8" xfId="1" applyFont="1" applyBorder="1" applyProtection="1">
      <alignment vertic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0" xfId="0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9" xfId="0" applyBorder="1" applyProtection="1">
      <alignment vertical="center"/>
    </xf>
    <xf numFmtId="0" fontId="0" fillId="0" borderId="1" xfId="0" applyBorder="1" applyAlignment="1">
      <alignment horizontal="center" vertical="center" shrinkToFit="1"/>
    </xf>
    <xf numFmtId="38" fontId="3" fillId="0" borderId="0" xfId="1" applyFont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 shrinkToFit="1"/>
    </xf>
    <xf numFmtId="38" fontId="3" fillId="2" borderId="1" xfId="1" applyFont="1" applyFill="1" applyBorder="1" applyProtection="1">
      <alignment vertical="center"/>
      <protection locked="0"/>
    </xf>
    <xf numFmtId="38" fontId="3" fillId="0" borderId="1" xfId="1" applyFont="1" applyBorder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9" fontId="0" fillId="5" borderId="2" xfId="2" applyFont="1" applyFill="1" applyBorder="1" applyProtection="1">
      <alignment vertical="center"/>
      <protection locked="0"/>
    </xf>
    <xf numFmtId="9" fontId="3" fillId="0" borderId="1" xfId="2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0" fillId="0" borderId="13" xfId="1" applyFont="1" applyBorder="1" applyProtection="1">
      <alignment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38" fontId="0" fillId="2" borderId="1" xfId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>
      <alignment vertical="center"/>
    </xf>
    <xf numFmtId="0" fontId="0" fillId="6" borderId="0" xfId="0" applyFill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25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0" xfId="0" applyFill="1">
      <alignment vertical="center"/>
    </xf>
    <xf numFmtId="0" fontId="0" fillId="9" borderId="24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26" xfId="0" applyFill="1" applyBorder="1">
      <alignment vertical="center"/>
    </xf>
    <xf numFmtId="0" fontId="0" fillId="10" borderId="22" xfId="0" applyFill="1" applyBorder="1" applyAlignment="1">
      <alignment horizontal="center" vertical="center"/>
    </xf>
    <xf numFmtId="0" fontId="0" fillId="10" borderId="0" xfId="0" applyFill="1">
      <alignment vertical="center"/>
    </xf>
    <xf numFmtId="0" fontId="0" fillId="10" borderId="25" xfId="0" applyFill="1" applyBorder="1" applyAlignment="1">
      <alignment horizontal="center" vertical="center"/>
    </xf>
    <xf numFmtId="0" fontId="0" fillId="7" borderId="26" xfId="0" applyFill="1" applyBorder="1">
      <alignment vertical="center"/>
    </xf>
    <xf numFmtId="0" fontId="0" fillId="7" borderId="27" xfId="0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32" xfId="0" applyFill="1" applyBorder="1">
      <alignment vertical="center"/>
    </xf>
    <xf numFmtId="0" fontId="0" fillId="0" borderId="32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/>
    </xf>
    <xf numFmtId="9" fontId="0" fillId="0" borderId="1" xfId="2" applyFont="1" applyBorder="1">
      <alignment vertical="center"/>
    </xf>
    <xf numFmtId="9" fontId="0" fillId="0" borderId="1" xfId="2" applyFont="1" applyFill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37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39" xfId="0" applyFill="1" applyBorder="1" applyAlignment="1">
      <alignment vertical="center"/>
    </xf>
    <xf numFmtId="0" fontId="0" fillId="7" borderId="37" xfId="0" applyFill="1" applyBorder="1">
      <alignment vertical="center"/>
    </xf>
    <xf numFmtId="0" fontId="0" fillId="7" borderId="39" xfId="0" applyFill="1" applyBorder="1">
      <alignment vertical="center"/>
    </xf>
    <xf numFmtId="0" fontId="0" fillId="8" borderId="37" xfId="0" applyFill="1" applyBorder="1">
      <alignment vertical="center"/>
    </xf>
    <xf numFmtId="0" fontId="0" fillId="8" borderId="39" xfId="0" applyFill="1" applyBorder="1">
      <alignment vertical="center"/>
    </xf>
    <xf numFmtId="0" fontId="0" fillId="9" borderId="37" xfId="0" applyFill="1" applyBorder="1">
      <alignment vertical="center"/>
    </xf>
    <xf numFmtId="0" fontId="0" fillId="9" borderId="38" xfId="0" applyFill="1" applyBorder="1">
      <alignment vertical="center"/>
    </xf>
    <xf numFmtId="0" fontId="0" fillId="10" borderId="39" xfId="0" applyFill="1" applyBorder="1">
      <alignment vertical="center"/>
    </xf>
    <xf numFmtId="0" fontId="0" fillId="7" borderId="40" xfId="0" applyFill="1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38" fontId="3" fillId="4" borderId="1" xfId="1" applyFont="1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38" fontId="0" fillId="2" borderId="30" xfId="1" applyFont="1" applyFill="1" applyBorder="1" applyProtection="1">
      <alignment vertical="center"/>
      <protection locked="0"/>
    </xf>
    <xf numFmtId="38" fontId="0" fillId="2" borderId="31" xfId="1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5" fillId="6" borderId="41" xfId="0" applyFont="1" applyFill="1" applyBorder="1" applyAlignment="1" applyProtection="1">
      <alignment horizontal="center" vertical="center" wrapText="1"/>
      <protection locked="0"/>
    </xf>
    <xf numFmtId="0" fontId="5" fillId="6" borderId="42" xfId="0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center" wrapText="1"/>
      <protection locked="0"/>
    </xf>
    <xf numFmtId="0" fontId="5" fillId="7" borderId="41" xfId="0" applyFont="1" applyFill="1" applyBorder="1" applyAlignment="1" applyProtection="1">
      <alignment horizontal="center" vertical="center" wrapText="1"/>
      <protection locked="0"/>
    </xf>
    <xf numFmtId="0" fontId="5" fillId="7" borderId="43" xfId="0" applyFont="1" applyFill="1" applyBorder="1" applyAlignment="1" applyProtection="1">
      <alignment horizontal="center" vertical="center" wrapText="1"/>
      <protection locked="0"/>
    </xf>
    <xf numFmtId="0" fontId="5" fillId="8" borderId="41" xfId="0" applyFont="1" applyFill="1" applyBorder="1" applyAlignment="1" applyProtection="1">
      <alignment horizontal="center" vertical="center" wrapText="1"/>
      <protection locked="0"/>
    </xf>
    <xf numFmtId="0" fontId="5" fillId="8" borderId="43" xfId="0" applyFont="1" applyFill="1" applyBorder="1" applyAlignment="1" applyProtection="1">
      <alignment horizontal="center" vertical="center" wrapText="1"/>
      <protection locked="0"/>
    </xf>
    <xf numFmtId="0" fontId="5" fillId="9" borderId="41" xfId="0" applyFont="1" applyFill="1" applyBorder="1" applyAlignment="1" applyProtection="1">
      <alignment horizontal="center" vertical="center" wrapText="1"/>
      <protection locked="0"/>
    </xf>
    <xf numFmtId="0" fontId="5" fillId="9" borderId="42" xfId="0" applyFont="1" applyFill="1" applyBorder="1" applyAlignment="1" applyProtection="1">
      <alignment horizontal="center" vertical="center" wrapText="1"/>
      <protection locked="0"/>
    </xf>
    <xf numFmtId="0" fontId="5" fillId="10" borderId="41" xfId="0" applyFont="1" applyFill="1" applyBorder="1" applyAlignment="1" applyProtection="1">
      <alignment horizontal="center" vertical="center" wrapText="1"/>
      <protection locked="0"/>
    </xf>
    <xf numFmtId="0" fontId="5" fillId="10" borderId="43" xfId="0" applyFont="1" applyFill="1" applyBorder="1" applyAlignment="1" applyProtection="1">
      <alignment horizontal="center" vertical="center" wrapText="1"/>
      <protection locked="0"/>
    </xf>
    <xf numFmtId="0" fontId="5" fillId="7" borderId="44" xfId="0" applyFont="1" applyFill="1" applyBorder="1" applyAlignment="1" applyProtection="1">
      <alignment horizontal="center" vertical="center" wrapText="1"/>
      <protection locked="0"/>
    </xf>
    <xf numFmtId="38" fontId="7" fillId="4" borderId="1" xfId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38" fontId="0" fillId="0" borderId="2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center" vertical="center"/>
    </xf>
    <xf numFmtId="38" fontId="0" fillId="2" borderId="2" xfId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38" fontId="0" fillId="2" borderId="3" xfId="1" applyFont="1" applyFill="1" applyBorder="1" applyAlignment="1" applyProtection="1">
      <alignment horizontal="left" vertical="center"/>
      <protection locked="0"/>
    </xf>
    <xf numFmtId="38" fontId="0" fillId="2" borderId="4" xfId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 shrinkToFit="1"/>
    </xf>
    <xf numFmtId="38" fontId="0" fillId="0" borderId="1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left" vertical="center"/>
    </xf>
    <xf numFmtId="38" fontId="0" fillId="0" borderId="4" xfId="1" applyFont="1" applyBorder="1" applyAlignment="1" applyProtection="1">
      <alignment horizontal="left" vertical="center"/>
    </xf>
    <xf numFmtId="38" fontId="0" fillId="0" borderId="1" xfId="1" applyFont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6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38" fontId="3" fillId="0" borderId="6" xfId="1" applyFont="1" applyBorder="1" applyAlignment="1" applyProtection="1">
      <alignment horizontal="center" vertical="center"/>
    </xf>
    <xf numFmtId="38" fontId="3" fillId="0" borderId="7" xfId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3" fillId="0" borderId="4" xfId="1" applyFont="1" applyBorder="1" applyAlignment="1" applyProtection="1">
      <alignment horizontal="center" vertical="center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right" vertical="center" shrinkToFit="1"/>
    </xf>
    <xf numFmtId="38" fontId="0" fillId="0" borderId="15" xfId="1" applyFont="1" applyFill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center" vertical="center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38" fontId="0" fillId="0" borderId="20" xfId="1" applyFont="1" applyFill="1" applyBorder="1" applyAlignment="1" applyProtection="1">
      <alignment horizontal="center" vertical="center"/>
      <protection locked="0"/>
    </xf>
    <xf numFmtId="38" fontId="0" fillId="0" borderId="19" xfId="0" applyNumberFormat="1" applyFill="1" applyBorder="1" applyAlignment="1" applyProtection="1">
      <alignment horizontal="right" vertical="center" shrinkToFit="1"/>
    </xf>
    <xf numFmtId="38" fontId="0" fillId="0" borderId="21" xfId="0" applyNumberFormat="1" applyFill="1" applyBorder="1" applyAlignment="1" applyProtection="1">
      <alignment horizontal="right" vertical="center" shrinkToFit="1"/>
    </xf>
    <xf numFmtId="0" fontId="0" fillId="0" borderId="16" xfId="0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38" fontId="0" fillId="2" borderId="2" xfId="1" quotePrefix="1" applyFont="1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 applyProtection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10" borderId="33" xfId="0" applyFill="1" applyBorder="1" applyAlignment="1">
      <alignment horizontal="left" vertical="center" wrapText="1"/>
    </xf>
    <xf numFmtId="0" fontId="0" fillId="10" borderId="35" xfId="0" applyFill="1" applyBorder="1" applyAlignment="1">
      <alignment horizontal="left" vertical="center"/>
    </xf>
    <xf numFmtId="0" fontId="0" fillId="10" borderId="22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/>
    </xf>
    <xf numFmtId="0" fontId="0" fillId="7" borderId="22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33" xfId="0" applyFill="1" applyBorder="1" applyAlignment="1">
      <alignment horizontal="left" vertical="center" wrapText="1"/>
    </xf>
    <xf numFmtId="0" fontId="0" fillId="8" borderId="3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0" fillId="9" borderId="46" xfId="0" applyFill="1" applyBorder="1" applyAlignment="1">
      <alignment horizontal="left" vertical="center" wrapText="1"/>
    </xf>
    <xf numFmtId="0" fontId="0" fillId="9" borderId="47" xfId="0" applyFill="1" applyBorder="1" applyAlignment="1">
      <alignment horizontal="left" vertical="center" wrapText="1"/>
    </xf>
    <xf numFmtId="0" fontId="0" fillId="9" borderId="48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6" borderId="33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3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7" borderId="35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28">
    <dxf>
      <font>
        <color rgb="FFFF0000"/>
      </font>
    </dxf>
    <dxf>
      <font>
        <b/>
        <i val="0"/>
        <strike val="0"/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theme="0" tint="-0.499984740745262"/>
        </patternFill>
      </fill>
    </dxf>
    <dxf>
      <font>
        <strike val="0"/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ill>
        <patternFill>
          <bgColor theme="0" tint="-0.499984740745262"/>
        </patternFill>
      </fill>
    </dxf>
    <dxf>
      <font>
        <strike val="0"/>
        <color rgb="FFFF0000"/>
      </font>
    </dxf>
    <dxf>
      <fill>
        <patternFill>
          <bgColor theme="0" tint="-0.24994659260841701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122465</xdr:colOff>
      <xdr:row>67</xdr:row>
      <xdr:rowOff>20409</xdr:rowOff>
    </xdr:from>
    <xdr:to>
      <xdr:col>6</xdr:col>
      <xdr:colOff>998424</xdr:colOff>
      <xdr:row>70</xdr:row>
      <xdr:rowOff>137770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84134704-9626-43AC-BC61-8AEB2C6AB0B7}"/>
            </a:ext>
          </a:extLst>
        </xdr:cNvPr>
        <xdr:cNvSpPr/>
      </xdr:nvSpPr>
      <xdr:spPr>
        <a:xfrm>
          <a:off x="6817179" y="12538980"/>
          <a:ext cx="875959" cy="648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138794</xdr:colOff>
      <xdr:row>74</xdr:row>
      <xdr:rowOff>9523</xdr:rowOff>
    </xdr:from>
    <xdr:to>
      <xdr:col>6</xdr:col>
      <xdr:colOff>1014753</xdr:colOff>
      <xdr:row>77</xdr:row>
      <xdr:rowOff>126884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5AA3DAF-5487-421A-B8B9-9B569B408EF8}"/>
            </a:ext>
          </a:extLst>
        </xdr:cNvPr>
        <xdr:cNvSpPr/>
      </xdr:nvSpPr>
      <xdr:spPr>
        <a:xfrm>
          <a:off x="6833508" y="13766344"/>
          <a:ext cx="875959" cy="648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BBE5-A953-48BD-B0CA-59A68F6B5368}">
  <dimension ref="A1:AA115"/>
  <sheetViews>
    <sheetView tabSelected="1" view="pageBreakPreview" zoomScale="60" zoomScaleNormal="100" workbookViewId="0">
      <selection activeCell="J12" sqref="J12"/>
    </sheetView>
  </sheetViews>
  <sheetFormatPr defaultRowHeight="13.5" x14ac:dyDescent="0.15"/>
  <cols>
    <col min="1" max="13" width="14.625" style="11" customWidth="1"/>
    <col min="14" max="14" width="17.375" customWidth="1"/>
    <col min="15" max="15" width="12.375" customWidth="1"/>
    <col min="16" max="17" width="9" customWidth="1"/>
    <col min="27" max="16384" width="9" style="11"/>
  </cols>
  <sheetData>
    <row r="1" spans="1:26" s="62" customFormat="1" ht="22.5" customHeight="1" x14ac:dyDescent="0.15">
      <c r="A1" s="69"/>
      <c r="B1" s="70"/>
      <c r="C1" s="63"/>
      <c r="D1" s="63"/>
      <c r="E1" s="225" t="s">
        <v>108</v>
      </c>
      <c r="F1" s="225"/>
      <c r="G1" s="225"/>
      <c r="H1" s="136" t="s">
        <v>110</v>
      </c>
      <c r="I1" s="115"/>
      <c r="J1" s="115"/>
      <c r="K1" s="115"/>
      <c r="L1" s="63"/>
      <c r="N1" s="64" t="s">
        <v>82</v>
      </c>
      <c r="O1" s="65" t="str">
        <f>IF(COUNTIF(N3:Z114,"NG"),"要修正！","クリア ! ")</f>
        <v>要修正！</v>
      </c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s="1" customFormat="1" x14ac:dyDescent="0.15">
      <c r="A2" s="1" t="s">
        <v>58</v>
      </c>
      <c r="F2" s="2"/>
      <c r="G2" s="11" t="s">
        <v>57</v>
      </c>
      <c r="H2" s="11"/>
      <c r="I2" s="11"/>
      <c r="J2" s="11"/>
      <c r="K2" s="11"/>
      <c r="L2" s="11"/>
      <c r="M2" s="11"/>
      <c r="N2" s="108" t="s">
        <v>111</v>
      </c>
      <c r="O2" s="19">
        <f>別紙2!G19</f>
        <v>0</v>
      </c>
      <c r="P2" s="19"/>
      <c r="Q2"/>
      <c r="R2"/>
      <c r="S2"/>
      <c r="T2"/>
      <c r="U2"/>
      <c r="V2"/>
      <c r="W2"/>
      <c r="X2"/>
      <c r="Y2"/>
      <c r="Z2"/>
    </row>
    <row r="3" spans="1:26" s="1" customFormat="1" x14ac:dyDescent="0.15">
      <c r="A3" s="3" t="s">
        <v>26</v>
      </c>
      <c r="B3" s="188"/>
      <c r="C3" s="189"/>
      <c r="D3" s="189"/>
      <c r="E3" s="190"/>
      <c r="F3" s="4"/>
      <c r="G3" s="22" t="s">
        <v>35</v>
      </c>
      <c r="H3" s="12" t="s">
        <v>34</v>
      </c>
      <c r="I3" s="161" t="s">
        <v>56</v>
      </c>
      <c r="J3" s="196"/>
      <c r="K3" s="162"/>
      <c r="L3" s="161" t="s">
        <v>31</v>
      </c>
      <c r="M3" s="162"/>
      <c r="N3" s="19" t="str">
        <f>IF(B3="","NG","OK")</f>
        <v>NG</v>
      </c>
      <c r="O3" s="19"/>
      <c r="P3" s="19"/>
      <c r="Q3"/>
      <c r="R3"/>
      <c r="S3"/>
      <c r="T3"/>
      <c r="U3"/>
      <c r="V3"/>
      <c r="W3"/>
      <c r="X3"/>
      <c r="Y3"/>
      <c r="Z3"/>
    </row>
    <row r="4" spans="1:26" s="1" customFormat="1" x14ac:dyDescent="0.15">
      <c r="A4" s="3" t="s">
        <v>104</v>
      </c>
      <c r="B4" s="188"/>
      <c r="C4" s="189"/>
      <c r="D4" s="189"/>
      <c r="E4" s="190"/>
      <c r="F4" s="4"/>
      <c r="G4" s="67"/>
      <c r="H4" s="68"/>
      <c r="I4" s="182"/>
      <c r="J4" s="183"/>
      <c r="K4" s="184"/>
      <c r="L4" s="182"/>
      <c r="M4" s="184"/>
      <c r="N4" s="19" t="str">
        <f t="shared" ref="N4:N7" si="0">IF(B4="","NG","OK")</f>
        <v>NG</v>
      </c>
      <c r="O4" s="19"/>
      <c r="P4" s="19"/>
      <c r="Q4"/>
      <c r="R4"/>
      <c r="S4"/>
      <c r="T4"/>
      <c r="U4"/>
      <c r="V4"/>
      <c r="W4"/>
      <c r="X4"/>
      <c r="Y4"/>
      <c r="Z4"/>
    </row>
    <row r="5" spans="1:26" s="1" customFormat="1" x14ac:dyDescent="0.15">
      <c r="A5" s="3" t="s">
        <v>0</v>
      </c>
      <c r="B5" s="233"/>
      <c r="C5" s="189"/>
      <c r="D5" s="189"/>
      <c r="E5" s="190"/>
      <c r="F5" s="4"/>
      <c r="G5" s="67"/>
      <c r="H5" s="68"/>
      <c r="I5" s="182"/>
      <c r="J5" s="183"/>
      <c r="K5" s="184"/>
      <c r="L5" s="182"/>
      <c r="M5" s="184"/>
      <c r="N5" s="19" t="str">
        <f t="shared" si="0"/>
        <v>NG</v>
      </c>
      <c r="O5" s="19"/>
      <c r="P5" s="19"/>
      <c r="Q5"/>
      <c r="R5"/>
      <c r="S5"/>
      <c r="T5"/>
      <c r="U5"/>
      <c r="V5"/>
      <c r="W5"/>
      <c r="X5"/>
      <c r="Y5"/>
      <c r="Z5"/>
    </row>
    <row r="6" spans="1:26" s="1" customFormat="1" x14ac:dyDescent="0.15">
      <c r="A6" s="3" t="s">
        <v>25</v>
      </c>
      <c r="B6" s="188"/>
      <c r="C6" s="189"/>
      <c r="D6" s="189"/>
      <c r="E6" s="190"/>
      <c r="F6" s="4"/>
      <c r="G6" s="67"/>
      <c r="H6" s="68"/>
      <c r="I6" s="182"/>
      <c r="J6" s="183"/>
      <c r="K6" s="184"/>
      <c r="L6" s="182"/>
      <c r="M6" s="184"/>
      <c r="N6" s="19" t="str">
        <f t="shared" si="0"/>
        <v>NG</v>
      </c>
      <c r="O6" s="19"/>
      <c r="P6" s="19"/>
      <c r="Q6"/>
      <c r="R6"/>
      <c r="S6"/>
      <c r="T6"/>
      <c r="U6"/>
      <c r="V6"/>
      <c r="W6"/>
      <c r="X6"/>
      <c r="Y6"/>
      <c r="Z6"/>
    </row>
    <row r="7" spans="1:26" s="1" customFormat="1" x14ac:dyDescent="0.15">
      <c r="A7" s="3" t="s">
        <v>29</v>
      </c>
      <c r="B7" s="194" t="s">
        <v>70</v>
      </c>
      <c r="C7" s="195"/>
      <c r="D7" s="166" t="s">
        <v>285</v>
      </c>
      <c r="E7" s="167"/>
      <c r="F7" s="9"/>
      <c r="G7" s="67"/>
      <c r="H7" s="68"/>
      <c r="I7" s="182"/>
      <c r="J7" s="183"/>
      <c r="K7" s="184"/>
      <c r="L7" s="182"/>
      <c r="M7" s="184"/>
      <c r="N7" s="19" t="str">
        <f t="shared" si="0"/>
        <v>OK</v>
      </c>
      <c r="O7" s="19"/>
      <c r="P7" s="19"/>
      <c r="Q7"/>
      <c r="R7"/>
      <c r="S7"/>
      <c r="T7"/>
      <c r="U7"/>
      <c r="V7"/>
      <c r="W7"/>
      <c r="X7"/>
      <c r="Y7"/>
      <c r="Z7"/>
    </row>
    <row r="8" spans="1:26" s="27" customFormat="1" x14ac:dyDescent="0.15">
      <c r="A8" s="23"/>
      <c r="B8" s="24" t="s">
        <v>112</v>
      </c>
      <c r="C8" s="25"/>
      <c r="D8" s="25"/>
      <c r="E8" s="25"/>
      <c r="F8" s="26"/>
      <c r="G8" s="33" t="s">
        <v>65</v>
      </c>
      <c r="H8" s="2"/>
      <c r="I8" s="2"/>
      <c r="J8" s="2"/>
      <c r="K8" s="2"/>
      <c r="L8" s="2"/>
      <c r="M8" s="2"/>
      <c r="N8" s="19"/>
      <c r="O8" s="19"/>
      <c r="P8" s="19"/>
      <c r="Q8"/>
      <c r="R8"/>
      <c r="S8"/>
      <c r="T8"/>
      <c r="U8"/>
      <c r="V8"/>
      <c r="W8"/>
      <c r="X8"/>
      <c r="Y8"/>
      <c r="Z8"/>
    </row>
    <row r="9" spans="1:26" customFormat="1" x14ac:dyDescent="0.15">
      <c r="A9" t="s">
        <v>59</v>
      </c>
      <c r="L9" s="21"/>
      <c r="M9" s="21"/>
      <c r="N9" s="19"/>
      <c r="O9" s="19"/>
      <c r="P9" s="19"/>
    </row>
    <row r="10" spans="1:26" customFormat="1" x14ac:dyDescent="0.15">
      <c r="A10" s="1" t="s">
        <v>55</v>
      </c>
      <c r="B10" s="1"/>
      <c r="C10" s="1"/>
      <c r="D10" s="1"/>
      <c r="E10" s="1"/>
      <c r="F10" s="1"/>
      <c r="G10" s="1"/>
      <c r="L10" s="21"/>
      <c r="M10" s="21"/>
      <c r="N10" s="19"/>
      <c r="O10" s="19"/>
      <c r="P10" s="19"/>
    </row>
    <row r="11" spans="1:26" customFormat="1" x14ac:dyDescent="0.15">
      <c r="A11" s="5" t="s">
        <v>37</v>
      </c>
      <c r="B11" s="197" t="s">
        <v>41</v>
      </c>
      <c r="C11" s="197"/>
      <c r="D11" s="197" t="s">
        <v>40</v>
      </c>
      <c r="E11" s="197"/>
      <c r="F11" s="10"/>
      <c r="G11" s="1"/>
      <c r="L11" s="21"/>
      <c r="M11" s="21"/>
      <c r="N11" s="19" t="s">
        <v>113</v>
      </c>
      <c r="O11" s="19"/>
      <c r="P11" s="19"/>
    </row>
    <row r="12" spans="1:26" customFormat="1" ht="17.25" x14ac:dyDescent="0.15">
      <c r="A12" s="160" t="s">
        <v>66</v>
      </c>
      <c r="B12" s="198" t="s">
        <v>43</v>
      </c>
      <c r="C12" s="199"/>
      <c r="D12" s="200" t="s">
        <v>42</v>
      </c>
      <c r="E12" s="200"/>
      <c r="F12" s="41" t="s">
        <v>282</v>
      </c>
      <c r="G12" s="1"/>
      <c r="L12" s="21"/>
      <c r="M12" s="21"/>
      <c r="N12" s="19" t="str">
        <f>IF(COUNTIF(A12:A13,"☑")=0,"NG","OK")</f>
        <v>NG</v>
      </c>
      <c r="O12" s="19"/>
      <c r="P12" s="19"/>
    </row>
    <row r="13" spans="1:26" customFormat="1" ht="17.25" x14ac:dyDescent="0.15">
      <c r="A13" s="160" t="s">
        <v>66</v>
      </c>
      <c r="B13" s="200" t="s">
        <v>44</v>
      </c>
      <c r="C13" s="200"/>
      <c r="D13" s="200" t="s">
        <v>188</v>
      </c>
      <c r="E13" s="200"/>
      <c r="F13" s="41" t="s">
        <v>283</v>
      </c>
      <c r="G13" s="1"/>
      <c r="L13" s="21"/>
      <c r="M13" s="21"/>
      <c r="N13" s="19"/>
      <c r="O13" s="19"/>
      <c r="P13" s="19"/>
    </row>
    <row r="14" spans="1:26" customFormat="1" x14ac:dyDescent="0.15">
      <c r="A14" s="1"/>
      <c r="B14" s="1"/>
      <c r="C14" s="1"/>
      <c r="D14" s="1"/>
      <c r="E14" s="1"/>
      <c r="F14" s="1"/>
      <c r="G14" s="1"/>
      <c r="L14" s="21"/>
      <c r="M14" s="21"/>
      <c r="N14" s="19"/>
      <c r="O14" s="19"/>
      <c r="P14" s="19"/>
    </row>
    <row r="15" spans="1:26" s="21" customFormat="1" x14ac:dyDescent="0.15">
      <c r="A15" s="201" t="s">
        <v>60</v>
      </c>
      <c r="B15" s="201"/>
      <c r="C15" s="39"/>
      <c r="D15" s="39"/>
      <c r="E15" s="39"/>
      <c r="F15" s="39"/>
      <c r="G15" s="39"/>
      <c r="N15" s="19"/>
      <c r="O15" s="19"/>
      <c r="P15" s="19"/>
      <c r="Q15"/>
      <c r="R15"/>
      <c r="S15"/>
      <c r="T15"/>
      <c r="U15"/>
      <c r="V15"/>
      <c r="W15"/>
      <c r="X15"/>
      <c r="Y15"/>
      <c r="Z15"/>
    </row>
    <row r="16" spans="1:26" customFormat="1" x14ac:dyDescent="0.15">
      <c r="A16" s="1" t="s">
        <v>46</v>
      </c>
      <c r="B16" s="1"/>
      <c r="C16" s="1"/>
      <c r="F16" s="37"/>
      <c r="G16" s="37"/>
      <c r="L16" s="21"/>
      <c r="M16" s="21"/>
      <c r="N16" s="19"/>
      <c r="O16" s="19"/>
      <c r="P16" s="19"/>
    </row>
    <row r="17" spans="1:27" customFormat="1" x14ac:dyDescent="0.15">
      <c r="A17" s="202" t="s">
        <v>15</v>
      </c>
      <c r="B17" s="185" t="s">
        <v>19</v>
      </c>
      <c r="C17" s="186"/>
      <c r="D17" s="187"/>
      <c r="E17" s="168" t="s">
        <v>39</v>
      </c>
      <c r="F17" s="193"/>
      <c r="G17" s="193"/>
      <c r="H17" s="169"/>
      <c r="I17" s="21"/>
      <c r="L17" s="21"/>
      <c r="M17" s="21"/>
      <c r="N17" s="19"/>
      <c r="O17" s="19"/>
      <c r="P17" s="19"/>
    </row>
    <row r="18" spans="1:27" customFormat="1" x14ac:dyDescent="0.15">
      <c r="A18" s="203"/>
      <c r="B18" s="5" t="s">
        <v>16</v>
      </c>
      <c r="C18" s="5" t="s">
        <v>17</v>
      </c>
      <c r="D18" s="59" t="s">
        <v>97</v>
      </c>
      <c r="E18" s="185" t="s">
        <v>137</v>
      </c>
      <c r="F18" s="186"/>
      <c r="G18" s="186"/>
      <c r="H18" s="187"/>
      <c r="I18" s="21"/>
      <c r="L18" s="21"/>
      <c r="M18" s="21"/>
      <c r="N18" s="34"/>
      <c r="O18" s="19"/>
      <c r="P18" s="19"/>
    </row>
    <row r="19" spans="1:27" customFormat="1" x14ac:dyDescent="0.15">
      <c r="A19" s="137"/>
      <c r="B19" s="7"/>
      <c r="C19" s="7"/>
      <c r="D19" s="60"/>
      <c r="E19" s="188"/>
      <c r="F19" s="191"/>
      <c r="G19" s="191"/>
      <c r="H19" s="192"/>
      <c r="I19" s="21"/>
      <c r="L19" s="21"/>
      <c r="M19" s="21"/>
      <c r="N19" s="19"/>
      <c r="O19" s="19"/>
      <c r="P19" s="19"/>
    </row>
    <row r="20" spans="1:27" customFormat="1" x14ac:dyDescent="0.15">
      <c r="A20" s="137"/>
      <c r="B20" s="7"/>
      <c r="C20" s="7"/>
      <c r="D20" s="60"/>
      <c r="E20" s="188"/>
      <c r="F20" s="191"/>
      <c r="G20" s="191"/>
      <c r="H20" s="192"/>
      <c r="I20" s="21"/>
      <c r="L20" s="21"/>
      <c r="M20" s="21"/>
      <c r="N20" s="19"/>
      <c r="O20" s="19"/>
      <c r="P20" s="19"/>
    </row>
    <row r="21" spans="1:27" customFormat="1" x14ac:dyDescent="0.15">
      <c r="A21" s="6" t="s">
        <v>18</v>
      </c>
      <c r="B21" s="8">
        <f>SUM(B19:B20)</f>
        <v>0</v>
      </c>
      <c r="C21" s="8">
        <f>SUM(C19:C20)</f>
        <v>0</v>
      </c>
      <c r="D21" s="60" t="str">
        <f t="shared" ref="D21" si="1">IFERROR((C21-B21)/B21,"")</f>
        <v/>
      </c>
      <c r="E21" s="185" t="s">
        <v>38</v>
      </c>
      <c r="F21" s="186"/>
      <c r="G21" s="186"/>
      <c r="H21" s="187"/>
      <c r="I21" s="21"/>
      <c r="L21" s="21"/>
      <c r="M21" s="21"/>
      <c r="N21" s="19"/>
      <c r="O21" s="19"/>
      <c r="P21" s="19"/>
    </row>
    <row r="22" spans="1:27" customFormat="1" ht="14.25" thickBot="1" x14ac:dyDescent="0.2">
      <c r="A22" t="s">
        <v>47</v>
      </c>
      <c r="I22" s="35"/>
      <c r="J22" s="35"/>
      <c r="L22" s="21"/>
      <c r="M22" s="21"/>
      <c r="N22" s="19"/>
      <c r="O22" s="19"/>
      <c r="P22" s="19"/>
    </row>
    <row r="23" spans="1:27" s="19" customFormat="1" ht="14.25" thickTop="1" x14ac:dyDescent="0.15">
      <c r="A23" s="168" t="s">
        <v>32</v>
      </c>
      <c r="B23" s="193"/>
      <c r="C23" s="38" t="s">
        <v>64</v>
      </c>
      <c r="D23" s="168" t="s">
        <v>20</v>
      </c>
      <c r="E23" s="169"/>
      <c r="F23" s="168" t="s">
        <v>102</v>
      </c>
      <c r="G23" s="169"/>
      <c r="H23" s="102" t="s">
        <v>94</v>
      </c>
      <c r="I23" s="32"/>
      <c r="J23" s="32"/>
      <c r="M23" s="20"/>
      <c r="N23" s="32"/>
      <c r="O23" s="32"/>
      <c r="Q23"/>
      <c r="R23"/>
      <c r="S23"/>
      <c r="T23"/>
      <c r="U23"/>
      <c r="V23"/>
      <c r="W23"/>
      <c r="X23"/>
      <c r="Y23"/>
      <c r="Z23"/>
    </row>
    <row r="24" spans="1:27" customFormat="1" x14ac:dyDescent="0.15">
      <c r="A24" s="166"/>
      <c r="B24" s="176"/>
      <c r="C24" s="138"/>
      <c r="D24" s="166"/>
      <c r="E24" s="167"/>
      <c r="F24" s="166"/>
      <c r="G24" s="167"/>
      <c r="H24" s="139"/>
      <c r="I24" s="103"/>
      <c r="J24" s="103"/>
      <c r="N24" s="19"/>
      <c r="O24" s="19"/>
      <c r="P24" s="19"/>
    </row>
    <row r="25" spans="1:27" customFormat="1" x14ac:dyDescent="0.15">
      <c r="A25" s="166"/>
      <c r="B25" s="176"/>
      <c r="C25" s="138"/>
      <c r="D25" s="166"/>
      <c r="E25" s="167"/>
      <c r="F25" s="166"/>
      <c r="G25" s="167"/>
      <c r="H25" s="139"/>
      <c r="I25" s="103"/>
      <c r="J25" s="103"/>
      <c r="N25" s="19"/>
      <c r="O25" s="19"/>
      <c r="P25" s="19"/>
    </row>
    <row r="26" spans="1:27" customFormat="1" x14ac:dyDescent="0.15">
      <c r="A26" s="166"/>
      <c r="B26" s="176"/>
      <c r="C26" s="138"/>
      <c r="D26" s="166"/>
      <c r="E26" s="167"/>
      <c r="F26" s="166"/>
      <c r="G26" s="167"/>
      <c r="H26" s="139"/>
      <c r="I26" s="103"/>
      <c r="J26" s="103"/>
      <c r="N26" s="19"/>
      <c r="O26" s="19"/>
      <c r="P26" s="19"/>
    </row>
    <row r="27" spans="1:27" customFormat="1" x14ac:dyDescent="0.15">
      <c r="A27" s="166"/>
      <c r="B27" s="176"/>
      <c r="C27" s="138"/>
      <c r="D27" s="166"/>
      <c r="E27" s="167"/>
      <c r="F27" s="166"/>
      <c r="G27" s="167"/>
      <c r="H27" s="139"/>
      <c r="I27" s="103"/>
      <c r="J27" s="103"/>
      <c r="N27" s="19"/>
      <c r="O27" s="19"/>
      <c r="P27" s="19"/>
    </row>
    <row r="28" spans="1:27" customFormat="1" ht="14.25" thickBot="1" x14ac:dyDescent="0.2">
      <c r="A28" s="166"/>
      <c r="B28" s="176"/>
      <c r="C28" s="138"/>
      <c r="D28" s="166"/>
      <c r="E28" s="167"/>
      <c r="F28" s="166"/>
      <c r="G28" s="167"/>
      <c r="H28" s="140"/>
      <c r="I28" s="103"/>
      <c r="J28" s="103"/>
      <c r="N28" s="19"/>
      <c r="O28" s="19"/>
      <c r="P28" s="19"/>
    </row>
    <row r="29" spans="1:27" customFormat="1" ht="15" thickTop="1" thickBot="1" x14ac:dyDescent="0.2">
      <c r="A29" s="42" t="s">
        <v>48</v>
      </c>
      <c r="B29" s="42"/>
      <c r="N29" s="19"/>
      <c r="O29" s="19"/>
      <c r="P29" s="19"/>
    </row>
    <row r="30" spans="1:27" s="19" customFormat="1" ht="14.25" thickTop="1" x14ac:dyDescent="0.15">
      <c r="A30" s="168" t="s">
        <v>32</v>
      </c>
      <c r="B30" s="193"/>
      <c r="C30" s="38" t="s">
        <v>64</v>
      </c>
      <c r="D30" s="168" t="s">
        <v>20</v>
      </c>
      <c r="E30" s="169"/>
      <c r="F30" s="168" t="s">
        <v>102</v>
      </c>
      <c r="G30" s="169"/>
      <c r="H30" s="168" t="s">
        <v>24</v>
      </c>
      <c r="I30" s="193"/>
      <c r="J30" s="169"/>
      <c r="K30" s="50" t="s">
        <v>63</v>
      </c>
      <c r="L30" s="102" t="s">
        <v>94</v>
      </c>
      <c r="M30" s="32"/>
      <c r="N30" s="32"/>
      <c r="O30" s="32"/>
      <c r="Q30"/>
      <c r="R30"/>
      <c r="S30"/>
      <c r="T30"/>
      <c r="U30"/>
      <c r="V30"/>
      <c r="W30"/>
      <c r="X30"/>
      <c r="Y30"/>
      <c r="Z30"/>
      <c r="AA30"/>
    </row>
    <row r="31" spans="1:27" customFormat="1" x14ac:dyDescent="0.15">
      <c r="A31" s="166"/>
      <c r="B31" s="176"/>
      <c r="C31" s="138"/>
      <c r="D31" s="166"/>
      <c r="E31" s="167"/>
      <c r="F31" s="166"/>
      <c r="G31" s="167"/>
      <c r="H31" s="166"/>
      <c r="I31" s="176"/>
      <c r="J31" s="167"/>
      <c r="K31" s="141"/>
      <c r="L31" s="139"/>
      <c r="M31" s="103"/>
      <c r="N31" s="19"/>
      <c r="O31" s="19"/>
      <c r="P31" s="19"/>
    </row>
    <row r="32" spans="1:27" customFormat="1" x14ac:dyDescent="0.15">
      <c r="A32" s="166"/>
      <c r="B32" s="176"/>
      <c r="C32" s="138"/>
      <c r="D32" s="166"/>
      <c r="E32" s="167"/>
      <c r="F32" s="166"/>
      <c r="G32" s="167"/>
      <c r="H32" s="166"/>
      <c r="I32" s="176"/>
      <c r="J32" s="167"/>
      <c r="K32" s="141"/>
      <c r="L32" s="139"/>
      <c r="M32" s="103"/>
      <c r="N32" s="106"/>
      <c r="O32" s="19"/>
      <c r="P32" s="19"/>
    </row>
    <row r="33" spans="1:26" customFormat="1" ht="14.25" thickBot="1" x14ac:dyDescent="0.2">
      <c r="A33" s="166"/>
      <c r="B33" s="176"/>
      <c r="C33" s="138"/>
      <c r="D33" s="166"/>
      <c r="E33" s="167"/>
      <c r="F33" s="166"/>
      <c r="G33" s="167"/>
      <c r="H33" s="166"/>
      <c r="I33" s="176"/>
      <c r="J33" s="167"/>
      <c r="K33" s="141"/>
      <c r="L33" s="140"/>
      <c r="M33" s="103"/>
      <c r="N33" s="106"/>
      <c r="O33" s="19"/>
      <c r="P33" s="19"/>
    </row>
    <row r="34" spans="1:26" s="35" customFormat="1" ht="14.25" thickTop="1" x14ac:dyDescent="0.15">
      <c r="A34" s="32"/>
      <c r="B34" s="34" t="s">
        <v>103</v>
      </c>
      <c r="C34" s="32"/>
      <c r="D34" s="32"/>
      <c r="E34" s="32"/>
      <c r="F34" s="32"/>
      <c r="G34" s="32"/>
      <c r="H34" s="32"/>
      <c r="I34" s="32"/>
      <c r="J34" s="40"/>
      <c r="K34" s="40"/>
      <c r="L34" s="40"/>
      <c r="M34" s="40"/>
      <c r="N34" s="107"/>
      <c r="O34" s="107"/>
      <c r="P34" s="107"/>
    </row>
    <row r="35" spans="1:26" customFormat="1" x14ac:dyDescent="0.15">
      <c r="A35" t="s">
        <v>85</v>
      </c>
      <c r="N35" s="19"/>
      <c r="O35" s="19"/>
      <c r="P35" s="19"/>
    </row>
    <row r="36" spans="1:26" customFormat="1" ht="30.75" customHeight="1" x14ac:dyDescent="0.15">
      <c r="A36" s="166" t="s">
        <v>180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67"/>
      <c r="N36" s="19"/>
      <c r="O36" s="19"/>
      <c r="P36" s="19"/>
    </row>
    <row r="37" spans="1:26" customFormat="1" ht="13.5" customHeight="1" x14ac:dyDescent="0.15">
      <c r="A37" t="s">
        <v>86</v>
      </c>
      <c r="N37" s="19"/>
      <c r="O37" s="19"/>
      <c r="P37" s="19"/>
    </row>
    <row r="38" spans="1:26" customFormat="1" ht="30.75" customHeight="1" x14ac:dyDescent="0.15">
      <c r="A38" s="173" t="s">
        <v>142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5"/>
      <c r="N38" s="19"/>
      <c r="O38" s="19"/>
      <c r="P38" s="19"/>
    </row>
    <row r="39" spans="1:26" s="35" customFormat="1" ht="9" customHeight="1" x14ac:dyDescent="0.15">
      <c r="A39" s="40"/>
      <c r="B39" s="32"/>
      <c r="C39" s="32"/>
      <c r="D39" s="32"/>
      <c r="E39" s="32"/>
      <c r="F39" s="32"/>
      <c r="G39" s="32"/>
      <c r="H39" s="40"/>
      <c r="I39" s="40"/>
      <c r="J39" s="40"/>
      <c r="K39" s="40"/>
      <c r="L39" s="40"/>
      <c r="N39" s="19"/>
      <c r="O39" s="19"/>
      <c r="P39" s="19"/>
      <c r="Q39"/>
      <c r="R39"/>
      <c r="S39"/>
      <c r="T39"/>
      <c r="U39"/>
      <c r="V39"/>
      <c r="W39"/>
      <c r="X39"/>
      <c r="Y39"/>
      <c r="Z39"/>
    </row>
    <row r="40" spans="1:26" s="53" customFormat="1" x14ac:dyDescent="0.15">
      <c r="A40" s="51" t="s">
        <v>87</v>
      </c>
      <c r="B40" s="51"/>
      <c r="C40" s="51"/>
      <c r="D40" s="51"/>
      <c r="E40" s="52"/>
      <c r="F40" s="52"/>
      <c r="G40" s="52"/>
      <c r="H40" s="52"/>
      <c r="N40" s="19"/>
      <c r="O40" s="19"/>
      <c r="P40" s="19"/>
      <c r="Q40"/>
      <c r="R40"/>
      <c r="S40"/>
      <c r="T40"/>
      <c r="U40"/>
      <c r="V40"/>
      <c r="W40"/>
      <c r="X40"/>
      <c r="Y40"/>
      <c r="Z40"/>
    </row>
    <row r="41" spans="1:26" s="53" customFormat="1" x14ac:dyDescent="0.15">
      <c r="A41" s="51" t="s">
        <v>46</v>
      </c>
      <c r="B41" s="51"/>
      <c r="C41" s="51"/>
      <c r="E41" s="52"/>
      <c r="F41" s="52"/>
      <c r="G41" s="52"/>
      <c r="H41" s="52"/>
      <c r="L41" s="52"/>
      <c r="M41" s="52"/>
      <c r="N41" s="19"/>
      <c r="O41" s="19"/>
      <c r="P41" s="19"/>
      <c r="Q41"/>
      <c r="R41"/>
      <c r="S41"/>
      <c r="T41"/>
      <c r="U41"/>
      <c r="V41"/>
      <c r="W41"/>
      <c r="X41"/>
      <c r="Y41"/>
      <c r="Z41"/>
    </row>
    <row r="42" spans="1:26" s="53" customFormat="1" x14ac:dyDescent="0.15">
      <c r="A42" s="217" t="s">
        <v>15</v>
      </c>
      <c r="B42" s="219" t="s">
        <v>184</v>
      </c>
      <c r="C42" s="220"/>
      <c r="D42" s="219" t="s">
        <v>186</v>
      </c>
      <c r="E42" s="220"/>
      <c r="F42" s="217" t="s">
        <v>183</v>
      </c>
      <c r="G42" s="52"/>
      <c r="N42" s="19"/>
      <c r="O42" s="19"/>
      <c r="P42" s="19"/>
      <c r="Q42"/>
      <c r="R42"/>
      <c r="S42"/>
      <c r="T42"/>
      <c r="U42"/>
      <c r="V42"/>
      <c r="W42"/>
      <c r="X42"/>
      <c r="Y42"/>
    </row>
    <row r="43" spans="1:26" s="53" customFormat="1" x14ac:dyDescent="0.15">
      <c r="A43" s="218"/>
      <c r="B43" s="54" t="s">
        <v>185</v>
      </c>
      <c r="C43" s="54" t="s">
        <v>182</v>
      </c>
      <c r="D43" s="54" t="s">
        <v>185</v>
      </c>
      <c r="E43" s="54" t="s">
        <v>182</v>
      </c>
      <c r="F43" s="218" t="e">
        <f>(C43-B43)/B43</f>
        <v>#VALUE!</v>
      </c>
      <c r="G43" s="52"/>
      <c r="N43" s="34"/>
      <c r="O43" s="19"/>
      <c r="P43" s="19"/>
      <c r="Q43"/>
      <c r="R43"/>
      <c r="S43"/>
      <c r="T43"/>
      <c r="U43"/>
      <c r="V43"/>
      <c r="W43"/>
      <c r="X43"/>
      <c r="Y43"/>
    </row>
    <row r="44" spans="1:26" s="53" customFormat="1" x14ac:dyDescent="0.15">
      <c r="A44" s="137"/>
      <c r="B44" s="56"/>
      <c r="C44" s="56"/>
      <c r="D44" s="56"/>
      <c r="E44" s="56"/>
      <c r="F44" s="61" t="str">
        <f t="shared" ref="F44:F46" si="2">IFERROR((D44-B44)/B44,"")</f>
        <v/>
      </c>
      <c r="G44" s="52"/>
      <c r="N44" s="19"/>
      <c r="O44" s="19"/>
      <c r="P44" s="19"/>
      <c r="Q44"/>
      <c r="R44"/>
      <c r="S44"/>
      <c r="T44"/>
      <c r="U44"/>
      <c r="V44"/>
      <c r="W44"/>
      <c r="X44"/>
      <c r="Y44"/>
    </row>
    <row r="45" spans="1:26" s="53" customFormat="1" x14ac:dyDescent="0.15">
      <c r="A45" s="137"/>
      <c r="B45" s="56"/>
      <c r="C45" s="56"/>
      <c r="D45" s="56"/>
      <c r="E45" s="56"/>
      <c r="F45" s="61" t="str">
        <f t="shared" si="2"/>
        <v/>
      </c>
      <c r="N45" s="19"/>
      <c r="O45" s="19"/>
      <c r="P45" s="19"/>
      <c r="Q45"/>
      <c r="R45"/>
      <c r="S45"/>
      <c r="T45"/>
      <c r="U45"/>
      <c r="V45"/>
      <c r="W45"/>
      <c r="X45"/>
      <c r="Y45"/>
    </row>
    <row r="46" spans="1:26" s="53" customFormat="1" x14ac:dyDescent="0.15">
      <c r="A46" s="55" t="s">
        <v>18</v>
      </c>
      <c r="B46" s="57">
        <f>SUM(B44:B45)</f>
        <v>0</v>
      </c>
      <c r="C46" s="57">
        <f>SUM(C44:C45)</f>
        <v>0</v>
      </c>
      <c r="D46" s="57">
        <f>SUM(D44:D45)</f>
        <v>0</v>
      </c>
      <c r="E46" s="57">
        <f>SUM(E44:E45)</f>
        <v>0</v>
      </c>
      <c r="F46" s="61" t="str">
        <f t="shared" si="2"/>
        <v/>
      </c>
      <c r="N46" s="19"/>
      <c r="O46" s="19"/>
      <c r="P46" s="19"/>
      <c r="Q46"/>
      <c r="R46"/>
      <c r="S46"/>
      <c r="T46"/>
      <c r="U46"/>
      <c r="V46"/>
      <c r="W46"/>
      <c r="X46"/>
      <c r="Y46"/>
    </row>
    <row r="47" spans="1:26" s="53" customFormat="1" ht="14.25" thickBot="1" x14ac:dyDescent="0.2">
      <c r="A47" s="53" t="s">
        <v>98</v>
      </c>
      <c r="N47" s="19"/>
      <c r="O47" s="19"/>
      <c r="P47" s="19"/>
      <c r="Q47"/>
      <c r="R47"/>
      <c r="S47"/>
      <c r="T47"/>
      <c r="U47"/>
      <c r="V47"/>
      <c r="W47"/>
      <c r="X47"/>
      <c r="Y47"/>
    </row>
    <row r="48" spans="1:26" s="19" customFormat="1" ht="14.25" thickTop="1" x14ac:dyDescent="0.15">
      <c r="A48" s="168" t="s">
        <v>32</v>
      </c>
      <c r="B48" s="193"/>
      <c r="C48" s="38" t="s">
        <v>64</v>
      </c>
      <c r="D48" s="168" t="s">
        <v>20</v>
      </c>
      <c r="E48" s="169"/>
      <c r="F48" s="168" t="s">
        <v>22</v>
      </c>
      <c r="G48" s="169"/>
      <c r="H48" s="102" t="s">
        <v>94</v>
      </c>
      <c r="M48" s="20"/>
      <c r="N48" s="32"/>
      <c r="O48" s="32"/>
      <c r="Q48"/>
      <c r="R48"/>
      <c r="S48"/>
      <c r="T48"/>
      <c r="U48"/>
      <c r="V48"/>
      <c r="W48"/>
      <c r="X48"/>
      <c r="Y48"/>
      <c r="Z48"/>
    </row>
    <row r="49" spans="1:27" customFormat="1" x14ac:dyDescent="0.15">
      <c r="A49" s="166"/>
      <c r="B49" s="176"/>
      <c r="C49" s="142"/>
      <c r="D49" s="166"/>
      <c r="E49" s="167"/>
      <c r="F49" s="166"/>
      <c r="G49" s="167"/>
      <c r="H49" s="139"/>
      <c r="I49" s="103"/>
      <c r="J49" s="103"/>
      <c r="N49" s="19"/>
      <c r="O49" s="19"/>
      <c r="P49" s="19"/>
    </row>
    <row r="50" spans="1:27" customFormat="1" x14ac:dyDescent="0.15">
      <c r="A50" s="166"/>
      <c r="B50" s="176"/>
      <c r="C50" s="142"/>
      <c r="D50" s="166"/>
      <c r="E50" s="167"/>
      <c r="F50" s="166"/>
      <c r="G50" s="167"/>
      <c r="H50" s="139"/>
      <c r="I50" s="103"/>
      <c r="J50" s="103"/>
      <c r="N50" s="19"/>
      <c r="O50" s="19"/>
      <c r="P50" s="19"/>
    </row>
    <row r="51" spans="1:27" customFormat="1" ht="14.25" thickBot="1" x14ac:dyDescent="0.2">
      <c r="A51" s="166"/>
      <c r="B51" s="176"/>
      <c r="C51" s="142"/>
      <c r="D51" s="166"/>
      <c r="E51" s="167"/>
      <c r="F51" s="166"/>
      <c r="G51" s="167"/>
      <c r="H51" s="140"/>
      <c r="I51" s="103"/>
      <c r="J51" s="103"/>
      <c r="N51" s="19"/>
      <c r="O51" s="19"/>
      <c r="P51" s="19"/>
    </row>
    <row r="52" spans="1:27" customFormat="1" ht="15" thickTop="1" thickBot="1" x14ac:dyDescent="0.2">
      <c r="A52" s="42" t="s">
        <v>99</v>
      </c>
      <c r="B52" s="42"/>
      <c r="C52" s="42"/>
      <c r="L52" s="35"/>
      <c r="M52" s="35"/>
      <c r="N52" s="19"/>
      <c r="O52" s="19"/>
      <c r="P52" s="19"/>
    </row>
    <row r="53" spans="1:27" s="19" customFormat="1" ht="14.25" thickTop="1" x14ac:dyDescent="0.15">
      <c r="A53" s="168" t="s">
        <v>32</v>
      </c>
      <c r="B53" s="193"/>
      <c r="C53" s="38" t="s">
        <v>64</v>
      </c>
      <c r="D53" s="168" t="s">
        <v>20</v>
      </c>
      <c r="E53" s="169"/>
      <c r="F53" s="168" t="s">
        <v>22</v>
      </c>
      <c r="G53" s="169"/>
      <c r="H53" s="168" t="s">
        <v>24</v>
      </c>
      <c r="I53" s="193"/>
      <c r="J53" s="169"/>
      <c r="K53" s="50" t="s">
        <v>63</v>
      </c>
      <c r="L53" s="102" t="s">
        <v>94</v>
      </c>
      <c r="M53" s="32"/>
      <c r="N53" s="32"/>
      <c r="O53" s="32"/>
      <c r="Q53"/>
      <c r="R53"/>
      <c r="S53"/>
      <c r="T53"/>
      <c r="U53"/>
      <c r="V53"/>
      <c r="W53"/>
      <c r="X53"/>
      <c r="Y53"/>
      <c r="Z53"/>
      <c r="AA53"/>
    </row>
    <row r="54" spans="1:27" customFormat="1" x14ac:dyDescent="0.15">
      <c r="A54" s="166"/>
      <c r="B54" s="176"/>
      <c r="C54" s="142"/>
      <c r="D54" s="166"/>
      <c r="E54" s="167"/>
      <c r="F54" s="166"/>
      <c r="G54" s="167"/>
      <c r="H54" s="166"/>
      <c r="I54" s="176"/>
      <c r="J54" s="167"/>
      <c r="K54" s="141"/>
      <c r="L54" s="139"/>
      <c r="M54" s="103"/>
      <c r="N54" s="106"/>
      <c r="O54" s="19"/>
      <c r="P54" s="19"/>
    </row>
    <row r="55" spans="1:27" customFormat="1" x14ac:dyDescent="0.15">
      <c r="A55" s="166"/>
      <c r="B55" s="176"/>
      <c r="C55" s="142"/>
      <c r="D55" s="166"/>
      <c r="E55" s="167"/>
      <c r="F55" s="166"/>
      <c r="G55" s="167"/>
      <c r="H55" s="166"/>
      <c r="I55" s="176"/>
      <c r="J55" s="167"/>
      <c r="K55" s="141"/>
      <c r="L55" s="139"/>
      <c r="M55" s="103"/>
      <c r="N55" s="106"/>
      <c r="O55" s="19"/>
      <c r="P55" s="19"/>
    </row>
    <row r="56" spans="1:27" customFormat="1" ht="14.25" thickBot="1" x14ac:dyDescent="0.2">
      <c r="A56" s="166"/>
      <c r="B56" s="176"/>
      <c r="C56" s="142"/>
      <c r="D56" s="166"/>
      <c r="E56" s="167"/>
      <c r="F56" s="166"/>
      <c r="G56" s="167"/>
      <c r="H56" s="166"/>
      <c r="I56" s="176"/>
      <c r="J56" s="167"/>
      <c r="K56" s="141"/>
      <c r="L56" s="140"/>
      <c r="M56" s="103"/>
      <c r="N56" s="106"/>
      <c r="O56" s="19"/>
      <c r="P56" s="19"/>
    </row>
    <row r="57" spans="1:27" customFormat="1" ht="14.25" thickTop="1" x14ac:dyDescent="0.15">
      <c r="A57" s="205" t="s">
        <v>83</v>
      </c>
      <c r="B57" s="205"/>
      <c r="C57" s="104"/>
      <c r="D57" s="206"/>
      <c r="E57" s="206"/>
      <c r="F57" s="206"/>
      <c r="G57" s="206"/>
      <c r="H57" s="206"/>
      <c r="I57" s="206"/>
      <c r="J57" s="105"/>
      <c r="K57" s="105"/>
      <c r="L57" s="36"/>
      <c r="M57" s="36"/>
      <c r="N57" s="107"/>
      <c r="O57" s="19"/>
      <c r="P57" s="19"/>
    </row>
    <row r="58" spans="1:27" customFormat="1" ht="27" customHeight="1" x14ac:dyDescent="0.15">
      <c r="A58" s="166" t="s">
        <v>84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67"/>
      <c r="N58" s="19"/>
      <c r="O58" s="19"/>
      <c r="P58" s="19"/>
    </row>
    <row r="59" spans="1:27" ht="14.25" thickBot="1" x14ac:dyDescent="0.2">
      <c r="A59" s="11" t="s">
        <v>89</v>
      </c>
      <c r="F59" s="15"/>
      <c r="N59" s="19"/>
      <c r="O59" s="19"/>
      <c r="P59" s="19"/>
    </row>
    <row r="60" spans="1:27" s="16" customFormat="1" ht="14.25" thickTop="1" x14ac:dyDescent="0.15">
      <c r="A60" s="46" t="s">
        <v>3</v>
      </c>
      <c r="B60" s="47" t="s">
        <v>94</v>
      </c>
      <c r="C60" s="47" t="s">
        <v>95</v>
      </c>
      <c r="D60" s="31" t="s">
        <v>96</v>
      </c>
      <c r="E60" s="109" t="s">
        <v>192</v>
      </c>
      <c r="F60" s="230" t="s">
        <v>4</v>
      </c>
      <c r="G60" s="231"/>
      <c r="H60" s="230" t="s">
        <v>281</v>
      </c>
      <c r="I60" s="232"/>
      <c r="J60" s="13"/>
      <c r="N60" s="19" t="s">
        <v>78</v>
      </c>
      <c r="O60" s="19" t="s">
        <v>191</v>
      </c>
      <c r="P60" s="19" t="s">
        <v>80</v>
      </c>
      <c r="Q60" s="19" t="s">
        <v>190</v>
      </c>
      <c r="R60" t="s">
        <v>114</v>
      </c>
      <c r="S60"/>
      <c r="T60"/>
      <c r="U60"/>
      <c r="V60"/>
      <c r="W60"/>
      <c r="X60"/>
      <c r="Y60"/>
      <c r="Z60"/>
      <c r="AA60"/>
    </row>
    <row r="61" spans="1:27" x14ac:dyDescent="0.15">
      <c r="A61" s="48" t="s">
        <v>30</v>
      </c>
      <c r="B61" s="8">
        <f>SUM($H$24:$H$28)+SUM($H$49:$H$51)</f>
        <v>0</v>
      </c>
      <c r="C61" s="7"/>
      <c r="D61" s="7"/>
      <c r="E61" s="143"/>
      <c r="F61" s="221"/>
      <c r="G61" s="222"/>
      <c r="H61" s="223" t="s">
        <v>278</v>
      </c>
      <c r="I61" s="224"/>
      <c r="J61" s="28"/>
      <c r="K61" s="17"/>
      <c r="L61" s="17"/>
      <c r="M61" s="17"/>
      <c r="N61" s="19" t="str">
        <f>IF(C61*2&lt;=B61,"OK","NG")</f>
        <v>OK</v>
      </c>
      <c r="O61" s="19" t="str">
        <f>IF(B61=C61+D61+E61,"OK","NG")</f>
        <v>OK</v>
      </c>
      <c r="P61" s="19" t="str">
        <f>IF(C61&lt;=20000000,"OK","NG")</f>
        <v>OK</v>
      </c>
      <c r="Q61" s="19" t="str">
        <f>IF(OR(C61=0,C61&gt;=1000000),"OK","NG")</f>
        <v>OK</v>
      </c>
      <c r="R61" t="str">
        <f>IF(ROUNDDOWN(C61,-2)=C61,"OK","NG")</f>
        <v>OK</v>
      </c>
      <c r="AA61"/>
    </row>
    <row r="62" spans="1:27" x14ac:dyDescent="0.15">
      <c r="A62" s="49" t="s">
        <v>33</v>
      </c>
      <c r="B62" s="8">
        <f>SUM($L$31:$L$33)+SUM($L$54:$L$56)</f>
        <v>0</v>
      </c>
      <c r="C62" s="7"/>
      <c r="D62" s="7"/>
      <c r="E62" s="143"/>
      <c r="F62" s="221"/>
      <c r="G62" s="222"/>
      <c r="H62" s="223" t="s">
        <v>279</v>
      </c>
      <c r="I62" s="224"/>
      <c r="J62" s="29"/>
      <c r="K62" s="17"/>
      <c r="L62" s="17"/>
      <c r="M62" s="17"/>
      <c r="N62" s="19" t="str">
        <f t="shared" ref="N62" si="3">IF(C62*2&lt;=B62,"OK","NG")</f>
        <v>OK</v>
      </c>
      <c r="O62" s="19" t="str">
        <f t="shared" ref="O62:O63" si="4">IF(B62=C62+D62+E62,"OK","NG")</f>
        <v>OK</v>
      </c>
      <c r="P62" s="19" t="str">
        <f>IF(C62&lt;=2500000,"OK","NG")</f>
        <v>OK</v>
      </c>
      <c r="Q62" s="19" t="str">
        <f>IF(OR(C62=0,C62&gt;=500000),"OK","NG")</f>
        <v>OK</v>
      </c>
      <c r="R62" t="str">
        <f t="shared" ref="R62:R63" si="5">IF(ROUNDDOWN(C62,-2)=C62,"OK","NG")</f>
        <v>OK</v>
      </c>
      <c r="AA62"/>
    </row>
    <row r="63" spans="1:27" ht="14.25" thickBot="1" x14ac:dyDescent="0.2">
      <c r="A63" s="58" t="s">
        <v>5</v>
      </c>
      <c r="B63" s="66">
        <f>SUM(B61:B62)</f>
        <v>0</v>
      </c>
      <c r="C63" s="66">
        <f t="shared" ref="C63:E63" si="6">SUM(C61:C62)</f>
        <v>0</v>
      </c>
      <c r="D63" s="66">
        <f t="shared" si="6"/>
        <v>0</v>
      </c>
      <c r="E63" s="66">
        <f t="shared" si="6"/>
        <v>0</v>
      </c>
      <c r="F63" s="226"/>
      <c r="G63" s="227"/>
      <c r="H63" s="228" t="s">
        <v>280</v>
      </c>
      <c r="I63" s="229"/>
      <c r="J63" s="30"/>
      <c r="K63" s="17"/>
      <c r="L63" s="17"/>
      <c r="N63" s="19" t="str">
        <f>IF(C63*2&lt;=B63,"OK","NG")</f>
        <v>OK</v>
      </c>
      <c r="O63" s="19" t="str">
        <f t="shared" si="4"/>
        <v>OK</v>
      </c>
      <c r="P63" s="19" t="str">
        <f>IF(C63&lt;=22500000,"OK","NG")</f>
        <v>OK</v>
      </c>
      <c r="Q63" s="19" t="s">
        <v>189</v>
      </c>
      <c r="R63" t="str">
        <f t="shared" si="5"/>
        <v>OK</v>
      </c>
      <c r="AA63"/>
    </row>
    <row r="64" spans="1:27" customFormat="1" ht="7.5" customHeight="1" thickTop="1" x14ac:dyDescent="0.15">
      <c r="N64" s="19"/>
      <c r="O64" s="19"/>
      <c r="P64" s="19"/>
      <c r="Q64" s="19"/>
    </row>
    <row r="65" spans="1:26" customFormat="1" x14ac:dyDescent="0.15">
      <c r="A65" t="s">
        <v>88</v>
      </c>
      <c r="N65" s="19"/>
      <c r="O65" s="19"/>
      <c r="P65" s="19"/>
    </row>
    <row r="66" spans="1:26" customFormat="1" x14ac:dyDescent="0.15">
      <c r="A66" t="s">
        <v>53</v>
      </c>
      <c r="C66" s="11"/>
      <c r="F66" s="40"/>
      <c r="G66" s="40"/>
      <c r="H66" s="36" t="s">
        <v>50</v>
      </c>
      <c r="I66" s="37"/>
      <c r="J66" s="11"/>
      <c r="K66" s="37"/>
      <c r="L66" s="37"/>
      <c r="N66" s="19"/>
      <c r="O66" s="19"/>
      <c r="P66" s="19"/>
    </row>
    <row r="67" spans="1:26" s="19" customFormat="1" x14ac:dyDescent="0.15">
      <c r="A67" s="164" t="s">
        <v>284</v>
      </c>
      <c r="B67" s="165"/>
      <c r="C67" s="50" t="s">
        <v>196</v>
      </c>
      <c r="D67" s="50" t="s">
        <v>21</v>
      </c>
      <c r="E67" s="38" t="s">
        <v>61</v>
      </c>
      <c r="F67" s="50" t="s">
        <v>4</v>
      </c>
      <c r="G67" s="43"/>
      <c r="H67" s="164" t="s">
        <v>198</v>
      </c>
      <c r="I67" s="165"/>
      <c r="J67" s="50" t="s">
        <v>196</v>
      </c>
      <c r="K67" s="38" t="s">
        <v>52</v>
      </c>
      <c r="L67" s="38" t="s">
        <v>193</v>
      </c>
      <c r="M67" s="50" t="s">
        <v>4</v>
      </c>
      <c r="N67" s="34" t="s">
        <v>90</v>
      </c>
    </row>
    <row r="68" spans="1:26" customFormat="1" x14ac:dyDescent="0.15">
      <c r="A68" s="166"/>
      <c r="B68" s="167"/>
      <c r="C68" s="144"/>
      <c r="D68" s="145"/>
      <c r="E68" s="145"/>
      <c r="F68" s="145"/>
      <c r="G68" s="44"/>
      <c r="H68" s="166"/>
      <c r="I68" s="167"/>
      <c r="J68" s="144"/>
      <c r="K68" s="146"/>
      <c r="L68" s="145"/>
      <c r="M68" s="145"/>
      <c r="N68" s="19" t="str">
        <f>IF(AND($A$12="☑",COUNTA(A68:L71)=0),"NG","OK")</f>
        <v>OK</v>
      </c>
      <c r="O68" s="19"/>
      <c r="P68" s="19"/>
    </row>
    <row r="69" spans="1:26" customFormat="1" x14ac:dyDescent="0.15">
      <c r="A69" s="166"/>
      <c r="B69" s="167"/>
      <c r="C69" s="144"/>
      <c r="D69" s="145"/>
      <c r="E69" s="145"/>
      <c r="F69" s="145"/>
      <c r="G69" s="44"/>
      <c r="H69" s="166"/>
      <c r="I69" s="167"/>
      <c r="J69" s="144"/>
      <c r="K69" s="146"/>
      <c r="L69" s="145"/>
      <c r="M69" s="145"/>
      <c r="N69" s="19"/>
      <c r="O69" s="19"/>
      <c r="P69" s="19"/>
    </row>
    <row r="70" spans="1:26" customFormat="1" x14ac:dyDescent="0.15">
      <c r="A70" s="166"/>
      <c r="B70" s="167"/>
      <c r="C70" s="144"/>
      <c r="D70" s="145"/>
      <c r="E70" s="145"/>
      <c r="F70" s="145"/>
      <c r="G70" s="44"/>
      <c r="H70" s="166"/>
      <c r="I70" s="167"/>
      <c r="J70" s="144"/>
      <c r="K70" s="146"/>
      <c r="L70" s="145"/>
      <c r="M70" s="145"/>
      <c r="N70" s="108"/>
      <c r="O70" s="19"/>
      <c r="P70" s="19"/>
    </row>
    <row r="71" spans="1:26" customFormat="1" x14ac:dyDescent="0.15">
      <c r="A71" s="166"/>
      <c r="B71" s="167"/>
      <c r="C71" s="144"/>
      <c r="D71" s="145"/>
      <c r="E71" s="145"/>
      <c r="F71" s="145"/>
      <c r="G71" s="44"/>
      <c r="H71" s="166"/>
      <c r="I71" s="167"/>
      <c r="J71" s="144"/>
      <c r="K71" s="146"/>
      <c r="L71" s="145"/>
      <c r="M71" s="145"/>
      <c r="N71" s="108" t="s">
        <v>276</v>
      </c>
      <c r="O71" s="108" t="s">
        <v>277</v>
      </c>
      <c r="P71" s="19"/>
    </row>
    <row r="72" spans="1:26" customFormat="1" x14ac:dyDescent="0.15">
      <c r="A72" s="177"/>
      <c r="B72" s="177"/>
      <c r="C72" s="111"/>
      <c r="D72" s="114" t="s">
        <v>199</v>
      </c>
      <c r="E72" s="118" t="str">
        <f>IFERROR((SUMIF(C68:C71,"*市",E68:E71)+SUMIF(C68:C71,"*町",E68:E71)+SUMIF(C68:C71,"*村",E68:E71))/SUM(E68:E71),"")</f>
        <v/>
      </c>
      <c r="F72" s="120"/>
      <c r="G72" s="40"/>
      <c r="H72" s="177"/>
      <c r="I72" s="177"/>
      <c r="J72" s="113"/>
      <c r="K72" s="114" t="s">
        <v>199</v>
      </c>
      <c r="L72" s="119" t="str">
        <f>IFERROR((SUMIF(J68:J71,"*市",L68:L71)+SUMIF(J68:J71,"*町",L68:L71)+SUMIF(J68:J71,"*村",L68:L71))/SUM(L68:L71),"")</f>
        <v/>
      </c>
      <c r="M72" s="117"/>
      <c r="N72" s="19" t="str">
        <f>IF(E72&gt;=0.5,"OK","NG")</f>
        <v>OK</v>
      </c>
      <c r="O72" s="19" t="str">
        <f>IF(L72&gt;0.5,"OK","NG")</f>
        <v>OK</v>
      </c>
      <c r="P72" s="19"/>
    </row>
    <row r="73" spans="1:26" customFormat="1" x14ac:dyDescent="0.15">
      <c r="A73" s="40" t="s">
        <v>54</v>
      </c>
      <c r="B73" s="21"/>
      <c r="C73" s="11"/>
      <c r="D73" s="21"/>
      <c r="E73" s="21"/>
      <c r="F73" s="40"/>
      <c r="G73" s="40"/>
      <c r="H73" s="36" t="s">
        <v>49</v>
      </c>
      <c r="I73" s="37"/>
      <c r="J73" s="11"/>
      <c r="K73" s="37"/>
      <c r="L73" s="37"/>
      <c r="N73" s="19"/>
      <c r="O73" s="19"/>
      <c r="P73" s="19"/>
    </row>
    <row r="74" spans="1:26" s="19" customFormat="1" x14ac:dyDescent="0.15">
      <c r="A74" s="164" t="s">
        <v>284</v>
      </c>
      <c r="B74" s="243"/>
      <c r="C74" s="165"/>
      <c r="D74" s="116" t="s">
        <v>35</v>
      </c>
      <c r="E74" s="114" t="s">
        <v>19</v>
      </c>
      <c r="F74" s="50" t="s">
        <v>4</v>
      </c>
      <c r="G74" s="20"/>
      <c r="H74" s="164" t="s">
        <v>197</v>
      </c>
      <c r="I74" s="165"/>
      <c r="J74" s="50" t="s">
        <v>196</v>
      </c>
      <c r="K74" s="18" t="s">
        <v>52</v>
      </c>
      <c r="L74" s="50" t="s">
        <v>194</v>
      </c>
      <c r="M74" s="50" t="s">
        <v>4</v>
      </c>
      <c r="N74" s="34" t="s">
        <v>90</v>
      </c>
      <c r="Q74"/>
      <c r="R74"/>
      <c r="S74"/>
      <c r="T74"/>
      <c r="U74"/>
      <c r="V74"/>
      <c r="W74"/>
      <c r="X74"/>
      <c r="Y74"/>
      <c r="Z74"/>
    </row>
    <row r="75" spans="1:26" customFormat="1" x14ac:dyDescent="0.15">
      <c r="A75" s="234" t="s">
        <v>272</v>
      </c>
      <c r="B75" s="235"/>
      <c r="C75" s="236"/>
      <c r="D75" s="147"/>
      <c r="E75" s="147"/>
      <c r="F75" s="145"/>
      <c r="G75" s="21"/>
      <c r="H75" s="166"/>
      <c r="I75" s="167"/>
      <c r="J75" s="144"/>
      <c r="K75" s="146"/>
      <c r="L75" s="145"/>
      <c r="M75" s="145"/>
      <c r="N75" s="19" t="str">
        <f>IF(AND($A$13="☑",COUNTA(A75:L79)=0),"NG","OK")</f>
        <v>OK</v>
      </c>
      <c r="O75" s="19"/>
      <c r="P75" s="19"/>
    </row>
    <row r="76" spans="1:26" customFormat="1" x14ac:dyDescent="0.15">
      <c r="A76" s="237"/>
      <c r="B76" s="238"/>
      <c r="C76" s="239"/>
      <c r="D76" s="147"/>
      <c r="E76" s="147"/>
      <c r="F76" s="145"/>
      <c r="G76" s="21"/>
      <c r="H76" s="166"/>
      <c r="I76" s="167"/>
      <c r="J76" s="144"/>
      <c r="K76" s="146"/>
      <c r="L76" s="145"/>
      <c r="M76" s="145"/>
      <c r="N76" s="19"/>
      <c r="O76" s="19"/>
      <c r="P76" s="19"/>
    </row>
    <row r="77" spans="1:26" customFormat="1" x14ac:dyDescent="0.15">
      <c r="A77" s="237"/>
      <c r="B77" s="238"/>
      <c r="C77" s="239"/>
      <c r="D77" s="147"/>
      <c r="E77" s="147"/>
      <c r="F77" s="145"/>
      <c r="G77" s="21"/>
      <c r="H77" s="166"/>
      <c r="I77" s="167"/>
      <c r="J77" s="144"/>
      <c r="K77" s="146"/>
      <c r="L77" s="145"/>
      <c r="M77" s="145"/>
      <c r="N77" s="19"/>
      <c r="O77" s="19"/>
      <c r="P77" s="19"/>
    </row>
    <row r="78" spans="1:26" customFormat="1" x14ac:dyDescent="0.15">
      <c r="A78" s="240"/>
      <c r="B78" s="241"/>
      <c r="C78" s="242"/>
      <c r="D78" s="147"/>
      <c r="E78" s="147"/>
      <c r="F78" s="145"/>
      <c r="G78" s="21"/>
      <c r="H78" s="166"/>
      <c r="I78" s="167"/>
      <c r="J78" s="144"/>
      <c r="K78" s="146"/>
      <c r="L78" s="145"/>
      <c r="M78" s="145"/>
      <c r="N78" s="108"/>
      <c r="O78" s="108" t="s">
        <v>277</v>
      </c>
      <c r="P78" s="19"/>
    </row>
    <row r="79" spans="1:26" customFormat="1" x14ac:dyDescent="0.15">
      <c r="A79" s="40"/>
      <c r="B79" s="163"/>
      <c r="C79" s="163"/>
      <c r="D79" s="32"/>
      <c r="E79" s="40"/>
      <c r="F79" s="120"/>
      <c r="H79" s="112"/>
      <c r="I79" s="177"/>
      <c r="J79" s="177"/>
      <c r="K79" s="114" t="s">
        <v>199</v>
      </c>
      <c r="L79" s="119" t="str">
        <f>IFERROR((SUMIF(J75:J78,"*市",L75:L78)+SUMIF(J75:J78,"*町",L75:L78)+SUMIF(J75:J78,"*村",L75:L78))/SUM(L75:L78),"")</f>
        <v/>
      </c>
      <c r="M79" s="117"/>
      <c r="N79" s="19"/>
      <c r="O79" s="19" t="str">
        <f>IF(L79&gt;=0.5,"OK","NG")</f>
        <v>OK</v>
      </c>
      <c r="P79" s="19"/>
    </row>
    <row r="80" spans="1:26" ht="7.5" customHeight="1" x14ac:dyDescent="0.15">
      <c r="A80" s="28"/>
      <c r="B80" s="28"/>
      <c r="I80" s="45"/>
      <c r="J80" s="45"/>
      <c r="N80" s="19"/>
      <c r="O80" s="19"/>
      <c r="P80" s="19"/>
    </row>
    <row r="81" spans="1:27" ht="15" customHeight="1" x14ac:dyDescent="0.15">
      <c r="A81" s="244" t="s">
        <v>141</v>
      </c>
      <c r="B81" s="244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19"/>
      <c r="O81" s="19"/>
      <c r="P81" s="19"/>
    </row>
    <row r="82" spans="1:27" ht="15" customHeight="1" x14ac:dyDescent="0.15">
      <c r="A82" s="14" t="s">
        <v>6</v>
      </c>
      <c r="B82" s="180" t="s">
        <v>8</v>
      </c>
      <c r="C82" s="204"/>
      <c r="D82" s="181"/>
      <c r="E82" s="180" t="s">
        <v>9</v>
      </c>
      <c r="F82" s="181"/>
      <c r="G82" s="178" t="s">
        <v>10</v>
      </c>
      <c r="H82" s="179"/>
      <c r="I82" s="180" t="s">
        <v>4</v>
      </c>
      <c r="J82" s="204"/>
      <c r="K82" s="204"/>
      <c r="L82" s="204"/>
      <c r="M82" s="181"/>
      <c r="N82" s="101"/>
      <c r="O82" s="19"/>
      <c r="P82" s="19"/>
      <c r="AA82"/>
    </row>
    <row r="83" spans="1:27" ht="15.75" customHeight="1" x14ac:dyDescent="0.15">
      <c r="A83" s="100" t="s">
        <v>2</v>
      </c>
      <c r="B83" s="214" t="s">
        <v>116</v>
      </c>
      <c r="C83" s="215"/>
      <c r="D83" s="216"/>
      <c r="E83" s="212" t="s">
        <v>14</v>
      </c>
      <c r="F83" s="212"/>
      <c r="G83" s="212" t="s">
        <v>1</v>
      </c>
      <c r="H83" s="212"/>
      <c r="I83" s="214" t="s">
        <v>119</v>
      </c>
      <c r="J83" s="215"/>
      <c r="K83" s="215"/>
      <c r="L83" s="215"/>
      <c r="M83" s="216"/>
      <c r="N83" s="101"/>
      <c r="O83" s="19"/>
      <c r="P83" s="19"/>
      <c r="AA83"/>
    </row>
    <row r="84" spans="1:27" ht="15.75" customHeight="1" x14ac:dyDescent="0.15">
      <c r="A84" s="100" t="s">
        <v>2</v>
      </c>
      <c r="B84" s="170" t="s">
        <v>45</v>
      </c>
      <c r="C84" s="171"/>
      <c r="D84" s="172"/>
      <c r="E84" s="212" t="s">
        <v>11</v>
      </c>
      <c r="F84" s="212"/>
      <c r="G84" s="212" t="s">
        <v>12</v>
      </c>
      <c r="H84" s="212"/>
      <c r="I84" s="214" t="s">
        <v>131</v>
      </c>
      <c r="J84" s="215"/>
      <c r="K84" s="215"/>
      <c r="L84" s="215"/>
      <c r="M84" s="216"/>
      <c r="N84" s="101"/>
      <c r="O84" s="19"/>
      <c r="P84" s="19"/>
      <c r="AA84"/>
    </row>
    <row r="85" spans="1:27" ht="15.75" customHeight="1" x14ac:dyDescent="0.15">
      <c r="A85" s="100" t="s">
        <v>2</v>
      </c>
      <c r="B85" s="170" t="s">
        <v>117</v>
      </c>
      <c r="C85" s="171"/>
      <c r="D85" s="172"/>
      <c r="E85" s="212" t="s">
        <v>14</v>
      </c>
      <c r="F85" s="212"/>
      <c r="G85" s="212" t="s">
        <v>14</v>
      </c>
      <c r="H85" s="212"/>
      <c r="I85" s="214" t="s">
        <v>118</v>
      </c>
      <c r="J85" s="215"/>
      <c r="K85" s="215"/>
      <c r="L85" s="215"/>
      <c r="M85" s="216"/>
      <c r="N85" s="101"/>
      <c r="O85" s="19"/>
      <c r="P85" s="19"/>
      <c r="AA85"/>
    </row>
    <row r="86" spans="1:27" ht="15.75" customHeight="1" x14ac:dyDescent="0.15">
      <c r="A86" s="100" t="s">
        <v>2</v>
      </c>
      <c r="B86" s="214" t="s">
        <v>27</v>
      </c>
      <c r="C86" s="215"/>
      <c r="D86" s="216"/>
      <c r="E86" s="212" t="s">
        <v>13</v>
      </c>
      <c r="F86" s="212"/>
      <c r="G86" s="212" t="s">
        <v>1</v>
      </c>
      <c r="H86" s="212"/>
      <c r="I86" s="214" t="s">
        <v>136</v>
      </c>
      <c r="J86" s="215"/>
      <c r="K86" s="215"/>
      <c r="L86" s="215"/>
      <c r="M86" s="216"/>
      <c r="N86" s="101"/>
      <c r="O86" s="19"/>
      <c r="P86" s="19"/>
      <c r="AA86"/>
    </row>
    <row r="87" spans="1:27" ht="15.75" customHeight="1" x14ac:dyDescent="0.15">
      <c r="A87" s="100" t="s">
        <v>66</v>
      </c>
      <c r="B87" s="214" t="s">
        <v>140</v>
      </c>
      <c r="C87" s="215"/>
      <c r="D87" s="216"/>
      <c r="E87" s="212" t="s">
        <v>13</v>
      </c>
      <c r="F87" s="212"/>
      <c r="G87" s="212" t="s">
        <v>1</v>
      </c>
      <c r="H87" s="212"/>
      <c r="I87" s="214" t="s">
        <v>101</v>
      </c>
      <c r="J87" s="215"/>
      <c r="K87" s="215"/>
      <c r="L87" s="215"/>
      <c r="M87" s="216"/>
      <c r="N87" s="101"/>
      <c r="O87" s="19"/>
      <c r="P87" s="19"/>
      <c r="AA87"/>
    </row>
    <row r="88" spans="1:27" ht="15.75" customHeight="1" x14ac:dyDescent="0.15">
      <c r="A88" s="100" t="s">
        <v>2</v>
      </c>
      <c r="B88" s="170" t="s">
        <v>28</v>
      </c>
      <c r="C88" s="171"/>
      <c r="D88" s="172"/>
      <c r="E88" s="212" t="s">
        <v>14</v>
      </c>
      <c r="F88" s="212"/>
      <c r="G88" s="212" t="s">
        <v>75</v>
      </c>
      <c r="H88" s="212"/>
      <c r="I88" s="214" t="s">
        <v>134</v>
      </c>
      <c r="J88" s="215"/>
      <c r="K88" s="215"/>
      <c r="L88" s="215"/>
      <c r="M88" s="216"/>
      <c r="N88" s="101"/>
      <c r="O88" s="19"/>
      <c r="P88" s="19"/>
      <c r="AA88"/>
    </row>
    <row r="89" spans="1:27" ht="15.75" customHeight="1" x14ac:dyDescent="0.15">
      <c r="A89" s="100" t="s">
        <v>2</v>
      </c>
      <c r="B89" s="170" t="s">
        <v>132</v>
      </c>
      <c r="C89" s="171"/>
      <c r="D89" s="172"/>
      <c r="E89" s="207" t="s">
        <v>14</v>
      </c>
      <c r="F89" s="207"/>
      <c r="G89" s="207" t="s">
        <v>1</v>
      </c>
      <c r="H89" s="207"/>
      <c r="I89" s="209" t="s">
        <v>135</v>
      </c>
      <c r="J89" s="210"/>
      <c r="K89" s="210"/>
      <c r="L89" s="210"/>
      <c r="M89" s="211"/>
      <c r="N89" s="101"/>
      <c r="O89" s="19"/>
      <c r="P89" s="19"/>
      <c r="AA89"/>
    </row>
    <row r="90" spans="1:27" ht="15.75" customHeight="1" x14ac:dyDescent="0.15">
      <c r="A90" s="100" t="s">
        <v>2</v>
      </c>
      <c r="B90" s="214" t="s">
        <v>100</v>
      </c>
      <c r="C90" s="215"/>
      <c r="D90" s="216"/>
      <c r="E90" s="207" t="s">
        <v>14</v>
      </c>
      <c r="F90" s="207"/>
      <c r="G90" s="207" t="s">
        <v>1</v>
      </c>
      <c r="H90" s="207"/>
      <c r="I90" s="209" t="s">
        <v>133</v>
      </c>
      <c r="J90" s="210"/>
      <c r="K90" s="210"/>
      <c r="L90" s="210"/>
      <c r="M90" s="211"/>
      <c r="N90" s="101"/>
      <c r="O90" s="19"/>
      <c r="P90" s="19"/>
      <c r="AA90"/>
    </row>
    <row r="91" spans="1:27" ht="15.75" customHeight="1" x14ac:dyDescent="0.15">
      <c r="A91" s="100" t="s">
        <v>2</v>
      </c>
      <c r="B91" s="214" t="s">
        <v>76</v>
      </c>
      <c r="C91" s="215"/>
      <c r="D91" s="216"/>
      <c r="E91" s="207" t="s">
        <v>14</v>
      </c>
      <c r="F91" s="207"/>
      <c r="G91" s="207" t="s">
        <v>1</v>
      </c>
      <c r="H91" s="207"/>
      <c r="I91" s="209" t="s">
        <v>77</v>
      </c>
      <c r="J91" s="210"/>
      <c r="K91" s="210"/>
      <c r="L91" s="210"/>
      <c r="M91" s="211"/>
      <c r="N91" s="101"/>
      <c r="O91" s="19"/>
      <c r="P91" s="19"/>
      <c r="AA91"/>
    </row>
    <row r="92" spans="1:27" ht="15.75" customHeight="1" x14ac:dyDescent="0.15">
      <c r="A92" s="100" t="s">
        <v>2</v>
      </c>
      <c r="B92" s="214" t="s">
        <v>106</v>
      </c>
      <c r="C92" s="215"/>
      <c r="D92" s="216"/>
      <c r="E92" s="207" t="s">
        <v>1</v>
      </c>
      <c r="F92" s="207"/>
      <c r="G92" s="207" t="s">
        <v>14</v>
      </c>
      <c r="H92" s="207"/>
      <c r="I92" s="209" t="s">
        <v>115</v>
      </c>
      <c r="J92" s="210"/>
      <c r="K92" s="210"/>
      <c r="L92" s="210"/>
      <c r="M92" s="211"/>
      <c r="N92" s="101"/>
      <c r="O92" s="19"/>
      <c r="P92" s="19"/>
      <c r="AA92"/>
    </row>
    <row r="93" spans="1:27" ht="15.75" customHeight="1" x14ac:dyDescent="0.15">
      <c r="A93" s="100" t="s">
        <v>2</v>
      </c>
      <c r="B93" s="214" t="s">
        <v>107</v>
      </c>
      <c r="C93" s="215"/>
      <c r="D93" s="216"/>
      <c r="E93" s="207" t="s">
        <v>91</v>
      </c>
      <c r="F93" s="207"/>
      <c r="G93" s="207" t="s">
        <v>92</v>
      </c>
      <c r="H93" s="207"/>
      <c r="I93" s="209" t="s">
        <v>93</v>
      </c>
      <c r="J93" s="210"/>
      <c r="K93" s="210"/>
      <c r="L93" s="210"/>
      <c r="M93" s="211"/>
      <c r="N93" s="101"/>
      <c r="O93" s="19"/>
      <c r="P93" s="19"/>
      <c r="AA93"/>
    </row>
    <row r="94" spans="1:27" ht="8.25" customHeight="1" x14ac:dyDescent="0.15">
      <c r="N94" s="19"/>
      <c r="O94" s="19"/>
      <c r="P94" s="19"/>
    </row>
    <row r="95" spans="1:27" ht="15" customHeight="1" x14ac:dyDescent="0.15">
      <c r="A95" s="213" t="s">
        <v>181</v>
      </c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19"/>
      <c r="O95" s="19"/>
      <c r="P95" s="19"/>
    </row>
    <row r="96" spans="1:27" ht="15" customHeight="1" x14ac:dyDescent="0.15">
      <c r="A96" s="14" t="s">
        <v>6</v>
      </c>
      <c r="B96" s="180" t="s">
        <v>62</v>
      </c>
      <c r="C96" s="204"/>
      <c r="D96" s="204"/>
      <c r="E96" s="204"/>
      <c r="F96" s="204"/>
      <c r="G96" s="204"/>
      <c r="H96" s="204"/>
      <c r="I96" s="204"/>
      <c r="J96" s="204"/>
      <c r="K96" s="181"/>
      <c r="N96" s="19" t="s">
        <v>81</v>
      </c>
      <c r="O96" s="19"/>
      <c r="P96" s="19"/>
    </row>
    <row r="97" spans="1:16" ht="15" customHeight="1" x14ac:dyDescent="0.15">
      <c r="A97" s="100" t="s">
        <v>66</v>
      </c>
      <c r="B97" s="170" t="s">
        <v>105</v>
      </c>
      <c r="C97" s="171"/>
      <c r="D97" s="171"/>
      <c r="E97" s="171"/>
      <c r="F97" s="171"/>
      <c r="G97" s="171"/>
      <c r="H97" s="171"/>
      <c r="I97" s="171"/>
      <c r="J97" s="171"/>
      <c r="K97" s="172"/>
      <c r="N97" s="19" t="str">
        <f>IF(A97="☑","OK","NG")</f>
        <v>NG</v>
      </c>
      <c r="O97" s="19"/>
      <c r="P97" s="19"/>
    </row>
    <row r="98" spans="1:16" ht="15" customHeight="1" x14ac:dyDescent="0.15">
      <c r="A98" s="100" t="s">
        <v>66</v>
      </c>
      <c r="B98" s="170" t="s">
        <v>7</v>
      </c>
      <c r="C98" s="171"/>
      <c r="D98" s="171"/>
      <c r="E98" s="171"/>
      <c r="F98" s="171"/>
      <c r="G98" s="171"/>
      <c r="H98" s="171"/>
      <c r="I98" s="171"/>
      <c r="J98" s="171"/>
      <c r="K98" s="172"/>
      <c r="N98" s="19" t="str">
        <f t="shared" ref="N98:N99" si="7">IF(A98="☑","OK","NG")</f>
        <v>NG</v>
      </c>
      <c r="O98" s="19"/>
      <c r="P98" s="19"/>
    </row>
    <row r="99" spans="1:16" ht="15" customHeight="1" x14ac:dyDescent="0.15">
      <c r="A99" s="100" t="s">
        <v>66</v>
      </c>
      <c r="B99" s="170" t="s">
        <v>120</v>
      </c>
      <c r="C99" s="171"/>
      <c r="D99" s="171"/>
      <c r="E99" s="171"/>
      <c r="F99" s="171"/>
      <c r="G99" s="171"/>
      <c r="H99" s="171"/>
      <c r="I99" s="171"/>
      <c r="J99" s="171"/>
      <c r="K99" s="172"/>
      <c r="N99" s="19" t="str">
        <f t="shared" si="7"/>
        <v>NG</v>
      </c>
      <c r="O99" s="19"/>
      <c r="P99" s="19"/>
    </row>
    <row r="100" spans="1:16" ht="15" customHeight="1" x14ac:dyDescent="0.15">
      <c r="A100" s="100" t="s">
        <v>66</v>
      </c>
      <c r="B100" s="170" t="s">
        <v>126</v>
      </c>
      <c r="C100" s="171"/>
      <c r="D100" s="171"/>
      <c r="E100" s="171"/>
      <c r="F100" s="171"/>
      <c r="G100" s="171"/>
      <c r="H100" s="171"/>
      <c r="I100" s="171"/>
      <c r="J100" s="171"/>
      <c r="K100" s="172"/>
      <c r="N100" s="19" t="str">
        <f t="shared" ref="N100" si="8">IF(A100="☑","OK","NG")</f>
        <v>NG</v>
      </c>
      <c r="O100" s="19"/>
      <c r="P100" s="19"/>
    </row>
    <row r="104" spans="1:16" x14ac:dyDescent="0.15">
      <c r="C104" s="208"/>
      <c r="D104" s="208"/>
    </row>
    <row r="105" spans="1:16" x14ac:dyDescent="0.15">
      <c r="C105" s="208"/>
      <c r="D105" s="208"/>
    </row>
    <row r="106" spans="1:16" x14ac:dyDescent="0.15">
      <c r="C106" s="208"/>
      <c r="D106" s="208"/>
    </row>
    <row r="107" spans="1:16" x14ac:dyDescent="0.15">
      <c r="C107" s="208"/>
      <c r="D107" s="208"/>
    </row>
    <row r="109" spans="1:16" x14ac:dyDescent="0.15">
      <c r="C109" s="208"/>
      <c r="D109" s="208"/>
    </row>
    <row r="110" spans="1:16" x14ac:dyDescent="0.15">
      <c r="C110" s="208"/>
      <c r="D110" s="208"/>
    </row>
    <row r="111" spans="1:16" x14ac:dyDescent="0.15">
      <c r="C111" s="208"/>
      <c r="D111" s="208"/>
    </row>
    <row r="112" spans="1:16" x14ac:dyDescent="0.15">
      <c r="C112" s="208"/>
      <c r="D112" s="208"/>
    </row>
    <row r="113" spans="3:4" x14ac:dyDescent="0.15">
      <c r="C113" s="208"/>
      <c r="D113" s="208"/>
    </row>
    <row r="114" spans="3:4" x14ac:dyDescent="0.15">
      <c r="C114" s="208"/>
      <c r="D114" s="208"/>
    </row>
    <row r="115" spans="3:4" x14ac:dyDescent="0.15">
      <c r="C115" s="208"/>
      <c r="D115" s="208"/>
    </row>
  </sheetData>
  <sheetProtection password="CC71" sheet="1" objects="1" scenarios="1"/>
  <mergeCells count="199">
    <mergeCell ref="A75:C78"/>
    <mergeCell ref="A74:C74"/>
    <mergeCell ref="A81:M81"/>
    <mergeCell ref="D42:E42"/>
    <mergeCell ref="G86:H86"/>
    <mergeCell ref="E90:F90"/>
    <mergeCell ref="B86:D86"/>
    <mergeCell ref="B87:D87"/>
    <mergeCell ref="B88:D88"/>
    <mergeCell ref="B89:D89"/>
    <mergeCell ref="B90:D90"/>
    <mergeCell ref="E86:F86"/>
    <mergeCell ref="E89:F89"/>
    <mergeCell ref="G89:H89"/>
    <mergeCell ref="E83:F83"/>
    <mergeCell ref="G83:H83"/>
    <mergeCell ref="E84:F84"/>
    <mergeCell ref="B84:D84"/>
    <mergeCell ref="H72:I72"/>
    <mergeCell ref="H74:I74"/>
    <mergeCell ref="H61:I61"/>
    <mergeCell ref="A53:B53"/>
    <mergeCell ref="H68:I68"/>
    <mergeCell ref="A56:B56"/>
    <mergeCell ref="E1:G1"/>
    <mergeCell ref="I82:M82"/>
    <mergeCell ref="I83:M83"/>
    <mergeCell ref="I84:M84"/>
    <mergeCell ref="I85:M85"/>
    <mergeCell ref="I86:M86"/>
    <mergeCell ref="D11:E11"/>
    <mergeCell ref="D12:E12"/>
    <mergeCell ref="D13:E13"/>
    <mergeCell ref="F63:G63"/>
    <mergeCell ref="H63:I63"/>
    <mergeCell ref="F60:G60"/>
    <mergeCell ref="H60:I60"/>
    <mergeCell ref="F61:G61"/>
    <mergeCell ref="G84:H84"/>
    <mergeCell ref="I7:K7"/>
    <mergeCell ref="L7:M7"/>
    <mergeCell ref="B5:E5"/>
    <mergeCell ref="H71:I71"/>
    <mergeCell ref="I79:J79"/>
    <mergeCell ref="B82:D82"/>
    <mergeCell ref="B83:D83"/>
    <mergeCell ref="A55:B55"/>
    <mergeCell ref="H76:I76"/>
    <mergeCell ref="H70:I70"/>
    <mergeCell ref="H67:I67"/>
    <mergeCell ref="F33:G33"/>
    <mergeCell ref="A33:B33"/>
    <mergeCell ref="D33:E33"/>
    <mergeCell ref="A42:A43"/>
    <mergeCell ref="B42:C42"/>
    <mergeCell ref="F42:F43"/>
    <mergeCell ref="A36:M36"/>
    <mergeCell ref="D53:E53"/>
    <mergeCell ref="F53:G53"/>
    <mergeCell ref="F62:G62"/>
    <mergeCell ref="H62:I62"/>
    <mergeCell ref="D54:E54"/>
    <mergeCell ref="F54:G54"/>
    <mergeCell ref="D55:E55"/>
    <mergeCell ref="H69:I69"/>
    <mergeCell ref="F55:G55"/>
    <mergeCell ref="F56:G56"/>
    <mergeCell ref="B93:D93"/>
    <mergeCell ref="E92:F92"/>
    <mergeCell ref="E93:F93"/>
    <mergeCell ref="I87:M87"/>
    <mergeCell ref="I88:M88"/>
    <mergeCell ref="E88:F88"/>
    <mergeCell ref="G88:H88"/>
    <mergeCell ref="I89:M89"/>
    <mergeCell ref="E91:F91"/>
    <mergeCell ref="G91:H91"/>
    <mergeCell ref="E87:F87"/>
    <mergeCell ref="G87:H87"/>
    <mergeCell ref="H77:I77"/>
    <mergeCell ref="C115:D115"/>
    <mergeCell ref="C109:D109"/>
    <mergeCell ref="C110:D110"/>
    <mergeCell ref="C111:D111"/>
    <mergeCell ref="C112:D112"/>
    <mergeCell ref="C113:D113"/>
    <mergeCell ref="C114:D114"/>
    <mergeCell ref="C104:D104"/>
    <mergeCell ref="C105:D105"/>
    <mergeCell ref="C106:D106"/>
    <mergeCell ref="C107:D107"/>
    <mergeCell ref="I90:M90"/>
    <mergeCell ref="I91:M91"/>
    <mergeCell ref="I92:M92"/>
    <mergeCell ref="I93:M93"/>
    <mergeCell ref="G92:H92"/>
    <mergeCell ref="G93:H93"/>
    <mergeCell ref="B97:K97"/>
    <mergeCell ref="E85:F85"/>
    <mergeCell ref="G85:H85"/>
    <mergeCell ref="A95:M95"/>
    <mergeCell ref="B91:D91"/>
    <mergeCell ref="B92:D92"/>
    <mergeCell ref="B13:C13"/>
    <mergeCell ref="A15:B15"/>
    <mergeCell ref="A32:B32"/>
    <mergeCell ref="D32:E32"/>
    <mergeCell ref="A17:A18"/>
    <mergeCell ref="A30:B30"/>
    <mergeCell ref="B100:K100"/>
    <mergeCell ref="B96:K96"/>
    <mergeCell ref="B98:K98"/>
    <mergeCell ref="B99:K99"/>
    <mergeCell ref="H32:J32"/>
    <mergeCell ref="H33:J33"/>
    <mergeCell ref="H53:J53"/>
    <mergeCell ref="H54:J54"/>
    <mergeCell ref="H55:J55"/>
    <mergeCell ref="H56:J56"/>
    <mergeCell ref="A58:M58"/>
    <mergeCell ref="A57:B57"/>
    <mergeCell ref="D57:E57"/>
    <mergeCell ref="F57:G57"/>
    <mergeCell ref="H57:I57"/>
    <mergeCell ref="A50:B50"/>
    <mergeCell ref="G90:H90"/>
    <mergeCell ref="H78:I78"/>
    <mergeCell ref="A31:B31"/>
    <mergeCell ref="D31:E31"/>
    <mergeCell ref="F31:G31"/>
    <mergeCell ref="D51:E51"/>
    <mergeCell ref="H30:J30"/>
    <mergeCell ref="H31:J31"/>
    <mergeCell ref="B3:E3"/>
    <mergeCell ref="B7:C7"/>
    <mergeCell ref="D7:E7"/>
    <mergeCell ref="B4:E4"/>
    <mergeCell ref="I3:K3"/>
    <mergeCell ref="F32:G32"/>
    <mergeCell ref="A27:B27"/>
    <mergeCell ref="D27:E27"/>
    <mergeCell ref="F27:G27"/>
    <mergeCell ref="A23:B23"/>
    <mergeCell ref="A24:B24"/>
    <mergeCell ref="A25:B25"/>
    <mergeCell ref="A28:B28"/>
    <mergeCell ref="B11:C11"/>
    <mergeCell ref="E17:H17"/>
    <mergeCell ref="B17:D17"/>
    <mergeCell ref="B12:C12"/>
    <mergeCell ref="E18:H18"/>
    <mergeCell ref="A71:B71"/>
    <mergeCell ref="A72:B72"/>
    <mergeCell ref="A69:B69"/>
    <mergeCell ref="A70:B70"/>
    <mergeCell ref="G82:H82"/>
    <mergeCell ref="E82:F82"/>
    <mergeCell ref="I4:K4"/>
    <mergeCell ref="L4:M4"/>
    <mergeCell ref="I5:K5"/>
    <mergeCell ref="L5:M5"/>
    <mergeCell ref="I6:K6"/>
    <mergeCell ref="L6:M6"/>
    <mergeCell ref="E21:H21"/>
    <mergeCell ref="F51:G51"/>
    <mergeCell ref="B6:E6"/>
    <mergeCell ref="D30:E30"/>
    <mergeCell ref="D50:E50"/>
    <mergeCell ref="F50:G50"/>
    <mergeCell ref="A51:B51"/>
    <mergeCell ref="E19:H19"/>
    <mergeCell ref="E20:H20"/>
    <mergeCell ref="A48:B48"/>
    <mergeCell ref="A26:B26"/>
    <mergeCell ref="F30:G30"/>
    <mergeCell ref="L3:M3"/>
    <mergeCell ref="B79:C79"/>
    <mergeCell ref="A67:B67"/>
    <mergeCell ref="A68:B68"/>
    <mergeCell ref="D48:E48"/>
    <mergeCell ref="F48:G48"/>
    <mergeCell ref="B85:D85"/>
    <mergeCell ref="D26:E26"/>
    <mergeCell ref="F26:G26"/>
    <mergeCell ref="D23:E23"/>
    <mergeCell ref="F23:G23"/>
    <mergeCell ref="D24:E24"/>
    <mergeCell ref="F24:G24"/>
    <mergeCell ref="D25:E25"/>
    <mergeCell ref="F25:G25"/>
    <mergeCell ref="D28:E28"/>
    <mergeCell ref="F28:G28"/>
    <mergeCell ref="A38:M38"/>
    <mergeCell ref="A54:B54"/>
    <mergeCell ref="A49:B49"/>
    <mergeCell ref="D49:E49"/>
    <mergeCell ref="F49:G49"/>
    <mergeCell ref="H75:I75"/>
    <mergeCell ref="D56:E56"/>
  </mergeCells>
  <phoneticPr fontId="2"/>
  <conditionalFormatting sqref="B61:E62">
    <cfRule type="expression" dxfId="27" priority="145">
      <formula>($C61+$D61+#REF!)&lt;&gt;$B61</formula>
    </cfRule>
  </conditionalFormatting>
  <conditionalFormatting sqref="N94:Z99 O93:AA93 O82:AA91 N101:Z1048576 O27:Z28 O25:Z25 P31:AA33 N34:Z39 N29:Z29 O30:AA30 P23:Z24 N59:Z59 N60:P60 N64:AA64 Q60:AA63 N1:Z22 O61:P63 N65:Z75 N77:Z77 N79:Z81 N78 P78:Z78">
    <cfRule type="expression" dxfId="26" priority="57">
      <formula>N1="NG"</formula>
    </cfRule>
  </conditionalFormatting>
  <conditionalFormatting sqref="O1">
    <cfRule type="expression" dxfId="25" priority="56">
      <formula>O1="要修正！"</formula>
    </cfRule>
  </conditionalFormatting>
  <conditionalFormatting sqref="O92:AA92">
    <cfRule type="expression" dxfId="24" priority="46">
      <formula>O92="NG"</formula>
    </cfRule>
  </conditionalFormatting>
  <conditionalFormatting sqref="N100:Z100">
    <cfRule type="expression" dxfId="23" priority="45">
      <formula>N100="NG"</formula>
    </cfRule>
  </conditionalFormatting>
  <conditionalFormatting sqref="O26:Z26">
    <cfRule type="expression" dxfId="22" priority="44">
      <formula>O26="NG"</formula>
    </cfRule>
  </conditionalFormatting>
  <conditionalFormatting sqref="N24:N28 O24">
    <cfRule type="expression" dxfId="21" priority="42">
      <formula>N24="NG"</formula>
    </cfRule>
  </conditionalFormatting>
  <conditionalFormatting sqref="O32:O33">
    <cfRule type="expression" dxfId="20" priority="41">
      <formula>O32="NG"</formula>
    </cfRule>
  </conditionalFormatting>
  <conditionalFormatting sqref="N61:N63">
    <cfRule type="expression" dxfId="19" priority="38">
      <formula>N61="NG"</formula>
    </cfRule>
  </conditionalFormatting>
  <conditionalFormatting sqref="O23">
    <cfRule type="expression" dxfId="18" priority="33">
      <formula>O23="NG"</formula>
    </cfRule>
  </conditionalFormatting>
  <conditionalFormatting sqref="N23">
    <cfRule type="expression" dxfId="17" priority="32">
      <formula>$A$12="☐"</formula>
    </cfRule>
  </conditionalFormatting>
  <conditionalFormatting sqref="N31:O31">
    <cfRule type="expression" dxfId="16" priority="27">
      <formula>N31="NG"</formula>
    </cfRule>
  </conditionalFormatting>
  <conditionalFormatting sqref="A55:XFD58 A54:J54 L54:XFD54 A40:XFD53">
    <cfRule type="expression" dxfId="15" priority="26">
      <formula>$A$13="☐"</formula>
    </cfRule>
  </conditionalFormatting>
  <conditionalFormatting sqref="N76:Z76">
    <cfRule type="expression" dxfId="14" priority="16">
      <formula>N76="NG"</formula>
    </cfRule>
  </conditionalFormatting>
  <conditionalFormatting sqref="E72">
    <cfRule type="expression" dxfId="13" priority="14">
      <formula>$E$72&lt;0.5</formula>
    </cfRule>
  </conditionalFormatting>
  <conditionalFormatting sqref="L72">
    <cfRule type="expression" dxfId="12" priority="13">
      <formula>$L$72&lt;0.5</formula>
    </cfRule>
  </conditionalFormatting>
  <conditionalFormatting sqref="A66:M72">
    <cfRule type="expression" dxfId="11" priority="5">
      <formula>$A$12="☐"</formula>
    </cfRule>
  </conditionalFormatting>
  <conditionalFormatting sqref="A15:M38">
    <cfRule type="expression" dxfId="10" priority="4">
      <formula>$A$12="☐"</formula>
    </cfRule>
  </conditionalFormatting>
  <conditionalFormatting sqref="A73:M79">
    <cfRule type="expression" dxfId="9" priority="3">
      <formula>$A$13="☐"</formula>
    </cfRule>
  </conditionalFormatting>
  <conditionalFormatting sqref="O78">
    <cfRule type="expression" dxfId="8" priority="2">
      <formula>O78="NG"</formula>
    </cfRule>
  </conditionalFormatting>
  <conditionalFormatting sqref="K54">
    <cfRule type="expression" dxfId="7" priority="1">
      <formula>$A$13="☐"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&amp;L様式第1号別紙1</oddHeader>
  </headerFooter>
  <rowBreaks count="2" manualBreakCount="2">
    <brk id="51" max="12" man="1"/>
    <brk id="101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A9100EE-749E-48A1-87DF-04A280595024}">
          <x14:formula1>
            <xm:f>リスト!$A$2:$A$3</xm:f>
          </x14:formula1>
          <xm:sqref>A12:A13 A83:A93</xm:sqref>
        </x14:dataValidation>
        <x14:dataValidation type="list" allowBlank="1" showInputMessage="1" showErrorMessage="1" xr:uid="{51B9F506-8E8A-4254-9804-3E06A006FF5A}">
          <x14:formula1>
            <xm:f>リスト!$D$2:$D$10</xm:f>
          </x14:formula1>
          <xm:sqref>C49:C51 C54:C56 C24:C28 C31:C33</xm:sqref>
        </x14:dataValidation>
        <x14:dataValidation type="list" allowBlank="1" showInputMessage="1" showErrorMessage="1" xr:uid="{A0445B1B-E993-418F-A325-D3F4B0508074}">
          <x14:formula1>
            <xm:f>リスト!$B$2:$B$8</xm:f>
          </x14:formula1>
          <xm:sqref>B7:C7</xm:sqref>
        </x14:dataValidation>
        <x14:dataValidation type="list" allowBlank="1" showInputMessage="1" showErrorMessage="1" xr:uid="{44F366F3-6ADE-4684-A43E-C1363DB7E456}">
          <x14:formula1>
            <xm:f>リスト!$A$2:$A$5</xm:f>
          </x14:formula1>
          <xm:sqref>A97:A100</xm:sqref>
        </x14:dataValidation>
        <x14:dataValidation type="list" allowBlank="1" showInputMessage="1" showErrorMessage="1" xr:uid="{F838AA81-3403-46C8-A4CC-F0ACABB02F75}">
          <x14:formula1>
            <xm:f>リスト!$E$2:$E$3</xm:f>
          </x14:formula1>
          <xm:sqref>H1</xm:sqref>
        </x14:dataValidation>
        <x14:dataValidation type="list" allowBlank="1" showInputMessage="1" showErrorMessage="1" xr:uid="{E5069115-1354-493B-8163-EE214C8095E6}">
          <x14:formula1>
            <xm:f>リスト!$C$2:$C$9</xm:f>
          </x14:formula1>
          <xm:sqref>G4:G7</xm:sqref>
        </x14:dataValidation>
        <x14:dataValidation type="list" allowBlank="1" showInputMessage="1" showErrorMessage="1" xr:uid="{683C6722-E6F6-4F26-A08B-7268315C8695}">
          <x14:formula1>
            <xm:f>リスト!$C$2:$C$10</xm:f>
          </x14:formula1>
          <xm:sqref>A44:A45 A19:A20</xm:sqref>
        </x14:dataValidation>
        <x14:dataValidation type="list" allowBlank="1" showInputMessage="1" showErrorMessage="1" xr:uid="{C435A661-F56C-4FA1-B335-9B57A130BB9F}">
          <x14:formula1>
            <xm:f>リスト!$F$3:$F$75</xm:f>
          </x14:formula1>
          <xm:sqref>C68:C71 J75:J78 J68:J71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18BB-1FFC-4678-BAFE-7442CFFF5694}">
  <dimension ref="A1:I19"/>
  <sheetViews>
    <sheetView view="pageBreakPreview" zoomScale="90" zoomScaleNormal="100" zoomScaleSheetLayoutView="90" workbookViewId="0">
      <selection activeCell="H10" sqref="H10:H14"/>
    </sheetView>
  </sheetViews>
  <sheetFormatPr defaultRowHeight="13.5" x14ac:dyDescent="0.15"/>
  <cols>
    <col min="1" max="1" width="5.25" style="19" bestFit="1" customWidth="1"/>
    <col min="2" max="2" width="38.625" style="71" customWidth="1"/>
    <col min="3" max="3" width="5.25" style="72" customWidth="1"/>
    <col min="4" max="4" width="54.125" bestFit="1" customWidth="1"/>
    <col min="5" max="5" width="5.25" style="19" bestFit="1" customWidth="1"/>
    <col min="6" max="6" width="3.5" style="19" hidden="1" customWidth="1"/>
    <col min="7" max="7" width="5.25" bestFit="1" customWidth="1"/>
    <col min="8" max="8" width="34.75" style="71" customWidth="1"/>
    <col min="9" max="9" width="8.625" style="21" customWidth="1"/>
  </cols>
  <sheetData>
    <row r="1" spans="1:9" ht="14.25" thickBot="1" x14ac:dyDescent="0.2">
      <c r="I1" s="73" t="str">
        <f>IF(COUNTIF(I2:I27,"NG"),"要修正！","クリア！ ")</f>
        <v>要修正！</v>
      </c>
    </row>
    <row r="2" spans="1:9" s="19" customFormat="1" ht="21" customHeight="1" thickTop="1" x14ac:dyDescent="0.15">
      <c r="A2" s="19" t="s">
        <v>144</v>
      </c>
      <c r="B2" s="133" t="s">
        <v>145</v>
      </c>
      <c r="C2" s="134" t="s">
        <v>146</v>
      </c>
      <c r="D2" s="135" t="s">
        <v>147</v>
      </c>
      <c r="E2" s="31" t="s">
        <v>148</v>
      </c>
      <c r="F2" s="31" t="s">
        <v>149</v>
      </c>
      <c r="G2" s="31" t="s">
        <v>150</v>
      </c>
      <c r="H2" s="121" t="s">
        <v>151</v>
      </c>
      <c r="I2" s="20"/>
    </row>
    <row r="3" spans="1:9" s="76" customFormat="1" ht="18.75" x14ac:dyDescent="0.15">
      <c r="A3" s="74" t="s">
        <v>152</v>
      </c>
      <c r="B3" s="275" t="s">
        <v>187</v>
      </c>
      <c r="C3" s="148" t="s">
        <v>66</v>
      </c>
      <c r="D3" s="122" t="s">
        <v>153</v>
      </c>
      <c r="E3" s="75">
        <v>6</v>
      </c>
      <c r="F3" s="75" t="str">
        <f>IF(C3="☑",E3,"")</f>
        <v/>
      </c>
      <c r="G3" s="278">
        <f>SUM(F3:F5)</f>
        <v>0</v>
      </c>
      <c r="H3" s="281" t="s">
        <v>154</v>
      </c>
      <c r="I3" s="278" t="str">
        <f>IF(OR((COUNTIF(C3:C7,"☑")=0),(COUNTIF(C3:C5,"☑")&gt;1)),"NG","OK")</f>
        <v>NG</v>
      </c>
    </row>
    <row r="4" spans="1:9" s="76" customFormat="1" ht="18.75" x14ac:dyDescent="0.15">
      <c r="A4" s="74"/>
      <c r="B4" s="276"/>
      <c r="C4" s="149" t="s">
        <v>66</v>
      </c>
      <c r="D4" s="123" t="s">
        <v>155</v>
      </c>
      <c r="E4" s="77">
        <v>4</v>
      </c>
      <c r="F4" s="77" t="str">
        <f t="shared" ref="F4:F5" si="0">IF(C4="☑",E4,"")</f>
        <v/>
      </c>
      <c r="G4" s="279"/>
      <c r="H4" s="282"/>
      <c r="I4" s="279"/>
    </row>
    <row r="5" spans="1:9" s="76" customFormat="1" ht="18.75" x14ac:dyDescent="0.15">
      <c r="A5" s="74"/>
      <c r="B5" s="277"/>
      <c r="C5" s="150" t="s">
        <v>66</v>
      </c>
      <c r="D5" s="124" t="s">
        <v>156</v>
      </c>
      <c r="E5" s="78">
        <v>2</v>
      </c>
      <c r="F5" s="78" t="str">
        <f t="shared" si="0"/>
        <v/>
      </c>
      <c r="G5" s="280"/>
      <c r="H5" s="283"/>
      <c r="I5" s="279"/>
    </row>
    <row r="6" spans="1:9" s="81" customFormat="1" ht="18.75" x14ac:dyDescent="0.15">
      <c r="A6" s="79" t="s">
        <v>157</v>
      </c>
      <c r="B6" s="253" t="s">
        <v>158</v>
      </c>
      <c r="C6" s="151" t="s">
        <v>66</v>
      </c>
      <c r="D6" s="125" t="s">
        <v>159</v>
      </c>
      <c r="E6" s="80">
        <v>6</v>
      </c>
      <c r="F6" s="80" t="str">
        <f>IF(C6="☑",E6,"")</f>
        <v/>
      </c>
      <c r="G6" s="285">
        <f>IF(SUM(F6:F7)&gt;6,6,SUM(F6:F7))</f>
        <v>0</v>
      </c>
      <c r="H6" s="287" t="s">
        <v>160</v>
      </c>
      <c r="I6" s="279"/>
    </row>
    <row r="7" spans="1:9" s="81" customFormat="1" ht="18.75" x14ac:dyDescent="0.15">
      <c r="A7" s="79"/>
      <c r="B7" s="284"/>
      <c r="C7" s="152" t="s">
        <v>66</v>
      </c>
      <c r="D7" s="126" t="s">
        <v>161</v>
      </c>
      <c r="E7" s="82">
        <v>2</v>
      </c>
      <c r="F7" s="82" t="str">
        <f>IF(C7="☑",E7,"")</f>
        <v/>
      </c>
      <c r="G7" s="286"/>
      <c r="H7" s="288"/>
      <c r="I7" s="280"/>
    </row>
    <row r="8" spans="1:9" s="85" customFormat="1" ht="18.75" x14ac:dyDescent="0.15">
      <c r="A8" s="83" t="s">
        <v>162</v>
      </c>
      <c r="B8" s="260" t="s">
        <v>163</v>
      </c>
      <c r="C8" s="153" t="s">
        <v>66</v>
      </c>
      <c r="D8" s="127" t="s">
        <v>164</v>
      </c>
      <c r="E8" s="84">
        <v>6</v>
      </c>
      <c r="F8" s="84" t="str">
        <f>IF(C8="☑",E8,"")</f>
        <v/>
      </c>
      <c r="G8" s="262">
        <f>IF(SUM(F8:F9)&gt;6,6,SUM(F8:F9))</f>
        <v>0</v>
      </c>
      <c r="H8" s="264" t="s">
        <v>165</v>
      </c>
      <c r="I8" s="265" t="str">
        <f>IF(COUNTIF(C8:C9,"☑")&lt;1,"NG","OK")</f>
        <v>NG</v>
      </c>
    </row>
    <row r="9" spans="1:9" s="85" customFormat="1" ht="18.75" x14ac:dyDescent="0.15">
      <c r="A9" s="83"/>
      <c r="B9" s="261"/>
      <c r="C9" s="154" t="s">
        <v>66</v>
      </c>
      <c r="D9" s="128" t="s">
        <v>166</v>
      </c>
      <c r="E9" s="86">
        <v>1</v>
      </c>
      <c r="F9" s="86" t="str">
        <f>IF(C9="☑",E9,"")</f>
        <v/>
      </c>
      <c r="G9" s="263"/>
      <c r="H9" s="264"/>
      <c r="I9" s="265"/>
    </row>
    <row r="10" spans="1:9" s="89" customFormat="1" ht="18.75" customHeight="1" x14ac:dyDescent="0.15">
      <c r="A10" s="87" t="s">
        <v>167</v>
      </c>
      <c r="B10" s="269" t="s">
        <v>168</v>
      </c>
      <c r="C10" s="155" t="s">
        <v>66</v>
      </c>
      <c r="D10" s="129" t="s">
        <v>169</v>
      </c>
      <c r="E10" s="88">
        <v>5</v>
      </c>
      <c r="F10" s="88" t="str">
        <f>IF(C10="☑",E10,"")</f>
        <v/>
      </c>
      <c r="G10" s="266">
        <f>IF(SUM(F10:F14)&gt;5,5,SUM(F10:F14))</f>
        <v>0</v>
      </c>
      <c r="H10" s="268" t="s">
        <v>170</v>
      </c>
      <c r="I10" s="272" t="str">
        <f>IF(COUNTIF(C10:C14,"☑")&lt;1,"NG","OK")</f>
        <v>NG</v>
      </c>
    </row>
    <row r="11" spans="1:9" s="89" customFormat="1" ht="18.75" x14ac:dyDescent="0.15">
      <c r="A11" s="87"/>
      <c r="B11" s="270"/>
      <c r="C11" s="156" t="s">
        <v>66</v>
      </c>
      <c r="D11" s="130" t="s">
        <v>171</v>
      </c>
      <c r="E11" s="90">
        <v>5</v>
      </c>
      <c r="F11" s="90" t="str">
        <f t="shared" ref="F11:F18" si="1">IF(C11="☑",E11,"")</f>
        <v/>
      </c>
      <c r="G11" s="267"/>
      <c r="H11" s="268"/>
      <c r="I11" s="273"/>
    </row>
    <row r="12" spans="1:9" s="89" customFormat="1" ht="18.75" x14ac:dyDescent="0.15">
      <c r="A12" s="87"/>
      <c r="B12" s="270"/>
      <c r="C12" s="156" t="s">
        <v>66</v>
      </c>
      <c r="D12" s="130" t="s">
        <v>172</v>
      </c>
      <c r="E12" s="90">
        <v>4</v>
      </c>
      <c r="F12" s="90" t="str">
        <f t="shared" si="1"/>
        <v/>
      </c>
      <c r="G12" s="267"/>
      <c r="H12" s="268"/>
      <c r="I12" s="273"/>
    </row>
    <row r="13" spans="1:9" s="89" customFormat="1" ht="18.75" x14ac:dyDescent="0.15">
      <c r="A13" s="87"/>
      <c r="B13" s="270"/>
      <c r="C13" s="156" t="s">
        <v>66</v>
      </c>
      <c r="D13" s="130" t="s">
        <v>173</v>
      </c>
      <c r="E13" s="90">
        <v>3</v>
      </c>
      <c r="F13" s="90" t="str">
        <f t="shared" si="1"/>
        <v/>
      </c>
      <c r="G13" s="267"/>
      <c r="H13" s="268"/>
      <c r="I13" s="273"/>
    </row>
    <row r="14" spans="1:9" s="89" customFormat="1" ht="18.75" x14ac:dyDescent="0.15">
      <c r="A14" s="87"/>
      <c r="B14" s="271"/>
      <c r="C14" s="156" t="s">
        <v>66</v>
      </c>
      <c r="D14" s="130" t="s">
        <v>174</v>
      </c>
      <c r="E14" s="90">
        <v>2</v>
      </c>
      <c r="F14" s="90" t="str">
        <f t="shared" si="1"/>
        <v/>
      </c>
      <c r="G14" s="267"/>
      <c r="H14" s="268"/>
      <c r="I14" s="274"/>
    </row>
    <row r="15" spans="1:9" s="94" customFormat="1" ht="18.75" x14ac:dyDescent="0.15">
      <c r="A15" s="91" t="s">
        <v>175</v>
      </c>
      <c r="B15" s="246" t="s">
        <v>195</v>
      </c>
      <c r="C15" s="157" t="s">
        <v>66</v>
      </c>
      <c r="D15" s="92" t="s">
        <v>176</v>
      </c>
      <c r="E15" s="93">
        <v>5</v>
      </c>
      <c r="F15" s="93" t="str">
        <f t="shared" si="1"/>
        <v/>
      </c>
      <c r="G15" s="248">
        <f>IF(SUM(F15:F16)&gt;8,8,SUM(F15:F16))</f>
        <v>0</v>
      </c>
      <c r="H15" s="250"/>
      <c r="I15" s="252" t="str">
        <f>IF(COUNTIF(C15:C16,"☑")=1,"OK","NG")</f>
        <v>NG</v>
      </c>
    </row>
    <row r="16" spans="1:9" s="94" customFormat="1" ht="18.75" x14ac:dyDescent="0.15">
      <c r="A16" s="91"/>
      <c r="B16" s="247"/>
      <c r="C16" s="158" t="s">
        <v>66</v>
      </c>
      <c r="D16" s="131" t="s">
        <v>177</v>
      </c>
      <c r="E16" s="95">
        <v>2</v>
      </c>
      <c r="F16" s="95" t="str">
        <f t="shared" si="1"/>
        <v/>
      </c>
      <c r="G16" s="249"/>
      <c r="H16" s="251"/>
      <c r="I16" s="252"/>
    </row>
    <row r="17" spans="1:9" s="81" customFormat="1" ht="18.75" x14ac:dyDescent="0.15">
      <c r="A17" s="79" t="s">
        <v>178</v>
      </c>
      <c r="B17" s="253" t="s">
        <v>179</v>
      </c>
      <c r="C17" s="151" t="s">
        <v>66</v>
      </c>
      <c r="D17" s="96" t="s">
        <v>176</v>
      </c>
      <c r="E17" s="80">
        <v>5</v>
      </c>
      <c r="F17" s="80" t="str">
        <f t="shared" si="1"/>
        <v/>
      </c>
      <c r="G17" s="255">
        <f>IF(SUM(F17:F18)&gt;8,8,SUM(F17:F18))</f>
        <v>0</v>
      </c>
      <c r="H17" s="257"/>
      <c r="I17" s="259" t="str">
        <f>IF(COUNTIF(C17:C18,"☑")=1,"OK","NG")</f>
        <v>NG</v>
      </c>
    </row>
    <row r="18" spans="1:9" s="81" customFormat="1" ht="19.5" thickBot="1" x14ac:dyDescent="0.2">
      <c r="A18" s="79"/>
      <c r="B18" s="254"/>
      <c r="C18" s="159" t="s">
        <v>66</v>
      </c>
      <c r="D18" s="132" t="s">
        <v>177</v>
      </c>
      <c r="E18" s="97">
        <v>2</v>
      </c>
      <c r="F18" s="97" t="str">
        <f t="shared" si="1"/>
        <v/>
      </c>
      <c r="G18" s="256"/>
      <c r="H18" s="258"/>
      <c r="I18" s="259"/>
    </row>
    <row r="19" spans="1:9" ht="19.5" thickTop="1" x14ac:dyDescent="0.15">
      <c r="B19" s="245" t="s">
        <v>79</v>
      </c>
      <c r="C19" s="245"/>
      <c r="D19" s="245"/>
      <c r="E19" s="245"/>
      <c r="F19" s="245"/>
      <c r="G19" s="98">
        <f>SUM(G3:G18)</f>
        <v>0</v>
      </c>
      <c r="I19" s="99"/>
    </row>
  </sheetData>
  <sheetProtection algorithmName="SHA-512" hashValue="TBZWEp4vOv5TLhs8kzkDJGTwiWbsqwHSK/k6euEKVHkAGgQsIko2sTelSqiGF6+Grb8c0M+y55UkjL9QU0vmhg==" saltValue="7qwgEve4cL/8Q9qkS8Uwhw==" spinCount="100000" sheet="1" objects="1" scenarios="1"/>
  <mergeCells count="24">
    <mergeCell ref="B3:B5"/>
    <mergeCell ref="G3:G5"/>
    <mergeCell ref="H3:H5"/>
    <mergeCell ref="I3:I7"/>
    <mergeCell ref="B6:B7"/>
    <mergeCell ref="G6:G7"/>
    <mergeCell ref="H6:H7"/>
    <mergeCell ref="B8:B9"/>
    <mergeCell ref="G8:G9"/>
    <mergeCell ref="H8:H9"/>
    <mergeCell ref="I8:I9"/>
    <mergeCell ref="G10:G14"/>
    <mergeCell ref="H10:H14"/>
    <mergeCell ref="B10:B14"/>
    <mergeCell ref="I10:I14"/>
    <mergeCell ref="B19:F19"/>
    <mergeCell ref="B15:B16"/>
    <mergeCell ref="G15:G16"/>
    <mergeCell ref="H15:H16"/>
    <mergeCell ref="I15:I16"/>
    <mergeCell ref="B17:B18"/>
    <mergeCell ref="G17:G18"/>
    <mergeCell ref="H17:H18"/>
    <mergeCell ref="I17:I18"/>
  </mergeCells>
  <phoneticPr fontId="2"/>
  <conditionalFormatting sqref="I8:I9">
    <cfRule type="expression" dxfId="6" priority="7">
      <formula>I8="NG"</formula>
    </cfRule>
  </conditionalFormatting>
  <conditionalFormatting sqref="I10">
    <cfRule type="expression" dxfId="5" priority="6">
      <formula>I10="NG"</formula>
    </cfRule>
  </conditionalFormatting>
  <conditionalFormatting sqref="I15:I16">
    <cfRule type="expression" dxfId="4" priority="5">
      <formula>I15="NG"</formula>
    </cfRule>
  </conditionalFormatting>
  <conditionalFormatting sqref="I17:I18">
    <cfRule type="expression" dxfId="3" priority="4">
      <formula>I17="NG"</formula>
    </cfRule>
  </conditionalFormatting>
  <conditionalFormatting sqref="I1">
    <cfRule type="expression" dxfId="2" priority="2">
      <formula>I1="要修正！"</formula>
    </cfRule>
    <cfRule type="expression" dxfId="1" priority="3">
      <formula>I1="クリア！"</formula>
    </cfRule>
  </conditionalFormatting>
  <conditionalFormatting sqref="I3">
    <cfRule type="expression" dxfId="0" priority="1">
      <formula>I3="NG"</formula>
    </cfRule>
  </conditionalFormatting>
  <pageMargins left="0.7" right="0.7" top="0.75" bottom="0.75" header="0.3" footer="0.3"/>
  <pageSetup paperSize="9" scale="89" orientation="landscape" r:id="rId1"/>
  <headerFooter>
    <oddHeader>&amp;L様式第1号別紙2</oddHeader>
  </headerFooter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9F9771-F516-4884-81A3-A91EC95FE615}">
          <x14:formula1>
            <xm:f>リスト!$A$2:$A$3</xm:f>
          </x14:formula1>
          <xm:sqref>C3:C18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F939-C05D-48B2-9F63-830F21E9FE62}">
  <dimension ref="A1:F75"/>
  <sheetViews>
    <sheetView zoomScale="98" zoomScaleNormal="98" workbookViewId="0">
      <selection activeCell="F10" sqref="F10"/>
    </sheetView>
  </sheetViews>
  <sheetFormatPr defaultRowHeight="13.5" x14ac:dyDescent="0.15"/>
  <cols>
    <col min="2" max="2" width="15.875" bestFit="1" customWidth="1"/>
    <col min="3" max="3" width="20.75" bestFit="1" customWidth="1"/>
    <col min="4" max="4" width="13" bestFit="1" customWidth="1"/>
    <col min="5" max="5" width="43.375" style="53" bestFit="1" customWidth="1"/>
    <col min="6" max="6" width="15" bestFit="1" customWidth="1"/>
  </cols>
  <sheetData>
    <row r="1" spans="1:6" x14ac:dyDescent="0.15">
      <c r="A1" t="s">
        <v>67</v>
      </c>
      <c r="B1" t="s">
        <v>69</v>
      </c>
      <c r="C1" t="s">
        <v>51</v>
      </c>
      <c r="D1" t="s">
        <v>74</v>
      </c>
      <c r="E1" s="53" t="s">
        <v>109</v>
      </c>
      <c r="F1" s="53" t="s">
        <v>263</v>
      </c>
    </row>
    <row r="2" spans="1:6" x14ac:dyDescent="0.15">
      <c r="A2" t="s">
        <v>36</v>
      </c>
      <c r="B2" t="s">
        <v>70</v>
      </c>
      <c r="C2" t="s">
        <v>71</v>
      </c>
      <c r="D2" t="s">
        <v>121</v>
      </c>
      <c r="E2" s="53" t="s">
        <v>110</v>
      </c>
      <c r="F2" s="53"/>
    </row>
    <row r="3" spans="1:6" x14ac:dyDescent="0.15">
      <c r="A3" t="s">
        <v>68</v>
      </c>
      <c r="B3" t="s">
        <v>128</v>
      </c>
      <c r="C3" t="s">
        <v>72</v>
      </c>
      <c r="D3" t="s">
        <v>122</v>
      </c>
      <c r="E3" s="53" t="s">
        <v>200</v>
      </c>
      <c r="F3" t="s">
        <v>273</v>
      </c>
    </row>
    <row r="4" spans="1:6" x14ac:dyDescent="0.15">
      <c r="B4" t="s">
        <v>129</v>
      </c>
      <c r="C4" t="s">
        <v>73</v>
      </c>
      <c r="D4" t="s">
        <v>123</v>
      </c>
      <c r="F4" t="s">
        <v>201</v>
      </c>
    </row>
    <row r="5" spans="1:6" x14ac:dyDescent="0.15">
      <c r="B5" t="s">
        <v>130</v>
      </c>
      <c r="C5" t="s">
        <v>143</v>
      </c>
      <c r="D5" t="s">
        <v>124</v>
      </c>
      <c r="F5" t="s">
        <v>202</v>
      </c>
    </row>
    <row r="6" spans="1:6" x14ac:dyDescent="0.15">
      <c r="B6" t="s">
        <v>23</v>
      </c>
      <c r="C6" t="s">
        <v>127</v>
      </c>
      <c r="D6" t="s">
        <v>125</v>
      </c>
      <c r="F6" t="s">
        <v>203</v>
      </c>
    </row>
    <row r="7" spans="1:6" x14ac:dyDescent="0.15">
      <c r="C7" t="s">
        <v>139</v>
      </c>
      <c r="F7" t="s">
        <v>204</v>
      </c>
    </row>
    <row r="8" spans="1:6" x14ac:dyDescent="0.15">
      <c r="C8" t="s">
        <v>138</v>
      </c>
      <c r="F8" t="s">
        <v>205</v>
      </c>
    </row>
    <row r="9" spans="1:6" x14ac:dyDescent="0.15">
      <c r="F9" t="s">
        <v>206</v>
      </c>
    </row>
    <row r="10" spans="1:6" x14ac:dyDescent="0.15">
      <c r="F10" t="s">
        <v>207</v>
      </c>
    </row>
    <row r="11" spans="1:6" x14ac:dyDescent="0.15">
      <c r="F11" t="s">
        <v>208</v>
      </c>
    </row>
    <row r="12" spans="1:6" x14ac:dyDescent="0.15">
      <c r="F12" t="s">
        <v>209</v>
      </c>
    </row>
    <row r="13" spans="1:6" x14ac:dyDescent="0.15">
      <c r="F13" t="s">
        <v>210</v>
      </c>
    </row>
    <row r="14" spans="1:6" x14ac:dyDescent="0.15">
      <c r="F14" t="s">
        <v>211</v>
      </c>
    </row>
    <row r="15" spans="1:6" x14ac:dyDescent="0.15">
      <c r="F15" t="s">
        <v>212</v>
      </c>
    </row>
    <row r="16" spans="1:6" x14ac:dyDescent="0.15">
      <c r="F16" t="s">
        <v>213</v>
      </c>
    </row>
    <row r="17" spans="6:6" x14ac:dyDescent="0.15">
      <c r="F17" t="s">
        <v>214</v>
      </c>
    </row>
    <row r="18" spans="6:6" x14ac:dyDescent="0.15">
      <c r="F18" t="s">
        <v>215</v>
      </c>
    </row>
    <row r="19" spans="6:6" x14ac:dyDescent="0.15">
      <c r="F19" t="s">
        <v>216</v>
      </c>
    </row>
    <row r="20" spans="6:6" x14ac:dyDescent="0.15">
      <c r="F20" t="s">
        <v>217</v>
      </c>
    </row>
    <row r="21" spans="6:6" x14ac:dyDescent="0.15">
      <c r="F21" t="s">
        <v>218</v>
      </c>
    </row>
    <row r="22" spans="6:6" x14ac:dyDescent="0.15">
      <c r="F22" t="s">
        <v>219</v>
      </c>
    </row>
    <row r="23" spans="6:6" x14ac:dyDescent="0.15">
      <c r="F23" t="s">
        <v>220</v>
      </c>
    </row>
    <row r="24" spans="6:6" x14ac:dyDescent="0.15">
      <c r="F24" t="s">
        <v>221</v>
      </c>
    </row>
    <row r="25" spans="6:6" x14ac:dyDescent="0.15">
      <c r="F25" t="s">
        <v>222</v>
      </c>
    </row>
    <row r="26" spans="6:6" x14ac:dyDescent="0.15">
      <c r="F26" t="s">
        <v>223</v>
      </c>
    </row>
    <row r="27" spans="6:6" x14ac:dyDescent="0.15">
      <c r="F27" t="s">
        <v>224</v>
      </c>
    </row>
    <row r="28" spans="6:6" x14ac:dyDescent="0.15">
      <c r="F28" t="s">
        <v>225</v>
      </c>
    </row>
    <row r="29" spans="6:6" x14ac:dyDescent="0.15">
      <c r="F29" t="s">
        <v>226</v>
      </c>
    </row>
    <row r="30" spans="6:6" x14ac:dyDescent="0.15">
      <c r="F30" t="s">
        <v>227</v>
      </c>
    </row>
    <row r="31" spans="6:6" x14ac:dyDescent="0.15">
      <c r="F31" t="s">
        <v>228</v>
      </c>
    </row>
    <row r="32" spans="6:6" x14ac:dyDescent="0.15">
      <c r="F32" t="s">
        <v>229</v>
      </c>
    </row>
    <row r="33" spans="6:6" x14ac:dyDescent="0.15">
      <c r="F33" t="s">
        <v>230</v>
      </c>
    </row>
    <row r="34" spans="6:6" x14ac:dyDescent="0.15">
      <c r="F34" t="s">
        <v>231</v>
      </c>
    </row>
    <row r="35" spans="6:6" x14ac:dyDescent="0.15">
      <c r="F35" t="s">
        <v>232</v>
      </c>
    </row>
    <row r="36" spans="6:6" x14ac:dyDescent="0.15">
      <c r="F36" t="s">
        <v>233</v>
      </c>
    </row>
    <row r="37" spans="6:6" x14ac:dyDescent="0.15">
      <c r="F37" t="s">
        <v>234</v>
      </c>
    </row>
    <row r="38" spans="6:6" x14ac:dyDescent="0.15">
      <c r="F38" t="s">
        <v>235</v>
      </c>
    </row>
    <row r="39" spans="6:6" x14ac:dyDescent="0.15">
      <c r="F39" t="s">
        <v>236</v>
      </c>
    </row>
    <row r="40" spans="6:6" x14ac:dyDescent="0.15">
      <c r="F40" t="s">
        <v>237</v>
      </c>
    </row>
    <row r="41" spans="6:6" x14ac:dyDescent="0.15">
      <c r="F41" t="s">
        <v>238</v>
      </c>
    </row>
    <row r="42" spans="6:6" x14ac:dyDescent="0.15">
      <c r="F42" t="s">
        <v>239</v>
      </c>
    </row>
    <row r="43" spans="6:6" x14ac:dyDescent="0.15">
      <c r="F43" t="s">
        <v>240</v>
      </c>
    </row>
    <row r="44" spans="6:6" x14ac:dyDescent="0.15">
      <c r="F44" t="s">
        <v>241</v>
      </c>
    </row>
    <row r="45" spans="6:6" x14ac:dyDescent="0.15">
      <c r="F45" t="s">
        <v>242</v>
      </c>
    </row>
    <row r="46" spans="6:6" x14ac:dyDescent="0.15">
      <c r="F46" t="s">
        <v>243</v>
      </c>
    </row>
    <row r="47" spans="6:6" x14ac:dyDescent="0.15">
      <c r="F47" t="s">
        <v>244</v>
      </c>
    </row>
    <row r="48" spans="6:6" x14ac:dyDescent="0.15">
      <c r="F48" t="s">
        <v>245</v>
      </c>
    </row>
    <row r="49" spans="6:6" x14ac:dyDescent="0.15">
      <c r="F49" t="s">
        <v>246</v>
      </c>
    </row>
    <row r="50" spans="6:6" x14ac:dyDescent="0.15">
      <c r="F50" t="s">
        <v>247</v>
      </c>
    </row>
    <row r="51" spans="6:6" x14ac:dyDescent="0.15">
      <c r="F51" t="s">
        <v>248</v>
      </c>
    </row>
    <row r="52" spans="6:6" x14ac:dyDescent="0.15">
      <c r="F52" t="s">
        <v>249</v>
      </c>
    </row>
    <row r="53" spans="6:6" x14ac:dyDescent="0.15">
      <c r="F53" t="s">
        <v>250</v>
      </c>
    </row>
    <row r="54" spans="6:6" x14ac:dyDescent="0.15">
      <c r="F54" t="s">
        <v>251</v>
      </c>
    </row>
    <row r="55" spans="6:6" x14ac:dyDescent="0.15">
      <c r="F55" t="s">
        <v>252</v>
      </c>
    </row>
    <row r="56" spans="6:6" x14ac:dyDescent="0.15">
      <c r="F56" t="s">
        <v>253</v>
      </c>
    </row>
    <row r="57" spans="6:6" x14ac:dyDescent="0.15">
      <c r="F57" t="s">
        <v>254</v>
      </c>
    </row>
    <row r="58" spans="6:6" x14ac:dyDescent="0.15">
      <c r="F58" t="s">
        <v>255</v>
      </c>
    </row>
    <row r="59" spans="6:6" x14ac:dyDescent="0.15">
      <c r="F59" t="s">
        <v>256</v>
      </c>
    </row>
    <row r="60" spans="6:6" x14ac:dyDescent="0.15">
      <c r="F60" t="s">
        <v>257</v>
      </c>
    </row>
    <row r="61" spans="6:6" x14ac:dyDescent="0.15">
      <c r="F61" t="s">
        <v>258</v>
      </c>
    </row>
    <row r="62" spans="6:6" x14ac:dyDescent="0.15">
      <c r="F62" t="s">
        <v>259</v>
      </c>
    </row>
    <row r="63" spans="6:6" x14ac:dyDescent="0.15">
      <c r="F63" t="s">
        <v>260</v>
      </c>
    </row>
    <row r="64" spans="6:6" x14ac:dyDescent="0.15">
      <c r="F64" t="s">
        <v>261</v>
      </c>
    </row>
    <row r="65" spans="6:6" x14ac:dyDescent="0.15">
      <c r="F65" t="s">
        <v>262</v>
      </c>
    </row>
    <row r="66" spans="6:6" x14ac:dyDescent="0.15">
      <c r="F66" t="s">
        <v>275</v>
      </c>
    </row>
    <row r="67" spans="6:6" x14ac:dyDescent="0.15">
      <c r="F67" t="s">
        <v>264</v>
      </c>
    </row>
    <row r="68" spans="6:6" x14ac:dyDescent="0.15">
      <c r="F68" t="s">
        <v>265</v>
      </c>
    </row>
    <row r="69" spans="6:6" x14ac:dyDescent="0.15">
      <c r="F69" t="s">
        <v>266</v>
      </c>
    </row>
    <row r="70" spans="6:6" x14ac:dyDescent="0.15">
      <c r="F70" t="s">
        <v>267</v>
      </c>
    </row>
    <row r="71" spans="6:6" x14ac:dyDescent="0.15">
      <c r="F71" t="s">
        <v>268</v>
      </c>
    </row>
    <row r="72" spans="6:6" x14ac:dyDescent="0.15">
      <c r="F72" t="s">
        <v>269</v>
      </c>
    </row>
    <row r="73" spans="6:6" x14ac:dyDescent="0.15">
      <c r="F73" t="s">
        <v>270</v>
      </c>
    </row>
    <row r="74" spans="6:6" x14ac:dyDescent="0.15">
      <c r="F74" t="s">
        <v>271</v>
      </c>
    </row>
    <row r="75" spans="6:6" x14ac:dyDescent="0.15">
      <c r="F75" s="110" t="s">
        <v>274</v>
      </c>
    </row>
  </sheetData>
  <sheetProtection algorithmName="SHA-512" hashValue="KHCdY78UC0F9lgDPfK0aWGDzrqf62/nS/cA0OAZSAPjm7ARYDaHLCXfUoi7rnnLJeRb+JhIoQWn9la0KsUEKZw==" saltValue="rYpHKxeG/3Gn71j6RQF9H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別紙1</vt:lpstr>
      <vt:lpstr>別紙2</vt:lpstr>
      <vt:lpstr>リスト</vt:lpstr>
      <vt:lpstr>別紙1!Print_Area</vt:lpstr>
      <vt:lpstr>別紙2!Print_Area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2023-06-16T06:30:38Z</cp:lastPrinted>
  <dcterms:created xsi:type="dcterms:W3CDTF">2023-05-18T02:02:00Z</dcterms:created>
  <dcterms:modified xsi:type="dcterms:W3CDTF">2023-07-05T06:18:19Z</dcterms:modified>
</cp:coreProperties>
</file>