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7\Box\【02_課所共有】01_07_市町村課\R04年度\08　公営企業担当\◎公営◎\02 決算統計\90　白本作成（税財政資料集）\03「白本」完成版\"/>
    </mc:Choice>
  </mc:AlternateContent>
  <xr:revisionPtr revIDLastSave="0" documentId="13_ncr:1_{2A99D439-5674-4B70-8C96-014F7E5B57B7}" xr6:coauthVersionLast="36" xr6:coauthVersionMax="36" xr10:uidLastSave="{00000000-0000-0000-0000-000000000000}"/>
  <bookViews>
    <workbookView xWindow="-1500" yWindow="135" windowWidth="14505" windowHeight="7545" tabRatio="906" xr2:uid="{00000000-000D-0000-FFFF-FFFF00000000}"/>
  </bookViews>
  <sheets>
    <sheet name="法適" sheetId="11" r:id="rId1"/>
    <sheet name="非適" sheetId="12" r:id="rId2"/>
  </sheets>
  <definedNames>
    <definedName name="_Key1" hidden="1">#REF!</definedName>
    <definedName name="_Order1" hidden="1">0</definedName>
    <definedName name="_Order2" hidden="1">0</definedName>
    <definedName name="_Sort" hidden="1">#REF!</definedName>
    <definedName name="dantai">#REF!</definedName>
    <definedName name="_xlnm.Print_Area" localSheetId="1">非適!$A$1:$N$69</definedName>
    <definedName name="_xlnm.Print_Area" localSheetId="0">法適!$A$1:$L$75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H67" i="12" l="1"/>
  <c r="G20" i="12" l="1"/>
  <c r="H37" i="11" l="1"/>
  <c r="N68" i="12" l="1"/>
  <c r="M68" i="12"/>
  <c r="L68" i="12"/>
  <c r="K68" i="12"/>
  <c r="J68" i="12"/>
  <c r="I68" i="12"/>
  <c r="H68" i="12"/>
  <c r="G68" i="12"/>
  <c r="F68" i="12" s="1"/>
  <c r="N44" i="12"/>
  <c r="M44" i="12"/>
  <c r="L44" i="12"/>
  <c r="K44" i="12"/>
  <c r="J44" i="12"/>
  <c r="I44" i="12"/>
  <c r="H44" i="12"/>
  <c r="G44" i="12"/>
  <c r="N20" i="12"/>
  <c r="M20" i="12"/>
  <c r="M47" i="12" s="1"/>
  <c r="L20" i="12"/>
  <c r="K20" i="12"/>
  <c r="K47" i="12" s="1"/>
  <c r="J20" i="12"/>
  <c r="I20" i="12"/>
  <c r="I47" i="12" s="1"/>
  <c r="H20" i="12"/>
  <c r="F20" i="12"/>
  <c r="H47" i="12" l="1"/>
  <c r="J47" i="12"/>
  <c r="L47" i="12"/>
  <c r="N47" i="12"/>
  <c r="F44" i="12"/>
  <c r="G47" i="12"/>
  <c r="J64" i="11"/>
  <c r="J37" i="11"/>
  <c r="F47" i="12" l="1"/>
  <c r="G4" i="11"/>
  <c r="M57" i="12" l="1"/>
  <c r="K67" i="11" l="1"/>
  <c r="J67" i="11"/>
  <c r="K67" i="12" l="1"/>
  <c r="F64" i="12" l="1"/>
  <c r="F61" i="12"/>
  <c r="F58" i="12"/>
  <c r="F52" i="12"/>
  <c r="G10" i="11" l="1"/>
  <c r="M63" i="12"/>
  <c r="M60" i="12" l="1"/>
  <c r="N60" i="12"/>
  <c r="K43" i="12" l="1"/>
  <c r="K19" i="12"/>
  <c r="K21" i="12" s="1"/>
  <c r="K46" i="12" l="1"/>
  <c r="N67" i="12" l="1"/>
  <c r="N69" i="12" s="1"/>
  <c r="M67" i="12"/>
  <c r="M69" i="12" s="1"/>
  <c r="L67" i="12"/>
  <c r="L69" i="12" s="1"/>
  <c r="K69" i="12"/>
  <c r="J67" i="12"/>
  <c r="J69" i="12" s="1"/>
  <c r="I67" i="12"/>
  <c r="I69" i="12" s="1"/>
  <c r="H69" i="12"/>
  <c r="N66" i="12"/>
  <c r="M66" i="12"/>
  <c r="L66" i="12"/>
  <c r="K66" i="12"/>
  <c r="J66" i="12"/>
  <c r="I66" i="12"/>
  <c r="H66" i="12"/>
  <c r="G66" i="12"/>
  <c r="F66" i="12"/>
  <c r="N63" i="12"/>
  <c r="L63" i="12"/>
  <c r="K63" i="12"/>
  <c r="J63" i="12"/>
  <c r="I63" i="12"/>
  <c r="H63" i="12"/>
  <c r="G63" i="12"/>
  <c r="F63" i="12"/>
  <c r="L60" i="12"/>
  <c r="K60" i="12"/>
  <c r="J60" i="12"/>
  <c r="I60" i="12"/>
  <c r="H60" i="12"/>
  <c r="G60" i="12"/>
  <c r="F60" i="12"/>
  <c r="N57" i="12"/>
  <c r="L57" i="12"/>
  <c r="K57" i="12"/>
  <c r="J57" i="12"/>
  <c r="I57" i="12"/>
  <c r="H57" i="12"/>
  <c r="N54" i="12"/>
  <c r="M54" i="12"/>
  <c r="L54" i="12"/>
  <c r="K54" i="12"/>
  <c r="J54" i="12"/>
  <c r="I54" i="12"/>
  <c r="H54" i="12"/>
  <c r="G54" i="12"/>
  <c r="F54" i="12"/>
  <c r="N51" i="12"/>
  <c r="M51" i="12"/>
  <c r="L51" i="12"/>
  <c r="K51" i="12"/>
  <c r="J51" i="12"/>
  <c r="I51" i="12"/>
  <c r="H51" i="12"/>
  <c r="N43" i="12"/>
  <c r="N45" i="12" s="1"/>
  <c r="M43" i="12"/>
  <c r="M45" i="12" s="1"/>
  <c r="L43" i="12"/>
  <c r="L45" i="12" s="1"/>
  <c r="K45" i="12"/>
  <c r="J43" i="12"/>
  <c r="J45" i="12" s="1"/>
  <c r="I43" i="12"/>
  <c r="I45" i="12" s="1"/>
  <c r="H43" i="12"/>
  <c r="H45" i="12" s="1"/>
  <c r="N42" i="12"/>
  <c r="M42" i="12"/>
  <c r="L42" i="12"/>
  <c r="K42" i="12"/>
  <c r="J42" i="12"/>
  <c r="I42" i="12"/>
  <c r="H42" i="12"/>
  <c r="G42" i="12"/>
  <c r="F42" i="12"/>
  <c r="N39" i="12"/>
  <c r="M39" i="12"/>
  <c r="L39" i="12"/>
  <c r="K39" i="12"/>
  <c r="J39" i="12"/>
  <c r="I39" i="12"/>
  <c r="H39" i="12"/>
  <c r="N36" i="12"/>
  <c r="M36" i="12"/>
  <c r="L36" i="12"/>
  <c r="K36" i="12"/>
  <c r="J36" i="12"/>
  <c r="I36" i="12"/>
  <c r="H36" i="12"/>
  <c r="N33" i="12"/>
  <c r="M33" i="12"/>
  <c r="L33" i="12"/>
  <c r="K33" i="12"/>
  <c r="J33" i="12"/>
  <c r="I33" i="12"/>
  <c r="H33" i="12"/>
  <c r="M30" i="12"/>
  <c r="L30" i="12"/>
  <c r="J30" i="12"/>
  <c r="I30" i="12"/>
  <c r="H30" i="12"/>
  <c r="N27" i="12"/>
  <c r="M27" i="12"/>
  <c r="L27" i="12"/>
  <c r="K27" i="12"/>
  <c r="J27" i="12"/>
  <c r="I27" i="12"/>
  <c r="H27" i="12"/>
  <c r="N24" i="12"/>
  <c r="M24" i="12"/>
  <c r="L24" i="12"/>
  <c r="K24" i="12"/>
  <c r="J24" i="12"/>
  <c r="I24" i="12"/>
  <c r="H24" i="12"/>
  <c r="N19" i="12"/>
  <c r="M19" i="12"/>
  <c r="L19" i="12"/>
  <c r="K48" i="12"/>
  <c r="J19" i="12"/>
  <c r="I19" i="12"/>
  <c r="H19" i="12"/>
  <c r="N18" i="12"/>
  <c r="M18" i="12"/>
  <c r="L18" i="12"/>
  <c r="K18" i="12"/>
  <c r="J18" i="12"/>
  <c r="I18" i="12"/>
  <c r="H18" i="12"/>
  <c r="N15" i="12"/>
  <c r="M15" i="12"/>
  <c r="L15" i="12"/>
  <c r="K15" i="12"/>
  <c r="J15" i="12"/>
  <c r="I15" i="12"/>
  <c r="H15" i="12"/>
  <c r="M12" i="12"/>
  <c r="L12" i="12"/>
  <c r="J12" i="12"/>
  <c r="I12" i="12"/>
  <c r="H12" i="12"/>
  <c r="N9" i="12"/>
  <c r="M9" i="12"/>
  <c r="L9" i="12"/>
  <c r="K9" i="12"/>
  <c r="J9" i="12"/>
  <c r="I9" i="12"/>
  <c r="H9" i="12"/>
  <c r="N6" i="12"/>
  <c r="M6" i="12"/>
  <c r="L6" i="12"/>
  <c r="K6" i="12"/>
  <c r="J6" i="12"/>
  <c r="I6" i="12"/>
  <c r="H6" i="12"/>
  <c r="K75" i="11"/>
  <c r="J75" i="11"/>
  <c r="I75" i="11"/>
  <c r="H75" i="11"/>
  <c r="G73" i="11"/>
  <c r="G75" i="11" s="1"/>
  <c r="K72" i="11"/>
  <c r="J72" i="11"/>
  <c r="I72" i="11"/>
  <c r="H72" i="11"/>
  <c r="G70" i="11"/>
  <c r="G72" i="11" s="1"/>
  <c r="K69" i="11"/>
  <c r="J69" i="11"/>
  <c r="I67" i="11"/>
  <c r="I69" i="11" s="1"/>
  <c r="H67" i="11"/>
  <c r="H69" i="11" s="1"/>
  <c r="K64" i="11"/>
  <c r="K66" i="11" s="1"/>
  <c r="J66" i="11"/>
  <c r="I64" i="11"/>
  <c r="I66" i="11" s="1"/>
  <c r="H64" i="11"/>
  <c r="H66" i="11" s="1"/>
  <c r="K63" i="11"/>
  <c r="J63" i="11"/>
  <c r="I63" i="11"/>
  <c r="H63" i="11"/>
  <c r="G61" i="11"/>
  <c r="G63" i="11" s="1"/>
  <c r="K60" i="11"/>
  <c r="J60" i="11"/>
  <c r="I60" i="11"/>
  <c r="H60" i="11"/>
  <c r="G58" i="11"/>
  <c r="G60" i="11" s="1"/>
  <c r="K57" i="11"/>
  <c r="J57" i="11"/>
  <c r="I57" i="11"/>
  <c r="H57" i="11"/>
  <c r="G55" i="11"/>
  <c r="G57" i="11" s="1"/>
  <c r="K54" i="11"/>
  <c r="J54" i="11"/>
  <c r="I54" i="11"/>
  <c r="H54" i="11"/>
  <c r="G52" i="11"/>
  <c r="G54" i="11" s="1"/>
  <c r="K51" i="11"/>
  <c r="J51" i="11"/>
  <c r="I51" i="11"/>
  <c r="H51" i="11"/>
  <c r="G49" i="11"/>
  <c r="K48" i="11"/>
  <c r="J48" i="11"/>
  <c r="I48" i="11"/>
  <c r="H48" i="11"/>
  <c r="G46" i="11"/>
  <c r="G48" i="11" s="1"/>
  <c r="K45" i="11"/>
  <c r="J45" i="11"/>
  <c r="I45" i="11"/>
  <c r="H45" i="11"/>
  <c r="G43" i="11"/>
  <c r="G45" i="11" s="1"/>
  <c r="K42" i="11"/>
  <c r="J42" i="11"/>
  <c r="I42" i="11"/>
  <c r="H42" i="11"/>
  <c r="G40" i="11"/>
  <c r="G42" i="11" s="1"/>
  <c r="K37" i="11"/>
  <c r="K39" i="11" s="1"/>
  <c r="J39" i="11"/>
  <c r="I37" i="11"/>
  <c r="I39" i="11" s="1"/>
  <c r="H39" i="11"/>
  <c r="K36" i="11"/>
  <c r="J36" i="11"/>
  <c r="I36" i="11"/>
  <c r="H36" i="11"/>
  <c r="G34" i="11"/>
  <c r="G36" i="11" s="1"/>
  <c r="K33" i="11"/>
  <c r="J33" i="11"/>
  <c r="I33" i="11"/>
  <c r="H33" i="11"/>
  <c r="G31" i="11"/>
  <c r="G33" i="11" s="1"/>
  <c r="K30" i="11"/>
  <c r="J30" i="11"/>
  <c r="I30" i="11"/>
  <c r="H30" i="11"/>
  <c r="G28" i="11"/>
  <c r="G30" i="11" s="1"/>
  <c r="K27" i="11"/>
  <c r="J27" i="11"/>
  <c r="I27" i="11"/>
  <c r="H27" i="11"/>
  <c r="G25" i="11"/>
  <c r="G27" i="11" s="1"/>
  <c r="K24" i="11"/>
  <c r="J24" i="11"/>
  <c r="I24" i="11"/>
  <c r="H24" i="11"/>
  <c r="G22" i="11"/>
  <c r="G24" i="11" s="1"/>
  <c r="K21" i="11"/>
  <c r="J21" i="11"/>
  <c r="I21" i="11"/>
  <c r="H21" i="11"/>
  <c r="G19" i="11"/>
  <c r="G21" i="11" s="1"/>
  <c r="K18" i="11"/>
  <c r="J18" i="11"/>
  <c r="I18" i="11"/>
  <c r="H18" i="11"/>
  <c r="G16" i="11"/>
  <c r="K15" i="11"/>
  <c r="J15" i="11"/>
  <c r="I15" i="11"/>
  <c r="H15" i="11"/>
  <c r="G13" i="11"/>
  <c r="G37" i="11" s="1"/>
  <c r="K12" i="11"/>
  <c r="J12" i="11"/>
  <c r="I12" i="11"/>
  <c r="H12" i="11"/>
  <c r="G12" i="11"/>
  <c r="K9" i="11"/>
  <c r="J9" i="11"/>
  <c r="I9" i="11"/>
  <c r="H9" i="11"/>
  <c r="G7" i="11"/>
  <c r="G9" i="11" s="1"/>
  <c r="K6" i="11"/>
  <c r="J6" i="11"/>
  <c r="I6" i="11"/>
  <c r="H6" i="11"/>
  <c r="H46" i="12" l="1"/>
  <c r="H48" i="12" s="1"/>
  <c r="J46" i="12"/>
  <c r="J48" i="12" s="1"/>
  <c r="L46" i="12"/>
  <c r="L48" i="12" s="1"/>
  <c r="N46" i="12"/>
  <c r="N48" i="12" s="1"/>
  <c r="I46" i="12"/>
  <c r="I48" i="12" s="1"/>
  <c r="G6" i="11"/>
  <c r="G39" i="11"/>
  <c r="M46" i="12"/>
  <c r="M48" i="12" s="1"/>
  <c r="J21" i="12"/>
  <c r="N21" i="12"/>
  <c r="H21" i="12"/>
  <c r="L21" i="12"/>
  <c r="G64" i="11"/>
  <c r="G66" i="11" s="1"/>
  <c r="G51" i="11"/>
  <c r="G15" i="11"/>
  <c r="G67" i="11"/>
  <c r="G69" i="11" s="1"/>
  <c r="G18" i="11"/>
  <c r="I21" i="12"/>
  <c r="M21" i="12"/>
  <c r="G6" i="12" l="1"/>
  <c r="F4" i="12"/>
  <c r="F6" i="12" s="1"/>
  <c r="F7" i="12" l="1"/>
  <c r="F9" i="12" s="1"/>
  <c r="G9" i="12"/>
  <c r="G12" i="12"/>
  <c r="G15" i="12"/>
  <c r="F13" i="12"/>
  <c r="F15" i="12" s="1"/>
  <c r="G19" i="12"/>
  <c r="F19" i="12" l="1"/>
  <c r="F21" i="12" s="1"/>
  <c r="G21" i="12"/>
  <c r="G18" i="12"/>
  <c r="F16" i="12"/>
  <c r="F18" i="12" s="1"/>
  <c r="G24" i="12"/>
  <c r="F22" i="12"/>
  <c r="F24" i="12" s="1"/>
  <c r="G27" i="12" l="1"/>
  <c r="F25" i="12"/>
  <c r="F27" i="12" s="1"/>
  <c r="G30" i="12"/>
  <c r="G33" i="12"/>
  <c r="F31" i="12"/>
  <c r="F33" i="12" s="1"/>
  <c r="G43" i="12"/>
  <c r="G45" i="12" s="1"/>
  <c r="G46" i="12"/>
  <c r="G48" i="12" s="1"/>
  <c r="F43" i="12" l="1"/>
  <c r="F45" i="12" s="1"/>
  <c r="F46" i="12"/>
  <c r="F48" i="12" s="1"/>
  <c r="F34" i="12"/>
  <c r="F36" i="12" s="1"/>
  <c r="G36" i="12"/>
  <c r="F37" i="12"/>
  <c r="F39" i="12" s="1"/>
  <c r="G39" i="12"/>
  <c r="G51" i="12"/>
  <c r="F49" i="12"/>
  <c r="F51" i="12" s="1"/>
  <c r="G67" i="12"/>
  <c r="G69" i="12" s="1"/>
  <c r="F67" i="12" l="1"/>
  <c r="F69" i="12" s="1"/>
  <c r="G57" i="12"/>
  <c r="F55" i="12"/>
  <c r="F57" i="12" s="1"/>
  <c r="K12" i="12"/>
  <c r="K30" i="12"/>
  <c r="N12" i="12"/>
  <c r="F10" i="12"/>
  <c r="F12" i="12" s="1"/>
  <c r="N30" i="12"/>
  <c r="F28" i="12"/>
  <c r="F30" i="12"/>
</calcChain>
</file>

<file path=xl/sharedStrings.xml><?xml version="1.0" encoding="utf-8"?>
<sst xmlns="http://schemas.openxmlformats.org/spreadsheetml/2006/main" count="228" uniqueCount="73">
  <si>
    <t>病院</t>
  </si>
  <si>
    <t>下水道</t>
  </si>
  <si>
    <t>休養宿泊</t>
  </si>
  <si>
    <t>項目</t>
    <rPh sb="0" eb="2">
      <t>コウモク</t>
    </rPh>
    <phoneticPr fontId="21"/>
  </si>
  <si>
    <t>年度</t>
    <rPh sb="0" eb="2">
      <t>ネンド</t>
    </rPh>
    <phoneticPr fontId="21"/>
  </si>
  <si>
    <t>県計</t>
    <rPh sb="0" eb="1">
      <t>ケン</t>
    </rPh>
    <rPh sb="1" eb="2">
      <t>ケイ</t>
    </rPh>
    <phoneticPr fontId="21"/>
  </si>
  <si>
    <t>水道</t>
    <rPh sb="0" eb="2">
      <t>スイドウ</t>
    </rPh>
    <phoneticPr fontId="21"/>
  </si>
  <si>
    <t>下水道</t>
    <rPh sb="0" eb="2">
      <t>ゲスイ</t>
    </rPh>
    <rPh sb="2" eb="3">
      <t>ドウ</t>
    </rPh>
    <phoneticPr fontId="21"/>
  </si>
  <si>
    <t>収益的収支</t>
    <rPh sb="0" eb="3">
      <t>シュウエキテキ</t>
    </rPh>
    <rPh sb="3" eb="5">
      <t>シュウシ</t>
    </rPh>
    <phoneticPr fontId="22"/>
  </si>
  <si>
    <t>総収益</t>
    <rPh sb="0" eb="3">
      <t>ソウシュウエキ</t>
    </rPh>
    <phoneticPr fontId="22"/>
  </si>
  <si>
    <t>増減</t>
    <rPh sb="0" eb="2">
      <t>ゾウゲン</t>
    </rPh>
    <phoneticPr fontId="21"/>
  </si>
  <si>
    <t>主営業収益</t>
    <rPh sb="0" eb="1">
      <t>シュ</t>
    </rPh>
    <rPh sb="1" eb="3">
      <t>エイギョウ</t>
    </rPh>
    <rPh sb="3" eb="5">
      <t>シュウエキ</t>
    </rPh>
    <phoneticPr fontId="22"/>
  </si>
  <si>
    <t>（料金収入）</t>
    <rPh sb="1" eb="3">
      <t>リョウキン</t>
    </rPh>
    <rPh sb="3" eb="5">
      <t>シュウニュウ</t>
    </rPh>
    <phoneticPr fontId="21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</si>
  <si>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22"/>
  </si>
  <si>
    <t>他会計</t>
    <rPh sb="0" eb="1">
      <t>タ</t>
    </rPh>
    <rPh sb="1" eb="3">
      <t>カイケイ</t>
    </rPh>
    <phoneticPr fontId="22"/>
  </si>
  <si>
    <t>繰入金</t>
    <rPh sb="0" eb="2">
      <t>クリイレ</t>
    </rPh>
    <rPh sb="2" eb="3">
      <t>キン</t>
    </rPh>
    <phoneticPr fontId="21"/>
  </si>
  <si>
    <t>総費用</t>
    <rPh sb="0" eb="3">
      <t>ソウヒヨウ</t>
    </rPh>
    <phoneticPr fontId="22"/>
  </si>
  <si>
    <t>減価償却費</t>
    <rPh sb="0" eb="2">
      <t>ゲンカ</t>
    </rPh>
    <rPh sb="2" eb="4">
      <t>ショウキャク</t>
    </rPh>
    <rPh sb="4" eb="5">
      <t>ヒ</t>
    </rPh>
    <phoneticPr fontId="21"/>
  </si>
  <si>
    <t>支払</t>
    <rPh sb="0" eb="2">
      <t>シハライ</t>
    </rPh>
    <phoneticPr fontId="22"/>
  </si>
  <si>
    <t>支払利息</t>
    <rPh sb="0" eb="2">
      <t>シハライ</t>
    </rPh>
    <rPh sb="2" eb="4">
      <t>リソク</t>
    </rPh>
    <phoneticPr fontId="22"/>
  </si>
  <si>
    <t>差引</t>
    <rPh sb="0" eb="2">
      <t>サシヒキ</t>
    </rPh>
    <phoneticPr fontId="22"/>
  </si>
  <si>
    <t>純利益</t>
    <rPh sb="0" eb="3">
      <t>ジュンリエキ</t>
    </rPh>
    <phoneticPr fontId="22"/>
  </si>
  <si>
    <t>資本的収支</t>
    <rPh sb="0" eb="3">
      <t>シホンテキ</t>
    </rPh>
    <rPh sb="3" eb="5">
      <t>シュウシ</t>
    </rPh>
    <phoneticPr fontId="22"/>
  </si>
  <si>
    <t>資本的収入</t>
    <rPh sb="0" eb="3">
      <t>シホンテキ</t>
    </rPh>
    <rPh sb="3" eb="5">
      <t>シュウニュウ</t>
    </rPh>
    <phoneticPr fontId="22"/>
  </si>
  <si>
    <t>事業数</t>
    <rPh sb="0" eb="2">
      <t>ジギョウ</t>
    </rPh>
    <rPh sb="2" eb="3">
      <t>スウ</t>
    </rPh>
    <phoneticPr fontId="22"/>
  </si>
  <si>
    <t>地方債</t>
    <rPh sb="0" eb="3">
      <t>チホウサイ</t>
    </rPh>
    <phoneticPr fontId="22"/>
  </si>
  <si>
    <t>純損失</t>
    <rPh sb="0" eb="1">
      <t>ジュン</t>
    </rPh>
    <rPh sb="1" eb="3">
      <t>ソンシツ</t>
    </rPh>
    <phoneticPr fontId="22"/>
  </si>
  <si>
    <t>繰入金</t>
    <phoneticPr fontId="21"/>
  </si>
  <si>
    <t>資本的支出</t>
    <rPh sb="0" eb="3">
      <t>シホンテキ</t>
    </rPh>
    <rPh sb="3" eb="5">
      <t>シシュツ</t>
    </rPh>
    <phoneticPr fontId="22"/>
  </si>
  <si>
    <t>総費用（税込）</t>
    <rPh sb="0" eb="3">
      <t>ソウヒヨウ</t>
    </rPh>
    <rPh sb="4" eb="6">
      <t>ゼイコ</t>
    </rPh>
    <phoneticPr fontId="22"/>
  </si>
  <si>
    <t>建設</t>
    <rPh sb="0" eb="2">
      <t>ケンセツ</t>
    </rPh>
    <phoneticPr fontId="22"/>
  </si>
  <si>
    <t>地方債</t>
    <rPh sb="0" eb="2">
      <t>チホウ</t>
    </rPh>
    <rPh sb="2" eb="3">
      <t>サイ</t>
    </rPh>
    <phoneticPr fontId="22"/>
  </si>
  <si>
    <t>償還金</t>
    <phoneticPr fontId="21"/>
  </si>
  <si>
    <t>資本的収入</t>
    <rPh sb="0" eb="3">
      <t>シホンテキ</t>
    </rPh>
    <rPh sb="3" eb="5">
      <t>シュウニュウ</t>
    </rPh>
    <phoneticPr fontId="21"/>
  </si>
  <si>
    <t>補償金免除</t>
    <rPh sb="0" eb="3">
      <t>ホショウキン</t>
    </rPh>
    <rPh sb="3" eb="5">
      <t>メンジョ</t>
    </rPh>
    <phoneticPr fontId="21"/>
  </si>
  <si>
    <t>（総額）</t>
    <rPh sb="1" eb="3">
      <t>ソウガク</t>
    </rPh>
    <phoneticPr fontId="21"/>
  </si>
  <si>
    <t>繰上償還</t>
    <rPh sb="0" eb="2">
      <t>クリアゲ</t>
    </rPh>
    <rPh sb="2" eb="4">
      <t>ショウカン</t>
    </rPh>
    <phoneticPr fontId="21"/>
  </si>
  <si>
    <t>企業債</t>
    <rPh sb="0" eb="2">
      <t>キギョウ</t>
    </rPh>
    <rPh sb="2" eb="3">
      <t>サイ</t>
    </rPh>
    <phoneticPr fontId="22"/>
  </si>
  <si>
    <t>再差引</t>
    <rPh sb="0" eb="1">
      <t>サイ</t>
    </rPh>
    <rPh sb="1" eb="3">
      <t>サシヒキ</t>
    </rPh>
    <phoneticPr fontId="21"/>
  </si>
  <si>
    <t>積立金</t>
    <rPh sb="0" eb="2">
      <t>ツミタテ</t>
    </rPh>
    <rPh sb="2" eb="3">
      <t>キン</t>
    </rPh>
    <phoneticPr fontId="21"/>
  </si>
  <si>
    <t>（純計）</t>
    <rPh sb="1" eb="3">
      <t>ジュンケイ</t>
    </rPh>
    <phoneticPr fontId="21"/>
  </si>
  <si>
    <t>前年度繰上充用金</t>
    <rPh sb="0" eb="3">
      <t>ゼンネンド</t>
    </rPh>
    <rPh sb="3" eb="5">
      <t>クリア</t>
    </rPh>
    <rPh sb="5" eb="7">
      <t>ジュウヨウ</t>
    </rPh>
    <rPh sb="7" eb="8">
      <t>キン</t>
    </rPh>
    <phoneticPr fontId="21"/>
  </si>
  <si>
    <t>建設改良費</t>
    <rPh sb="0" eb="2">
      <t>ケンセツ</t>
    </rPh>
    <rPh sb="2" eb="4">
      <t>カイリョウ</t>
    </rPh>
    <rPh sb="4" eb="5">
      <t>ヒ</t>
    </rPh>
    <phoneticPr fontId="22"/>
  </si>
  <si>
    <t>実質収支</t>
    <rPh sb="0" eb="2">
      <t>ジッシツ</t>
    </rPh>
    <rPh sb="2" eb="4">
      <t>シュウシ</t>
    </rPh>
    <phoneticPr fontId="22"/>
  </si>
  <si>
    <t>黒字</t>
    <rPh sb="0" eb="2">
      <t>クロジ</t>
    </rPh>
    <phoneticPr fontId="22"/>
  </si>
  <si>
    <t>金額</t>
    <rPh sb="0" eb="2">
      <t>キンガク</t>
    </rPh>
    <phoneticPr fontId="22"/>
  </si>
  <si>
    <t>企業債償還金</t>
    <rPh sb="0" eb="2">
      <t>キギョウ</t>
    </rPh>
    <rPh sb="2" eb="3">
      <t>サイ</t>
    </rPh>
    <rPh sb="3" eb="6">
      <t>ショウカンキン</t>
    </rPh>
    <phoneticPr fontId="22"/>
  </si>
  <si>
    <t>赤字</t>
    <rPh sb="0" eb="2">
      <t>アカジ</t>
    </rPh>
    <phoneticPr fontId="22"/>
  </si>
  <si>
    <t>繰上償還</t>
    <rPh sb="0" eb="2">
      <t>クリア</t>
    </rPh>
    <rPh sb="2" eb="4">
      <t>ショウカン</t>
    </rPh>
    <phoneticPr fontId="21"/>
  </si>
  <si>
    <t>決算規模</t>
    <rPh sb="0" eb="2">
      <t>ケッサン</t>
    </rPh>
    <rPh sb="2" eb="4">
      <t>キボ</t>
    </rPh>
    <phoneticPr fontId="21"/>
  </si>
  <si>
    <t>累積欠損金</t>
    <rPh sb="0" eb="2">
      <t>ルイセキ</t>
    </rPh>
    <rPh sb="2" eb="5">
      <t>ケッソンキン</t>
    </rPh>
    <phoneticPr fontId="22"/>
  </si>
  <si>
    <t>駐車場</t>
    <rPh sb="0" eb="2">
      <t>チュウシャ</t>
    </rPh>
    <rPh sb="2" eb="3">
      <t>ジョウ</t>
    </rPh>
    <phoneticPr fontId="21"/>
  </si>
  <si>
    <t>市場</t>
    <rPh sb="0" eb="2">
      <t>イチバ</t>
    </rPh>
    <phoneticPr fontId="21"/>
  </si>
  <si>
    <t>利息</t>
    <phoneticPr fontId="21"/>
  </si>
  <si>
    <t>改良費</t>
    <phoneticPr fontId="21"/>
  </si>
  <si>
    <t>宅地造成</t>
    <rPh sb="0" eb="2">
      <t>タクチ</t>
    </rPh>
    <rPh sb="2" eb="4">
      <t>ゾウセイ</t>
    </rPh>
    <phoneticPr fontId="21"/>
  </si>
  <si>
    <t>簡易水道</t>
    <rPh sb="0" eb="2">
      <t>カンイ</t>
    </rPh>
    <rPh sb="2" eb="4">
      <t>スイドウ</t>
    </rPh>
    <phoneticPr fontId="21"/>
  </si>
  <si>
    <t>と畜場</t>
    <rPh sb="1" eb="2">
      <t>チク</t>
    </rPh>
    <rPh sb="2" eb="3">
      <t>バ</t>
    </rPh>
    <phoneticPr fontId="21"/>
  </si>
  <si>
    <t>介護サービス</t>
    <rPh sb="0" eb="2">
      <t>カイゴ</t>
    </rPh>
    <phoneticPr fontId="21"/>
  </si>
  <si>
    <t>休養宿泊</t>
    <rPh sb="0" eb="2">
      <t>キュウヨウ</t>
    </rPh>
    <rPh sb="2" eb="4">
      <t>シュクハク</t>
    </rPh>
    <phoneticPr fontId="21"/>
  </si>
  <si>
    <t xml:space="preserve">
（単位：千円）</t>
    <rPh sb="2" eb="4">
      <t>タンイ</t>
    </rPh>
    <rPh sb="5" eb="7">
      <t>センエン</t>
    </rPh>
    <phoneticPr fontId="21"/>
  </si>
  <si>
    <t>総収支比率(%)</t>
    <rPh sb="0" eb="1">
      <t>ソウ</t>
    </rPh>
    <rPh sb="1" eb="3">
      <t>シュウシ</t>
    </rPh>
    <rPh sb="3" eb="5">
      <t>ヒリツ</t>
    </rPh>
    <phoneticPr fontId="21"/>
  </si>
  <si>
    <t>増減</t>
  </si>
  <si>
    <t>H26</t>
  </si>
  <si>
    <t>H27</t>
    <phoneticPr fontId="21"/>
  </si>
  <si>
    <t>H27</t>
    <phoneticPr fontId="25"/>
  </si>
  <si>
    <t>Ⅲ　事業別決算一覧表</t>
    <rPh sb="2" eb="4">
      <t>ジギョウ</t>
    </rPh>
    <rPh sb="4" eb="5">
      <t>ベツ</t>
    </rPh>
    <rPh sb="5" eb="7">
      <t>ケッサン</t>
    </rPh>
    <rPh sb="7" eb="9">
      <t>イチラン</t>
    </rPh>
    <rPh sb="9" eb="10">
      <t>ヒョウ</t>
    </rPh>
    <phoneticPr fontId="25"/>
  </si>
  <si>
    <t>　１　法適用事業</t>
    <rPh sb="3" eb="4">
      <t>ホウ</t>
    </rPh>
    <rPh sb="4" eb="6">
      <t>テキヨウ</t>
    </rPh>
    <rPh sb="6" eb="8">
      <t>ジギョウ</t>
    </rPh>
    <phoneticPr fontId="25"/>
  </si>
  <si>
    <t>　１　法非適用事業</t>
    <rPh sb="3" eb="4">
      <t>ホウ</t>
    </rPh>
    <rPh sb="4" eb="5">
      <t>ヒ</t>
    </rPh>
    <rPh sb="5" eb="7">
      <t>テキヨウ</t>
    </rPh>
    <rPh sb="7" eb="9">
      <t>ジギョウ</t>
    </rPh>
    <phoneticPr fontId="25"/>
  </si>
  <si>
    <t>H29</t>
    <phoneticPr fontId="25"/>
  </si>
  <si>
    <t>H28</t>
    <phoneticPr fontId="25"/>
  </si>
  <si>
    <t>R2</t>
    <phoneticPr fontId="25"/>
  </si>
  <si>
    <t>R3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</si>
</sst>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;&quot;▲ &quot;#,##0"/>
    <numFmt numFmtId="178" formatCode="#,##0.0;&quot;▲ &quot;#,##0.0"/>
  </numFmts>
  <fonts count="65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b/>
      <sz val="12"/>
      <color theme="0"/>
      <name val="ＭＳ 明朝"/>
      <family val="1"/>
      <charset val="128"/>
    </font>
    <font>
      <sz val="11"/>
      <color rgb="FF9C6500"/>
      <name val="ＭＳ Ｐゴシック"/>
      <family val="3"/>
      <charset val="128"/>
    </font>
    <font>
      <sz val="12"/>
      <color rgb="FF9C6500"/>
      <name val="ＭＳ 明朝"/>
      <family val="1"/>
      <charset val="128"/>
    </font>
    <font>
      <sz val="11"/>
      <color rgb="FFFA7D00"/>
      <name val="ＭＳ Ｐゴシック"/>
      <family val="3"/>
      <charset val="128"/>
    </font>
    <font>
      <sz val="12"/>
      <color rgb="FFFA7D00"/>
      <name val="ＭＳ 明朝"/>
      <family val="1"/>
      <charset val="128"/>
    </font>
    <font>
      <sz val="11"/>
      <color rgb="FF9C0006"/>
      <name val="ＭＳ Ｐゴシック"/>
      <family val="3"/>
      <charset val="128"/>
    </font>
    <font>
      <sz val="12"/>
      <color rgb="FF9C0006"/>
      <name val="ＭＳ 明朝"/>
      <family val="1"/>
      <charset val="128"/>
    </font>
    <font>
      <b/>
      <sz val="11"/>
      <color rgb="FFFA7D00"/>
      <name val="ＭＳ Ｐゴシック"/>
      <family val="3"/>
      <charset val="128"/>
    </font>
    <font>
      <b/>
      <sz val="12"/>
      <color rgb="FFFA7D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15"/>
      <color theme="3"/>
      <name val="ＭＳ Ｐゴシック"/>
      <family val="3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Ｐゴシック"/>
      <family val="3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3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1"/>
      <color rgb="FF3F3F3F"/>
      <name val="ＭＳ Ｐゴシック"/>
      <family val="3"/>
      <charset val="128"/>
    </font>
    <font>
      <b/>
      <sz val="12"/>
      <color rgb="FF3F3F3F"/>
      <name val="ＭＳ 明朝"/>
      <family val="1"/>
      <charset val="128"/>
    </font>
    <font>
      <i/>
      <sz val="11"/>
      <color rgb="FF7F7F7F"/>
      <name val="ＭＳ Ｐゴシック"/>
      <family val="3"/>
      <charset val="128"/>
    </font>
    <font>
      <i/>
      <sz val="12"/>
      <color rgb="FF7F7F7F"/>
      <name val="ＭＳ 明朝"/>
      <family val="1"/>
      <charset val="128"/>
    </font>
    <font>
      <sz val="11"/>
      <color rgb="FF3F3F76"/>
      <name val="ＭＳ Ｐゴシック"/>
      <family val="3"/>
      <charset val="128"/>
    </font>
    <font>
      <sz val="12"/>
      <color rgb="FF3F3F76"/>
      <name val="ＭＳ 明朝"/>
      <family val="1"/>
      <charset val="128"/>
    </font>
    <font>
      <sz val="11"/>
      <color rgb="FF006100"/>
      <name val="ＭＳ Ｐゴシック"/>
      <family val="3"/>
      <charset val="128"/>
    </font>
    <font>
      <sz val="12"/>
      <color rgb="FF00610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  <font>
      <sz val="12"/>
      <color theme="1"/>
      <name val="ＭＳ 明朝"/>
      <family val="2"/>
      <charset val="128"/>
    </font>
  </fonts>
  <fills count="4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7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16" borderId="1" applyNumberFormat="0" applyAlignment="0" applyProtection="0">
      <alignment vertical="center"/>
    </xf>
    <xf numFmtId="0" fontId="31" fillId="42" borderId="48" applyNumberFormat="0" applyAlignment="0" applyProtection="0">
      <alignment vertical="center"/>
    </xf>
    <xf numFmtId="0" fontId="31" fillId="42" borderId="48" applyNumberFormat="0" applyAlignment="0" applyProtection="0">
      <alignment vertical="center"/>
    </xf>
    <xf numFmtId="0" fontId="32" fillId="42" borderId="48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8" fillId="5" borderId="2" applyNumberFormat="0" applyFont="0" applyAlignment="0" applyProtection="0">
      <alignment vertical="center"/>
    </xf>
    <xf numFmtId="0" fontId="26" fillId="44" borderId="49" applyNumberFormat="0" applyFont="0" applyAlignment="0" applyProtection="0">
      <alignment vertical="center"/>
    </xf>
    <xf numFmtId="0" fontId="26" fillId="44" borderId="49" applyNumberFormat="0" applyFont="0" applyAlignment="0" applyProtection="0">
      <alignment vertical="center"/>
    </xf>
    <xf numFmtId="0" fontId="27" fillId="44" borderId="49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5" fillId="0" borderId="50" applyNumberFormat="0" applyFill="0" applyAlignment="0" applyProtection="0">
      <alignment vertical="center"/>
    </xf>
    <xf numFmtId="0" fontId="35" fillId="0" borderId="50" applyNumberFormat="0" applyFill="0" applyAlignment="0" applyProtection="0">
      <alignment vertical="center"/>
    </xf>
    <xf numFmtId="0" fontId="36" fillId="0" borderId="5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1" fillId="17" borderId="4" applyNumberFormat="0" applyAlignment="0" applyProtection="0">
      <alignment vertical="center"/>
    </xf>
    <xf numFmtId="0" fontId="39" fillId="46" borderId="51" applyNumberFormat="0" applyAlignment="0" applyProtection="0">
      <alignment vertical="center"/>
    </xf>
    <xf numFmtId="0" fontId="39" fillId="46" borderId="51" applyNumberFormat="0" applyAlignment="0" applyProtection="0">
      <alignment vertical="center"/>
    </xf>
    <xf numFmtId="0" fontId="40" fillId="46" borderId="51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43" fillId="0" borderId="52" applyNumberFormat="0" applyFill="0" applyAlignment="0" applyProtection="0">
      <alignment vertical="center"/>
    </xf>
    <xf numFmtId="0" fontId="43" fillId="0" borderId="52" applyNumberFormat="0" applyFill="0" applyAlignment="0" applyProtection="0">
      <alignment vertical="center"/>
    </xf>
    <xf numFmtId="0" fontId="44" fillId="0" borderId="5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5" fillId="0" borderId="53" applyNumberFormat="0" applyFill="0" applyAlignment="0" applyProtection="0">
      <alignment vertical="center"/>
    </xf>
    <xf numFmtId="0" fontId="45" fillId="0" borderId="53" applyNumberFormat="0" applyFill="0" applyAlignment="0" applyProtection="0">
      <alignment vertical="center"/>
    </xf>
    <xf numFmtId="0" fontId="46" fillId="0" borderId="5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7" fillId="0" borderId="54" applyNumberFormat="0" applyFill="0" applyAlignment="0" applyProtection="0">
      <alignment vertical="center"/>
    </xf>
    <xf numFmtId="0" fontId="47" fillId="0" borderId="54" applyNumberFormat="0" applyFill="0" applyAlignment="0" applyProtection="0">
      <alignment vertical="center"/>
    </xf>
    <xf numFmtId="0" fontId="48" fillId="0" borderId="5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9" fillId="0" borderId="55" applyNumberFormat="0" applyFill="0" applyAlignment="0" applyProtection="0">
      <alignment vertical="center"/>
    </xf>
    <xf numFmtId="0" fontId="49" fillId="0" borderId="55" applyNumberFormat="0" applyFill="0" applyAlignment="0" applyProtection="0">
      <alignment vertical="center"/>
    </xf>
    <xf numFmtId="0" fontId="50" fillId="0" borderId="55" applyNumberFormat="0" applyFill="0" applyAlignment="0" applyProtection="0">
      <alignment vertical="center"/>
    </xf>
    <xf numFmtId="0" fontId="16" fillId="17" borderId="9" applyNumberFormat="0" applyAlignment="0" applyProtection="0">
      <alignment vertical="center"/>
    </xf>
    <xf numFmtId="0" fontId="51" fillId="46" borderId="56" applyNumberFormat="0" applyAlignment="0" applyProtection="0">
      <alignment vertical="center"/>
    </xf>
    <xf numFmtId="0" fontId="51" fillId="46" borderId="56" applyNumberFormat="0" applyAlignment="0" applyProtection="0">
      <alignment vertical="center"/>
    </xf>
    <xf numFmtId="0" fontId="52" fillId="46" borderId="5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55" fillId="47" borderId="51" applyNumberFormat="0" applyAlignment="0" applyProtection="0">
      <alignment vertical="center"/>
    </xf>
    <xf numFmtId="0" fontId="55" fillId="47" borderId="51" applyNumberFormat="0" applyAlignment="0" applyProtection="0">
      <alignment vertical="center"/>
    </xf>
    <xf numFmtId="0" fontId="56" fillId="47" borderId="51" applyNumberFormat="0" applyAlignment="0" applyProtection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19" fillId="0" borderId="0"/>
    <xf numFmtId="0" fontId="26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7" fillId="0" borderId="0"/>
    <xf numFmtId="0" fontId="19" fillId="0" borderId="0"/>
    <xf numFmtId="0" fontId="20" fillId="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38" fontId="64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38" fontId="23" fillId="0" borderId="0" xfId="129" applyFont="1" applyAlignment="1">
      <alignment vertical="center"/>
    </xf>
    <xf numFmtId="176" fontId="23" fillId="0" borderId="0" xfId="129" applyNumberFormat="1" applyFont="1" applyAlignment="1">
      <alignment vertical="center"/>
    </xf>
    <xf numFmtId="38" fontId="23" fillId="0" borderId="0" xfId="129" applyFont="1" applyAlignment="1">
      <alignment horizontal="center" vertical="center"/>
    </xf>
    <xf numFmtId="38" fontId="23" fillId="0" borderId="19" xfId="129" applyFont="1" applyFill="1" applyBorder="1" applyAlignment="1">
      <alignment horizontal="left" vertical="center"/>
    </xf>
    <xf numFmtId="38" fontId="23" fillId="0" borderId="22" xfId="129" applyFont="1" applyFill="1" applyBorder="1" applyAlignment="1">
      <alignment horizontal="center" vertical="center"/>
    </xf>
    <xf numFmtId="38" fontId="23" fillId="0" borderId="14" xfId="129" applyFont="1" applyFill="1" applyBorder="1" applyAlignment="1">
      <alignment horizontal="center" vertical="center"/>
    </xf>
    <xf numFmtId="38" fontId="24" fillId="0" borderId="19" xfId="129" applyFont="1" applyFill="1" applyBorder="1" applyAlignment="1">
      <alignment horizontal="left" vertical="center"/>
    </xf>
    <xf numFmtId="38" fontId="24" fillId="0" borderId="12" xfId="129" applyFont="1" applyFill="1" applyBorder="1" applyAlignment="1">
      <alignment horizontal="left" vertical="center"/>
    </xf>
    <xf numFmtId="38" fontId="24" fillId="0" borderId="0" xfId="129" applyFont="1" applyFill="1" applyBorder="1" applyAlignment="1">
      <alignment horizontal="left" vertical="center"/>
    </xf>
    <xf numFmtId="38" fontId="24" fillId="0" borderId="20" xfId="129" applyFont="1" applyFill="1" applyBorder="1" applyAlignment="1">
      <alignment horizontal="left" vertical="center"/>
    </xf>
    <xf numFmtId="38" fontId="24" fillId="0" borderId="12" xfId="129" applyFont="1" applyFill="1" applyBorder="1" applyAlignment="1">
      <alignment vertical="center"/>
    </xf>
    <xf numFmtId="38" fontId="24" fillId="0" borderId="15" xfId="129" applyFont="1" applyFill="1" applyBorder="1" applyAlignment="1">
      <alignment horizontal="left" vertical="center"/>
    </xf>
    <xf numFmtId="38" fontId="24" fillId="0" borderId="21" xfId="129" applyFont="1" applyFill="1" applyBorder="1" applyAlignment="1">
      <alignment horizontal="left" vertical="center"/>
    </xf>
    <xf numFmtId="38" fontId="24" fillId="0" borderId="15" xfId="129" applyFont="1" applyFill="1" applyBorder="1" applyAlignment="1">
      <alignment vertical="center"/>
    </xf>
    <xf numFmtId="38" fontId="24" fillId="0" borderId="0" xfId="129" applyFont="1" applyFill="1" applyBorder="1" applyAlignment="1">
      <alignment vertical="center"/>
    </xf>
    <xf numFmtId="38" fontId="24" fillId="0" borderId="16" xfId="129" applyFont="1" applyFill="1" applyBorder="1" applyAlignment="1">
      <alignment vertical="center"/>
    </xf>
    <xf numFmtId="38" fontId="24" fillId="0" borderId="16" xfId="129" applyFont="1" applyFill="1" applyBorder="1" applyAlignment="1">
      <alignment horizontal="left" vertical="center"/>
    </xf>
    <xf numFmtId="38" fontId="24" fillId="0" borderId="18" xfId="129" applyFont="1" applyFill="1" applyBorder="1" applyAlignment="1">
      <alignment vertical="center"/>
    </xf>
    <xf numFmtId="38" fontId="24" fillId="0" borderId="19" xfId="129" applyFont="1" applyFill="1" applyBorder="1" applyAlignment="1">
      <alignment vertical="center"/>
    </xf>
    <xf numFmtId="38" fontId="24" fillId="0" borderId="20" xfId="129" applyFont="1" applyFill="1" applyBorder="1" applyAlignment="1">
      <alignment vertical="center"/>
    </xf>
    <xf numFmtId="38" fontId="24" fillId="0" borderId="21" xfId="129" applyFont="1" applyFill="1" applyBorder="1" applyAlignment="1">
      <alignment vertical="center"/>
    </xf>
    <xf numFmtId="38" fontId="24" fillId="0" borderId="27" xfId="129" applyFont="1" applyFill="1" applyBorder="1" applyAlignment="1">
      <alignment horizontal="left" vertical="center"/>
    </xf>
    <xf numFmtId="38" fontId="23" fillId="0" borderId="32" xfId="129" applyFont="1" applyFill="1" applyBorder="1" applyAlignment="1">
      <alignment horizontal="center" vertical="center"/>
    </xf>
    <xf numFmtId="177" fontId="23" fillId="0" borderId="11" xfId="129" applyNumberFormat="1" applyFont="1" applyFill="1" applyBorder="1" applyAlignment="1">
      <alignment vertical="center"/>
    </xf>
    <xf numFmtId="176" fontId="23" fillId="0" borderId="11" xfId="129" applyNumberFormat="1" applyFont="1" applyFill="1" applyBorder="1" applyAlignment="1">
      <alignment vertical="center"/>
    </xf>
    <xf numFmtId="176" fontId="23" fillId="0" borderId="35" xfId="129" applyNumberFormat="1" applyFont="1" applyFill="1" applyBorder="1" applyAlignment="1">
      <alignment vertical="center"/>
    </xf>
    <xf numFmtId="177" fontId="23" fillId="0" borderId="14" xfId="129" applyNumberFormat="1" applyFont="1" applyFill="1" applyBorder="1" applyAlignment="1">
      <alignment vertical="center"/>
    </xf>
    <xf numFmtId="177" fontId="23" fillId="0" borderId="36" xfId="129" applyNumberFormat="1" applyFont="1" applyFill="1" applyBorder="1" applyAlignment="1">
      <alignment vertical="center"/>
    </xf>
    <xf numFmtId="177" fontId="23" fillId="0" borderId="13" xfId="129" applyNumberFormat="1" applyFont="1" applyFill="1" applyBorder="1" applyAlignment="1">
      <alignment vertical="center"/>
    </xf>
    <xf numFmtId="177" fontId="23" fillId="0" borderId="37" xfId="129" applyNumberFormat="1" applyFont="1" applyFill="1" applyBorder="1" applyAlignment="1">
      <alignment vertical="center"/>
    </xf>
    <xf numFmtId="178" fontId="23" fillId="0" borderId="11" xfId="129" applyNumberFormat="1" applyFont="1" applyFill="1" applyBorder="1" applyAlignment="1">
      <alignment vertical="center"/>
    </xf>
    <xf numFmtId="178" fontId="23" fillId="0" borderId="34" xfId="129" applyNumberFormat="1" applyFont="1" applyFill="1" applyBorder="1" applyAlignment="1">
      <alignment vertical="center"/>
    </xf>
    <xf numFmtId="178" fontId="23" fillId="0" borderId="17" xfId="129" applyNumberFormat="1" applyFont="1" applyFill="1" applyBorder="1" applyAlignment="1">
      <alignment vertical="center"/>
    </xf>
    <xf numFmtId="178" fontId="23" fillId="0" borderId="35" xfId="129" applyNumberFormat="1" applyFont="1" applyFill="1" applyBorder="1" applyAlignment="1">
      <alignment vertical="center"/>
    </xf>
    <xf numFmtId="177" fontId="23" fillId="0" borderId="32" xfId="129" applyNumberFormat="1" applyFont="1" applyFill="1" applyBorder="1" applyAlignment="1">
      <alignment vertical="center"/>
    </xf>
    <xf numFmtId="177" fontId="23" fillId="0" borderId="38" xfId="129" applyNumberFormat="1" applyFont="1" applyFill="1" applyBorder="1" applyAlignment="1">
      <alignment vertical="center"/>
    </xf>
    <xf numFmtId="177" fontId="23" fillId="0" borderId="22" xfId="129" applyNumberFormat="1" applyFont="1" applyFill="1" applyBorder="1" applyAlignment="1">
      <alignment vertical="center"/>
    </xf>
    <xf numFmtId="177" fontId="23" fillId="0" borderId="39" xfId="129" applyNumberFormat="1" applyFont="1" applyFill="1" applyBorder="1" applyAlignment="1">
      <alignment vertical="center"/>
    </xf>
    <xf numFmtId="177" fontId="23" fillId="0" borderId="40" xfId="129" applyNumberFormat="1" applyFont="1" applyFill="1" applyBorder="1" applyAlignment="1">
      <alignment vertical="center"/>
    </xf>
    <xf numFmtId="177" fontId="23" fillId="0" borderId="41" xfId="129" applyNumberFormat="1" applyFont="1" applyFill="1" applyBorder="1" applyAlignment="1">
      <alignment vertical="center"/>
    </xf>
    <xf numFmtId="176" fontId="23" fillId="0" borderId="40" xfId="129" applyNumberFormat="1" applyFont="1" applyFill="1" applyBorder="1" applyAlignment="1">
      <alignment vertical="center"/>
    </xf>
    <xf numFmtId="176" fontId="23" fillId="0" borderId="41" xfId="129" applyNumberFormat="1" applyFont="1" applyFill="1" applyBorder="1" applyAlignment="1">
      <alignment vertical="center"/>
    </xf>
    <xf numFmtId="38" fontId="24" fillId="0" borderId="10" xfId="129" applyFont="1" applyFill="1" applyBorder="1" applyAlignment="1">
      <alignment vertical="center"/>
    </xf>
    <xf numFmtId="176" fontId="23" fillId="0" borderId="22" xfId="129" applyNumberFormat="1" applyFont="1" applyFill="1" applyBorder="1" applyAlignment="1">
      <alignment vertical="center"/>
    </xf>
    <xf numFmtId="176" fontId="23" fillId="0" borderId="39" xfId="129" applyNumberFormat="1" applyFont="1" applyFill="1" applyBorder="1" applyAlignment="1">
      <alignment vertical="center"/>
    </xf>
    <xf numFmtId="176" fontId="23" fillId="0" borderId="37" xfId="129" applyNumberFormat="1" applyFont="1" applyFill="1" applyBorder="1" applyAlignment="1">
      <alignment vertical="center"/>
    </xf>
    <xf numFmtId="177" fontId="23" fillId="0" borderId="13" xfId="129" applyNumberFormat="1" applyFont="1" applyFill="1" applyBorder="1" applyAlignment="1">
      <alignment horizontal="right" vertical="center"/>
    </xf>
    <xf numFmtId="177" fontId="23" fillId="0" borderId="22" xfId="129" applyNumberFormat="1" applyFont="1" applyFill="1" applyBorder="1" applyAlignment="1">
      <alignment horizontal="right" vertical="center"/>
    </xf>
    <xf numFmtId="177" fontId="23" fillId="0" borderId="14" xfId="129" applyNumberFormat="1" applyFont="1" applyFill="1" applyBorder="1" applyAlignment="1">
      <alignment horizontal="right" vertical="center"/>
    </xf>
    <xf numFmtId="177" fontId="23" fillId="0" borderId="11" xfId="129" applyNumberFormat="1" applyFont="1" applyFill="1" applyBorder="1" applyAlignment="1">
      <alignment horizontal="right" vertical="center"/>
    </xf>
    <xf numFmtId="177" fontId="23" fillId="0" borderId="36" xfId="129" applyNumberFormat="1" applyFont="1" applyFill="1" applyBorder="1" applyAlignment="1">
      <alignment horizontal="right" vertical="center"/>
    </xf>
    <xf numFmtId="177" fontId="23" fillId="0" borderId="32" xfId="129" applyNumberFormat="1" applyFont="1" applyFill="1" applyBorder="1" applyAlignment="1">
      <alignment horizontal="right" vertical="center"/>
    </xf>
    <xf numFmtId="177" fontId="23" fillId="0" borderId="38" xfId="129" applyNumberFormat="1" applyFont="1" applyFill="1" applyBorder="1" applyAlignment="1">
      <alignment horizontal="right" vertical="center"/>
    </xf>
    <xf numFmtId="176" fontId="24" fillId="0" borderId="24" xfId="129" applyNumberFormat="1" applyFont="1" applyFill="1" applyBorder="1" applyAlignment="1">
      <alignment horizontal="center" vertical="center" shrinkToFit="1"/>
    </xf>
    <xf numFmtId="176" fontId="24" fillId="0" borderId="25" xfId="129" applyNumberFormat="1" applyFont="1" applyFill="1" applyBorder="1" applyAlignment="1">
      <alignment horizontal="center" vertical="center" shrinkToFit="1"/>
    </xf>
    <xf numFmtId="38" fontId="23" fillId="0" borderId="24" xfId="129" applyFont="1" applyFill="1" applyBorder="1" applyAlignment="1">
      <alignment horizontal="center" vertical="center"/>
    </xf>
    <xf numFmtId="176" fontId="23" fillId="0" borderId="24" xfId="129" applyNumberFormat="1" applyFont="1" applyFill="1" applyBorder="1" applyAlignment="1">
      <alignment horizontal="center" vertical="center"/>
    </xf>
    <xf numFmtId="178" fontId="23" fillId="0" borderId="14" xfId="129" applyNumberFormat="1" applyFont="1" applyFill="1" applyBorder="1" applyAlignment="1">
      <alignment vertical="center"/>
    </xf>
    <xf numFmtId="178" fontId="23" fillId="0" borderId="36" xfId="129" applyNumberFormat="1" applyFont="1" applyFill="1" applyBorder="1" applyAlignment="1">
      <alignment vertical="center"/>
    </xf>
    <xf numFmtId="176" fontId="23" fillId="0" borderId="0" xfId="129" applyNumberFormat="1" applyFont="1" applyFill="1" applyAlignment="1">
      <alignment vertical="center"/>
    </xf>
    <xf numFmtId="38" fontId="59" fillId="0" borderId="0" xfId="129" applyFont="1" applyAlignment="1">
      <alignment vertical="center"/>
    </xf>
    <xf numFmtId="38" fontId="24" fillId="0" borderId="18" xfId="129" applyFont="1" applyFill="1" applyBorder="1" applyAlignment="1">
      <alignment horizontal="left" vertical="center"/>
    </xf>
    <xf numFmtId="0" fontId="24" fillId="0" borderId="20" xfId="171" applyFont="1" applyFill="1" applyBorder="1" applyAlignment="1">
      <alignment vertical="center"/>
    </xf>
    <xf numFmtId="38" fontId="24" fillId="0" borderId="26" xfId="129" applyFont="1" applyFill="1" applyBorder="1" applyAlignment="1">
      <alignment vertical="center"/>
    </xf>
    <xf numFmtId="38" fontId="24" fillId="0" borderId="29" xfId="129" applyFont="1" applyFill="1" applyBorder="1" applyAlignment="1">
      <alignment vertical="center"/>
    </xf>
    <xf numFmtId="38" fontId="24" fillId="0" borderId="30" xfId="129" applyFont="1" applyFill="1" applyBorder="1" applyAlignment="1">
      <alignment vertical="center"/>
    </xf>
    <xf numFmtId="38" fontId="24" fillId="0" borderId="31" xfId="129" applyFont="1" applyFill="1" applyBorder="1" applyAlignment="1">
      <alignment vertical="center"/>
    </xf>
    <xf numFmtId="38" fontId="23" fillId="0" borderId="0" xfId="129" applyFont="1" applyFill="1" applyAlignment="1">
      <alignment vertical="center"/>
    </xf>
    <xf numFmtId="38" fontId="23" fillId="0" borderId="0" xfId="129" applyFont="1" applyFill="1" applyAlignment="1">
      <alignment horizontal="center" vertical="center"/>
    </xf>
    <xf numFmtId="38" fontId="23" fillId="0" borderId="11" xfId="129" applyFont="1" applyFill="1" applyBorder="1" applyAlignment="1">
      <alignment horizontal="center" vertical="center"/>
    </xf>
    <xf numFmtId="38" fontId="23" fillId="0" borderId="12" xfId="129" applyFont="1" applyFill="1" applyBorder="1" applyAlignment="1">
      <alignment vertical="center"/>
    </xf>
    <xf numFmtId="38" fontId="23" fillId="0" borderId="0" xfId="129" applyFont="1" applyFill="1" applyBorder="1" applyAlignment="1">
      <alignment vertical="center"/>
    </xf>
    <xf numFmtId="38" fontId="23" fillId="0" borderId="15" xfId="129" applyFont="1" applyFill="1" applyBorder="1" applyAlignment="1">
      <alignment vertical="center"/>
    </xf>
    <xf numFmtId="38" fontId="23" fillId="0" borderId="16" xfId="129" applyFont="1" applyFill="1" applyBorder="1" applyAlignment="1">
      <alignment vertical="center"/>
    </xf>
    <xf numFmtId="38" fontId="23" fillId="0" borderId="17" xfId="129" applyFont="1" applyFill="1" applyBorder="1" applyAlignment="1">
      <alignment vertical="center"/>
    </xf>
    <xf numFmtId="38" fontId="23" fillId="0" borderId="18" xfId="129" applyFont="1" applyFill="1" applyBorder="1" applyAlignment="1">
      <alignment vertical="center"/>
    </xf>
    <xf numFmtId="38" fontId="23" fillId="0" borderId="10" xfId="129" applyFont="1" applyFill="1" applyBorder="1" applyAlignment="1">
      <alignment vertical="center"/>
    </xf>
    <xf numFmtId="38" fontId="23" fillId="0" borderId="26" xfId="129" applyFont="1" applyFill="1" applyBorder="1" applyAlignment="1">
      <alignment horizontal="center" vertical="center" textRotation="255"/>
    </xf>
    <xf numFmtId="38" fontId="23" fillId="0" borderId="20" xfId="129" applyFont="1" applyFill="1" applyBorder="1" applyAlignment="1">
      <alignment vertical="center"/>
    </xf>
    <xf numFmtId="38" fontId="23" fillId="0" borderId="27" xfId="129" applyFont="1" applyFill="1" applyBorder="1" applyAlignment="1">
      <alignment horizontal="center" vertical="center" textRotation="255"/>
    </xf>
    <xf numFmtId="38" fontId="23" fillId="0" borderId="21" xfId="129" applyFont="1" applyFill="1" applyBorder="1" applyAlignment="1">
      <alignment vertical="center"/>
    </xf>
    <xf numFmtId="38" fontId="23" fillId="0" borderId="10" xfId="129" applyFont="1" applyFill="1" applyBorder="1" applyAlignment="1">
      <alignment horizontal="left" vertical="center"/>
    </xf>
    <xf numFmtId="38" fontId="23" fillId="0" borderId="19" xfId="129" applyFont="1" applyFill="1" applyBorder="1" applyAlignment="1">
      <alignment vertical="center"/>
    </xf>
    <xf numFmtId="38" fontId="23" fillId="0" borderId="26" xfId="129" applyFont="1" applyFill="1" applyBorder="1" applyAlignment="1">
      <alignment vertical="center"/>
    </xf>
    <xf numFmtId="38" fontId="23" fillId="0" borderId="29" xfId="129" applyFont="1" applyFill="1" applyBorder="1" applyAlignment="1">
      <alignment vertical="center"/>
    </xf>
    <xf numFmtId="38" fontId="23" fillId="0" borderId="30" xfId="129" applyFont="1" applyFill="1" applyBorder="1" applyAlignment="1">
      <alignment vertical="center"/>
    </xf>
    <xf numFmtId="38" fontId="23" fillId="0" borderId="33" xfId="129" applyFont="1" applyFill="1" applyBorder="1" applyAlignment="1">
      <alignment vertical="center"/>
    </xf>
    <xf numFmtId="176" fontId="60" fillId="0" borderId="0" xfId="129" applyNumberFormat="1" applyFont="1" applyFill="1" applyAlignment="1">
      <alignment vertical="center"/>
    </xf>
    <xf numFmtId="38" fontId="62" fillId="0" borderId="0" xfId="129" applyFont="1" applyFill="1" applyAlignment="1">
      <alignment vertical="center"/>
    </xf>
    <xf numFmtId="38" fontId="63" fillId="0" borderId="0" xfId="129" applyFont="1" applyFill="1" applyAlignment="1">
      <alignment vertical="center"/>
    </xf>
    <xf numFmtId="177" fontId="23" fillId="0" borderId="23" xfId="129" applyNumberFormat="1" applyFont="1" applyFill="1" applyBorder="1" applyAlignment="1">
      <alignment horizontal="right" vertical="center"/>
    </xf>
    <xf numFmtId="177" fontId="23" fillId="0" borderId="57" xfId="129" applyNumberFormat="1" applyFont="1" applyFill="1" applyBorder="1" applyAlignment="1">
      <alignment horizontal="right" vertical="center"/>
    </xf>
    <xf numFmtId="38" fontId="23" fillId="0" borderId="11" xfId="129" applyFont="1" applyBorder="1" applyAlignment="1">
      <alignment horizontal="center" vertical="center"/>
    </xf>
    <xf numFmtId="38" fontId="23" fillId="0" borderId="13" xfId="129" applyFont="1" applyBorder="1" applyAlignment="1">
      <alignment horizontal="center" vertical="center"/>
    </xf>
    <xf numFmtId="176" fontId="23" fillId="0" borderId="17" xfId="129" applyNumberFormat="1" applyFont="1" applyFill="1" applyBorder="1" applyAlignment="1">
      <alignment vertical="center"/>
    </xf>
    <xf numFmtId="38" fontId="23" fillId="0" borderId="19" xfId="129" applyFont="1" applyFill="1" applyBorder="1" applyAlignment="1">
      <alignment horizontal="left" vertical="center"/>
    </xf>
    <xf numFmtId="38" fontId="24" fillId="0" borderId="10" xfId="129" applyFont="1" applyFill="1" applyBorder="1" applyAlignment="1">
      <alignment horizontal="left" vertical="center"/>
    </xf>
    <xf numFmtId="38" fontId="24" fillId="0" borderId="28" xfId="129" applyFont="1" applyFill="1" applyBorder="1" applyAlignment="1">
      <alignment horizontal="left" vertical="center"/>
    </xf>
    <xf numFmtId="0" fontId="24" fillId="0" borderId="19" xfId="171" applyFont="1" applyFill="1" applyBorder="1" applyAlignment="1">
      <alignment horizontal="left" vertical="center"/>
    </xf>
    <xf numFmtId="38" fontId="24" fillId="0" borderId="26" xfId="129" applyFont="1" applyFill="1" applyBorder="1" applyAlignment="1">
      <alignment horizontal="left" vertical="center"/>
    </xf>
    <xf numFmtId="176" fontId="23" fillId="0" borderId="22" xfId="132" applyNumberFormat="1" applyFont="1" applyFill="1" applyBorder="1" applyAlignment="1">
      <alignment vertical="center"/>
    </xf>
    <xf numFmtId="177" fontId="23" fillId="0" borderId="40" xfId="129" applyNumberFormat="1" applyFont="1" applyFill="1" applyBorder="1" applyAlignment="1">
      <alignment horizontal="right" vertical="center"/>
    </xf>
    <xf numFmtId="176" fontId="23" fillId="0" borderId="13" xfId="132" applyNumberFormat="1" applyFont="1" applyFill="1" applyBorder="1" applyAlignment="1">
      <alignment vertical="center"/>
    </xf>
    <xf numFmtId="177" fontId="23" fillId="0" borderId="18" xfId="129" applyNumberFormat="1" applyFont="1" applyFill="1" applyBorder="1" applyAlignment="1">
      <alignment horizontal="right" vertical="center"/>
    </xf>
    <xf numFmtId="177" fontId="23" fillId="0" borderId="41" xfId="129" applyNumberFormat="1" applyFont="1" applyFill="1" applyBorder="1" applyAlignment="1">
      <alignment horizontal="right" vertical="center"/>
    </xf>
    <xf numFmtId="177" fontId="23" fillId="0" borderId="59" xfId="129" applyNumberFormat="1" applyFont="1" applyFill="1" applyBorder="1" applyAlignment="1">
      <alignment horizontal="right" vertical="center"/>
    </xf>
    <xf numFmtId="38" fontId="63" fillId="0" borderId="0" xfId="129" applyFont="1" applyFill="1" applyAlignment="1">
      <alignment horizontal="center" vertical="center"/>
    </xf>
    <xf numFmtId="176" fontId="61" fillId="0" borderId="0" xfId="129" applyNumberFormat="1" applyFont="1" applyFill="1" applyAlignment="1">
      <alignment vertical="center"/>
    </xf>
    <xf numFmtId="38" fontId="23" fillId="0" borderId="13" xfId="129" applyFont="1" applyFill="1" applyBorder="1" applyAlignment="1">
      <alignment horizontal="center" vertical="center"/>
    </xf>
    <xf numFmtId="38" fontId="24" fillId="0" borderId="17" xfId="129" applyFont="1" applyFill="1" applyBorder="1" applyAlignment="1">
      <alignment horizontal="left" vertical="center"/>
    </xf>
    <xf numFmtId="38" fontId="23" fillId="0" borderId="20" xfId="129" applyFont="1" applyFill="1" applyBorder="1" applyAlignment="1">
      <alignment horizontal="left" vertical="center"/>
    </xf>
    <xf numFmtId="38" fontId="24" fillId="0" borderId="23" xfId="129" applyFont="1" applyFill="1" applyBorder="1" applyAlignment="1">
      <alignment horizontal="left" vertical="center"/>
    </xf>
    <xf numFmtId="177" fontId="23" fillId="0" borderId="34" xfId="129" applyNumberFormat="1" applyFont="1" applyFill="1" applyBorder="1" applyAlignment="1">
      <alignment vertical="center"/>
    </xf>
    <xf numFmtId="177" fontId="23" fillId="0" borderId="58" xfId="129" applyNumberFormat="1" applyFont="1" applyFill="1" applyBorder="1" applyAlignment="1">
      <alignment horizontal="right" vertical="center"/>
    </xf>
    <xf numFmtId="177" fontId="23" fillId="0" borderId="39" xfId="129" applyNumberFormat="1" applyFont="1" applyFill="1" applyBorder="1" applyAlignment="1">
      <alignment horizontal="right" vertical="center"/>
    </xf>
    <xf numFmtId="177" fontId="23" fillId="0" borderId="57" xfId="129" applyNumberFormat="1" applyFont="1" applyFill="1" applyBorder="1" applyAlignment="1">
      <alignment vertical="center"/>
    </xf>
    <xf numFmtId="176" fontId="23" fillId="0" borderId="25" xfId="129" applyNumberFormat="1" applyFont="1" applyFill="1" applyBorder="1" applyAlignment="1">
      <alignment horizontal="center" vertical="center"/>
    </xf>
    <xf numFmtId="176" fontId="23" fillId="0" borderId="34" xfId="129" applyNumberFormat="1" applyFont="1" applyFill="1" applyBorder="1" applyAlignment="1">
      <alignment vertical="center"/>
    </xf>
    <xf numFmtId="38" fontId="23" fillId="0" borderId="34" xfId="130" applyFont="1" applyFill="1" applyBorder="1" applyAlignment="1">
      <alignment vertical="center"/>
    </xf>
    <xf numFmtId="38" fontId="23" fillId="0" borderId="34" xfId="129" applyFont="1" applyFill="1" applyBorder="1">
      <alignment vertical="center"/>
    </xf>
    <xf numFmtId="176" fontId="23" fillId="0" borderId="40" xfId="132" applyNumberFormat="1" applyFont="1" applyFill="1" applyBorder="1" applyAlignment="1">
      <alignment vertical="center"/>
    </xf>
    <xf numFmtId="176" fontId="23" fillId="0" borderId="11" xfId="132" applyNumberFormat="1" applyFont="1" applyFill="1" applyBorder="1" applyAlignment="1">
      <alignment vertical="center"/>
    </xf>
    <xf numFmtId="38" fontId="23" fillId="0" borderId="18" xfId="129" applyFont="1" applyFill="1" applyBorder="1" applyAlignment="1">
      <alignment horizontal="left" vertical="center"/>
    </xf>
    <xf numFmtId="38" fontId="23" fillId="0" borderId="10" xfId="129" applyFont="1" applyFill="1" applyBorder="1" applyAlignment="1">
      <alignment horizontal="left" vertical="center"/>
    </xf>
    <xf numFmtId="38" fontId="23" fillId="0" borderId="40" xfId="129" applyFont="1" applyFill="1" applyBorder="1" applyAlignment="1">
      <alignment horizontal="center" vertical="center" textRotation="255"/>
    </xf>
    <xf numFmtId="38" fontId="23" fillId="0" borderId="17" xfId="129" applyFont="1" applyFill="1" applyBorder="1" applyAlignment="1">
      <alignment horizontal="center" vertical="center" textRotation="255"/>
    </xf>
    <xf numFmtId="38" fontId="23" fillId="0" borderId="23" xfId="129" applyFont="1" applyFill="1" applyBorder="1" applyAlignment="1">
      <alignment horizontal="center" vertical="center" textRotation="255"/>
    </xf>
    <xf numFmtId="38" fontId="23" fillId="0" borderId="28" xfId="129" applyFont="1" applyFill="1" applyBorder="1" applyAlignment="1">
      <alignment horizontal="left" vertical="center"/>
    </xf>
    <xf numFmtId="38" fontId="23" fillId="0" borderId="19" xfId="129" applyFont="1" applyFill="1" applyBorder="1" applyAlignment="1">
      <alignment horizontal="left" vertical="center"/>
    </xf>
    <xf numFmtId="38" fontId="23" fillId="0" borderId="45" xfId="129" applyFont="1" applyFill="1" applyBorder="1" applyAlignment="1">
      <alignment horizontal="center" vertical="center" textRotation="255"/>
    </xf>
    <xf numFmtId="38" fontId="23" fillId="0" borderId="46" xfId="129" applyFont="1" applyFill="1" applyBorder="1" applyAlignment="1">
      <alignment horizontal="center" vertical="center" textRotation="255"/>
    </xf>
    <xf numFmtId="38" fontId="23" fillId="0" borderId="47" xfId="129" applyFont="1" applyFill="1" applyBorder="1" applyAlignment="1">
      <alignment horizontal="center" vertical="center" textRotation="255"/>
    </xf>
    <xf numFmtId="176" fontId="60" fillId="0" borderId="0" xfId="129" applyNumberFormat="1" applyFont="1" applyFill="1" applyAlignment="1">
      <alignment horizontal="right" wrapText="1"/>
    </xf>
    <xf numFmtId="176" fontId="60" fillId="0" borderId="0" xfId="129" applyNumberFormat="1" applyFont="1" applyFill="1" applyAlignment="1">
      <alignment horizontal="right"/>
    </xf>
    <xf numFmtId="176" fontId="60" fillId="0" borderId="30" xfId="129" applyNumberFormat="1" applyFont="1" applyFill="1" applyBorder="1" applyAlignment="1">
      <alignment horizontal="right"/>
    </xf>
    <xf numFmtId="38" fontId="23" fillId="0" borderId="42" xfId="129" applyFont="1" applyFill="1" applyBorder="1" applyAlignment="1">
      <alignment horizontal="center" vertical="center"/>
    </xf>
    <xf numFmtId="38" fontId="23" fillId="0" borderId="43" xfId="129" applyFont="1" applyFill="1" applyBorder="1" applyAlignment="1">
      <alignment horizontal="center" vertical="center"/>
    </xf>
    <xf numFmtId="38" fontId="23" fillId="0" borderId="44" xfId="129" applyFont="1" applyFill="1" applyBorder="1" applyAlignment="1">
      <alignment horizontal="center" vertical="center"/>
    </xf>
    <xf numFmtId="38" fontId="23" fillId="0" borderId="12" xfId="129" applyFont="1" applyFill="1" applyBorder="1" applyAlignment="1">
      <alignment horizontal="center" vertical="center"/>
    </xf>
    <xf numFmtId="38" fontId="23" fillId="0" borderId="0" xfId="129" applyFont="1" applyFill="1" applyBorder="1" applyAlignment="1">
      <alignment horizontal="center" vertical="center"/>
    </xf>
    <xf numFmtId="38" fontId="23" fillId="0" borderId="20" xfId="129" applyFont="1" applyFill="1" applyBorder="1" applyAlignment="1">
      <alignment horizontal="center" vertical="center"/>
    </xf>
    <xf numFmtId="38" fontId="24" fillId="0" borderId="28" xfId="129" applyFont="1" applyFill="1" applyBorder="1" applyAlignment="1">
      <alignment horizontal="left" vertical="center"/>
    </xf>
    <xf numFmtId="38" fontId="24" fillId="0" borderId="10" xfId="129" applyFont="1" applyFill="1" applyBorder="1" applyAlignment="1">
      <alignment horizontal="left" vertical="center"/>
    </xf>
    <xf numFmtId="0" fontId="24" fillId="0" borderId="19" xfId="171" applyFont="1" applyFill="1" applyBorder="1" applyAlignment="1">
      <alignment horizontal="left" vertical="center"/>
    </xf>
    <xf numFmtId="38" fontId="24" fillId="0" borderId="26" xfId="129" applyFont="1" applyFill="1" applyBorder="1" applyAlignment="1">
      <alignment horizontal="left" vertical="center"/>
    </xf>
    <xf numFmtId="0" fontId="24" fillId="0" borderId="0" xfId="171" applyFont="1" applyFill="1" applyBorder="1" applyAlignment="1">
      <alignment vertical="center"/>
    </xf>
    <xf numFmtId="38" fontId="24" fillId="0" borderId="45" xfId="129" applyFont="1" applyFill="1" applyBorder="1" applyAlignment="1">
      <alignment horizontal="center" vertical="center" textRotation="255"/>
    </xf>
    <xf numFmtId="38" fontId="24" fillId="0" borderId="46" xfId="129" applyFont="1" applyFill="1" applyBorder="1" applyAlignment="1">
      <alignment horizontal="center" vertical="center" textRotation="255"/>
    </xf>
    <xf numFmtId="38" fontId="24" fillId="0" borderId="47" xfId="129" applyFont="1" applyFill="1" applyBorder="1" applyAlignment="1">
      <alignment horizontal="center" vertical="center" textRotation="255"/>
    </xf>
    <xf numFmtId="38" fontId="24" fillId="0" borderId="19" xfId="129" applyFont="1" applyFill="1" applyBorder="1" applyAlignment="1">
      <alignment horizontal="center" vertical="center" textRotation="255"/>
    </xf>
    <xf numFmtId="38" fontId="24" fillId="0" borderId="20" xfId="129" applyFont="1" applyFill="1" applyBorder="1" applyAlignment="1">
      <alignment horizontal="center" vertical="center" textRotation="255"/>
    </xf>
    <xf numFmtId="38" fontId="24" fillId="0" borderId="21" xfId="129" applyFont="1" applyFill="1" applyBorder="1" applyAlignment="1">
      <alignment horizontal="center" vertical="center" textRotation="255"/>
    </xf>
    <xf numFmtId="38" fontId="24" fillId="0" borderId="40" xfId="129" applyFont="1" applyFill="1" applyBorder="1" applyAlignment="1">
      <alignment horizontal="center" vertical="center" textRotation="255"/>
    </xf>
    <xf numFmtId="38" fontId="24" fillId="0" borderId="17" xfId="129" applyFont="1" applyFill="1" applyBorder="1" applyAlignment="1">
      <alignment horizontal="center" vertical="center" textRotation="255"/>
    </xf>
    <xf numFmtId="38" fontId="24" fillId="0" borderId="23" xfId="129" applyFont="1" applyFill="1" applyBorder="1" applyAlignment="1">
      <alignment horizontal="center" vertical="center" textRotation="255"/>
    </xf>
    <xf numFmtId="176" fontId="61" fillId="0" borderId="0" xfId="129" applyNumberFormat="1" applyFont="1" applyFill="1" applyAlignment="1">
      <alignment horizontal="right" vertical="center" wrapText="1"/>
    </xf>
    <xf numFmtId="0" fontId="61" fillId="0" borderId="0" xfId="0" applyFont="1" applyFill="1">
      <alignment vertical="center"/>
    </xf>
    <xf numFmtId="0" fontId="61" fillId="0" borderId="0" xfId="0" applyFont="1" applyFill="1" applyBorder="1">
      <alignment vertical="center"/>
    </xf>
    <xf numFmtId="38" fontId="24" fillId="0" borderId="42" xfId="129" applyFont="1" applyFill="1" applyBorder="1" applyAlignment="1">
      <alignment horizontal="center" vertical="center" shrinkToFit="1"/>
    </xf>
    <xf numFmtId="38" fontId="24" fillId="0" borderId="43" xfId="129" applyFont="1" applyFill="1" applyBorder="1" applyAlignment="1">
      <alignment horizontal="center" vertical="center" shrinkToFit="1"/>
    </xf>
    <xf numFmtId="38" fontId="24" fillId="0" borderId="44" xfId="129" applyFont="1" applyFill="1" applyBorder="1" applyAlignment="1">
      <alignment horizontal="center" vertical="center" shrinkToFit="1"/>
    </xf>
    <xf numFmtId="0" fontId="24" fillId="0" borderId="10" xfId="171" applyFont="1" applyFill="1" applyBorder="1" applyAlignment="1">
      <alignment horizontal="left" vertical="center"/>
    </xf>
    <xf numFmtId="38" fontId="24" fillId="0" borderId="18" xfId="129" applyFont="1" applyFill="1" applyBorder="1" applyAlignment="1">
      <alignment horizontal="left" vertical="center"/>
    </xf>
  </cellXfs>
  <cellStyles count="178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2 4" xfId="80" xr:uid="{00000000-0005-0000-0000-00004F000000}"/>
    <cellStyle name="アクセント 3" xfId="81" builtinId="37" customBuiltin="1"/>
    <cellStyle name="アクセント 3 2" xfId="82" xr:uid="{00000000-0005-0000-0000-000051000000}"/>
    <cellStyle name="アクセント 3 3" xfId="83" xr:uid="{00000000-0005-0000-0000-000052000000}"/>
    <cellStyle name="アクセント 3 4" xfId="84" xr:uid="{00000000-0005-0000-0000-000053000000}"/>
    <cellStyle name="アクセント 4" xfId="85" builtinId="41" customBuiltin="1"/>
    <cellStyle name="アクセント 4 2" xfId="86" xr:uid="{00000000-0005-0000-0000-000055000000}"/>
    <cellStyle name="アクセント 4 3" xfId="87" xr:uid="{00000000-0005-0000-0000-000056000000}"/>
    <cellStyle name="アクセント 4 4" xfId="88" xr:uid="{00000000-0005-0000-0000-000057000000}"/>
    <cellStyle name="アクセント 5" xfId="89" builtinId="45" customBuiltin="1"/>
    <cellStyle name="アクセント 5 2" xfId="90" xr:uid="{00000000-0005-0000-0000-000059000000}"/>
    <cellStyle name="アクセント 5 3" xfId="91" xr:uid="{00000000-0005-0000-0000-00005A000000}"/>
    <cellStyle name="アクセント 5 4" xfId="92" xr:uid="{00000000-0005-0000-0000-00005B000000}"/>
    <cellStyle name="アクセント 6" xfId="93" builtinId="49" customBuiltin="1"/>
    <cellStyle name="アクセント 6 2" xfId="94" xr:uid="{00000000-0005-0000-0000-00005D000000}"/>
    <cellStyle name="アクセント 6 3" xfId="95" xr:uid="{00000000-0005-0000-0000-00005E000000}"/>
    <cellStyle name="アクセント 6 4" xfId="96" xr:uid="{00000000-0005-0000-0000-00005F000000}"/>
    <cellStyle name="タイトル" xfId="97" builtinId="15" customBuiltin="1"/>
    <cellStyle name="タイトル 2" xfId="98" xr:uid="{00000000-0005-0000-0000-000061000000}"/>
    <cellStyle name="タイトル 3" xfId="99" xr:uid="{00000000-0005-0000-0000-000062000000}"/>
    <cellStyle name="タイトル 4" xfId="100" xr:uid="{00000000-0005-0000-0000-000063000000}"/>
    <cellStyle name="チェック セル" xfId="101" builtinId="23" customBuiltin="1"/>
    <cellStyle name="チェック セル 2" xfId="102" xr:uid="{00000000-0005-0000-0000-000065000000}"/>
    <cellStyle name="チェック セル 3" xfId="103" xr:uid="{00000000-0005-0000-0000-000066000000}"/>
    <cellStyle name="チェック セル 4" xfId="104" xr:uid="{00000000-0005-0000-0000-000067000000}"/>
    <cellStyle name="どちらでもない" xfId="105" builtinId="28" customBuiltin="1"/>
    <cellStyle name="どちらでもない 2" xfId="106" xr:uid="{00000000-0005-0000-0000-000069000000}"/>
    <cellStyle name="どちらでもない 3" xfId="107" xr:uid="{00000000-0005-0000-0000-00006A000000}"/>
    <cellStyle name="どちらでもない 4" xfId="108" xr:uid="{00000000-0005-0000-0000-00006B000000}"/>
    <cellStyle name="メモ" xfId="109" builtinId="10" customBuiltin="1"/>
    <cellStyle name="メモ 2" xfId="110" xr:uid="{00000000-0005-0000-0000-00006D000000}"/>
    <cellStyle name="メモ 3" xfId="111" xr:uid="{00000000-0005-0000-0000-00006E000000}"/>
    <cellStyle name="メモ 4" xfId="112" xr:uid="{00000000-0005-0000-0000-00006F000000}"/>
    <cellStyle name="リンク セル" xfId="113" builtinId="24" customBuiltin="1"/>
    <cellStyle name="リンク セル 2" xfId="114" xr:uid="{00000000-0005-0000-0000-000071000000}"/>
    <cellStyle name="リンク セル 3" xfId="115" xr:uid="{00000000-0005-0000-0000-000072000000}"/>
    <cellStyle name="リンク セル 4" xfId="116" xr:uid="{00000000-0005-0000-0000-000073000000}"/>
    <cellStyle name="悪い" xfId="117" builtinId="27" customBuiltin="1"/>
    <cellStyle name="悪い 2" xfId="118" xr:uid="{00000000-0005-0000-0000-000075000000}"/>
    <cellStyle name="悪い 3" xfId="119" xr:uid="{00000000-0005-0000-0000-000076000000}"/>
    <cellStyle name="悪い 4" xfId="120" xr:uid="{00000000-0005-0000-0000-000077000000}"/>
    <cellStyle name="計算" xfId="121" builtinId="22" customBuiltin="1"/>
    <cellStyle name="計算 2" xfId="122" xr:uid="{00000000-0005-0000-0000-000079000000}"/>
    <cellStyle name="計算 3" xfId="123" xr:uid="{00000000-0005-0000-0000-00007A000000}"/>
    <cellStyle name="計算 4" xfId="124" xr:uid="{00000000-0005-0000-0000-00007B000000}"/>
    <cellStyle name="警告文" xfId="125" builtinId="11" customBuiltin="1"/>
    <cellStyle name="警告文 2" xfId="126" xr:uid="{00000000-0005-0000-0000-00007D000000}"/>
    <cellStyle name="警告文 3" xfId="127" xr:uid="{00000000-0005-0000-0000-00007E000000}"/>
    <cellStyle name="警告文 4" xfId="128" xr:uid="{00000000-0005-0000-0000-00007F000000}"/>
    <cellStyle name="桁区切り" xfId="129" builtinId="6"/>
    <cellStyle name="桁区切り 2" xfId="130" xr:uid="{00000000-0005-0000-0000-000081000000}"/>
    <cellStyle name="桁区切り 2 2" xfId="131" xr:uid="{00000000-0005-0000-0000-000082000000}"/>
    <cellStyle name="桁区切り 3" xfId="132" xr:uid="{00000000-0005-0000-0000-000083000000}"/>
    <cellStyle name="桁区切り 4" xfId="177" xr:uid="{30D2B16F-D712-4F9F-9E5B-CC36BB8ADF1B}"/>
    <cellStyle name="見出し 1" xfId="133" builtinId="16" customBuiltin="1"/>
    <cellStyle name="見出し 1 2" xfId="134" xr:uid="{00000000-0005-0000-0000-000085000000}"/>
    <cellStyle name="見出し 1 3" xfId="135" xr:uid="{00000000-0005-0000-0000-000086000000}"/>
    <cellStyle name="見出し 1 4" xfId="136" xr:uid="{00000000-0005-0000-0000-000087000000}"/>
    <cellStyle name="見出し 2" xfId="137" builtinId="17" customBuiltin="1"/>
    <cellStyle name="見出し 2 2" xfId="138" xr:uid="{00000000-0005-0000-0000-000089000000}"/>
    <cellStyle name="見出し 2 3" xfId="139" xr:uid="{00000000-0005-0000-0000-00008A000000}"/>
    <cellStyle name="見出し 2 4" xfId="140" xr:uid="{00000000-0005-0000-0000-00008B000000}"/>
    <cellStyle name="見出し 3" xfId="141" builtinId="18" customBuiltin="1"/>
    <cellStyle name="見出し 3 2" xfId="142" xr:uid="{00000000-0005-0000-0000-00008D000000}"/>
    <cellStyle name="見出し 3 3" xfId="143" xr:uid="{00000000-0005-0000-0000-00008E000000}"/>
    <cellStyle name="見出し 3 4" xfId="144" xr:uid="{00000000-0005-0000-0000-00008F000000}"/>
    <cellStyle name="見出し 4" xfId="145" builtinId="19" customBuiltin="1"/>
    <cellStyle name="見出し 4 2" xfId="146" xr:uid="{00000000-0005-0000-0000-000091000000}"/>
    <cellStyle name="見出し 4 3" xfId="147" xr:uid="{00000000-0005-0000-0000-000092000000}"/>
    <cellStyle name="見出し 4 4" xfId="148" xr:uid="{00000000-0005-0000-0000-000093000000}"/>
    <cellStyle name="集計" xfId="149" builtinId="25" customBuiltin="1"/>
    <cellStyle name="集計 2" xfId="150" xr:uid="{00000000-0005-0000-0000-000095000000}"/>
    <cellStyle name="集計 3" xfId="151" xr:uid="{00000000-0005-0000-0000-000096000000}"/>
    <cellStyle name="集計 4" xfId="152" xr:uid="{00000000-0005-0000-0000-000097000000}"/>
    <cellStyle name="出力" xfId="153" builtinId="21" customBuiltin="1"/>
    <cellStyle name="出力 2" xfId="154" xr:uid="{00000000-0005-0000-0000-000099000000}"/>
    <cellStyle name="出力 3" xfId="155" xr:uid="{00000000-0005-0000-0000-00009A000000}"/>
    <cellStyle name="出力 4" xfId="156" xr:uid="{00000000-0005-0000-0000-00009B000000}"/>
    <cellStyle name="説明文" xfId="157" builtinId="53" customBuiltin="1"/>
    <cellStyle name="説明文 2" xfId="158" xr:uid="{00000000-0005-0000-0000-00009D000000}"/>
    <cellStyle name="説明文 3" xfId="159" xr:uid="{00000000-0005-0000-0000-00009E000000}"/>
    <cellStyle name="説明文 4" xfId="160" xr:uid="{00000000-0005-0000-0000-00009F000000}"/>
    <cellStyle name="入力" xfId="161" builtinId="20" customBuiltin="1"/>
    <cellStyle name="入力 2" xfId="162" xr:uid="{00000000-0005-0000-0000-0000A1000000}"/>
    <cellStyle name="入力 3" xfId="163" xr:uid="{00000000-0005-0000-0000-0000A2000000}"/>
    <cellStyle name="入力 4" xfId="164" xr:uid="{00000000-0005-0000-0000-0000A3000000}"/>
    <cellStyle name="標準" xfId="0" builtinId="0"/>
    <cellStyle name="標準 2" xfId="165" xr:uid="{00000000-0005-0000-0000-0000A5000000}"/>
    <cellStyle name="標準 2 2" xfId="166" xr:uid="{00000000-0005-0000-0000-0000A6000000}"/>
    <cellStyle name="標準 3" xfId="167" xr:uid="{00000000-0005-0000-0000-0000A7000000}"/>
    <cellStyle name="標準 3 2" xfId="168" xr:uid="{00000000-0005-0000-0000-0000A8000000}"/>
    <cellStyle name="標準 4" xfId="169" xr:uid="{00000000-0005-0000-0000-0000A9000000}"/>
    <cellStyle name="標準 5" xfId="170" xr:uid="{00000000-0005-0000-0000-0000AA000000}"/>
    <cellStyle name="標準_H20決算概況（決算一覧：法非適）" xfId="171" xr:uid="{00000000-0005-0000-0000-0000AB000000}"/>
    <cellStyle name="未定義" xfId="172" xr:uid="{00000000-0005-0000-0000-0000AC000000}"/>
    <cellStyle name="良い" xfId="173" builtinId="26" customBuiltin="1"/>
    <cellStyle name="良い 2" xfId="174" xr:uid="{00000000-0005-0000-0000-0000AE000000}"/>
    <cellStyle name="良い 3" xfId="175" xr:uid="{00000000-0005-0000-0000-0000AF000000}"/>
    <cellStyle name="良い 4" xfId="176" xr:uid="{00000000-0005-0000-0000-0000B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7"/>
  <sheetViews>
    <sheetView tabSelected="1" view="pageLayout" zoomScaleNormal="70" zoomScaleSheetLayoutView="100" workbookViewId="0"/>
  </sheetViews>
  <sheetFormatPr defaultRowHeight="14.25"/>
  <cols>
    <col min="1" max="2" width="3.625" style="1" customWidth="1"/>
    <col min="3" max="3" width="3.75" style="1" customWidth="1"/>
    <col min="4" max="4" width="3.625" style="1" customWidth="1"/>
    <col min="5" max="5" width="7.625" style="1" customWidth="1"/>
    <col min="6" max="6" width="5.5" style="1" bestFit="1" customWidth="1"/>
    <col min="7" max="7" width="16.625" style="2" customWidth="1"/>
    <col min="8" max="11" width="16.625" style="60" customWidth="1"/>
    <col min="12" max="16384" width="9" style="1"/>
  </cols>
  <sheetData>
    <row r="1" spans="1:14" ht="22.5" customHeight="1">
      <c r="A1" s="89" t="s">
        <v>66</v>
      </c>
      <c r="B1" s="90"/>
      <c r="C1" s="90"/>
      <c r="D1" s="90"/>
      <c r="E1" s="90"/>
      <c r="F1" s="90"/>
      <c r="G1" s="88"/>
      <c r="H1" s="88"/>
      <c r="I1" s="88"/>
      <c r="J1" s="133" t="s">
        <v>60</v>
      </c>
      <c r="K1" s="134"/>
    </row>
    <row r="2" spans="1:14" ht="30" customHeight="1" thickBot="1">
      <c r="A2" s="90" t="s">
        <v>67</v>
      </c>
      <c r="B2" s="90"/>
      <c r="C2" s="90"/>
      <c r="D2" s="90"/>
      <c r="E2" s="90"/>
      <c r="F2" s="90"/>
      <c r="G2" s="88"/>
      <c r="H2" s="88"/>
      <c r="I2" s="88"/>
      <c r="J2" s="135"/>
      <c r="K2" s="135"/>
    </row>
    <row r="3" spans="1:14" s="3" customFormat="1" ht="20.100000000000001" customHeight="1">
      <c r="A3" s="136" t="s">
        <v>3</v>
      </c>
      <c r="B3" s="137"/>
      <c r="C3" s="137"/>
      <c r="D3" s="137"/>
      <c r="E3" s="138"/>
      <c r="F3" s="56" t="s">
        <v>4</v>
      </c>
      <c r="G3" s="57" t="s">
        <v>5</v>
      </c>
      <c r="H3" s="57" t="s">
        <v>6</v>
      </c>
      <c r="I3" s="57" t="s">
        <v>0</v>
      </c>
      <c r="J3" s="57" t="s">
        <v>1</v>
      </c>
      <c r="K3" s="117" t="s">
        <v>2</v>
      </c>
    </row>
    <row r="4" spans="1:14" ht="20.100000000000001" customHeight="1">
      <c r="A4" s="130" t="s">
        <v>8</v>
      </c>
      <c r="B4" s="123" t="s">
        <v>9</v>
      </c>
      <c r="C4" s="124"/>
      <c r="D4" s="124"/>
      <c r="E4" s="124"/>
      <c r="F4" s="93" t="s">
        <v>72</v>
      </c>
      <c r="G4" s="41">
        <f>SUM(H4:K4)</f>
        <v>390566269</v>
      </c>
      <c r="H4" s="25">
        <v>150444494</v>
      </c>
      <c r="I4" s="25">
        <v>98510581</v>
      </c>
      <c r="J4" s="25">
        <v>141422368</v>
      </c>
      <c r="K4" s="118">
        <v>188826</v>
      </c>
      <c r="N4" s="61"/>
    </row>
    <row r="5" spans="1:14" ht="20.100000000000001" customHeight="1">
      <c r="A5" s="131"/>
      <c r="B5" s="71"/>
      <c r="C5" s="72"/>
      <c r="D5" s="72"/>
      <c r="E5" s="72"/>
      <c r="F5" s="94" t="s">
        <v>71</v>
      </c>
      <c r="G5" s="44">
        <v>382168955</v>
      </c>
      <c r="H5" s="95">
        <v>147847678</v>
      </c>
      <c r="I5" s="95">
        <v>92757993</v>
      </c>
      <c r="J5" s="95">
        <v>141386982</v>
      </c>
      <c r="K5" s="26">
        <v>176302</v>
      </c>
    </row>
    <row r="6" spans="1:14" ht="20.100000000000001" customHeight="1">
      <c r="A6" s="131"/>
      <c r="B6" s="71"/>
      <c r="C6" s="72"/>
      <c r="D6" s="72"/>
      <c r="E6" s="72"/>
      <c r="F6" s="6" t="s">
        <v>10</v>
      </c>
      <c r="G6" s="27">
        <f>G4-G5</f>
        <v>8397314</v>
      </c>
      <c r="H6" s="27">
        <f t="shared" ref="H6:K6" si="0">H4-H5</f>
        <v>2596816</v>
      </c>
      <c r="I6" s="27">
        <f t="shared" si="0"/>
        <v>5752588</v>
      </c>
      <c r="J6" s="27">
        <f t="shared" si="0"/>
        <v>35386</v>
      </c>
      <c r="K6" s="28">
        <f t="shared" si="0"/>
        <v>12524</v>
      </c>
    </row>
    <row r="7" spans="1:14" ht="20.100000000000001" customHeight="1">
      <c r="A7" s="131"/>
      <c r="B7" s="71"/>
      <c r="C7" s="123" t="s">
        <v>11</v>
      </c>
      <c r="D7" s="124"/>
      <c r="E7" s="124"/>
      <c r="F7" s="93" t="s">
        <v>72</v>
      </c>
      <c r="G7" s="25">
        <f>SUM(H7:K7)</f>
        <v>269045234</v>
      </c>
      <c r="H7" s="41">
        <v>127516671</v>
      </c>
      <c r="I7" s="41">
        <v>69995598</v>
      </c>
      <c r="J7" s="41">
        <v>71372357</v>
      </c>
      <c r="K7" s="119">
        <v>160608</v>
      </c>
    </row>
    <row r="8" spans="1:14" ht="20.100000000000001" customHeight="1">
      <c r="A8" s="131"/>
      <c r="B8" s="71"/>
      <c r="C8" s="139" t="s">
        <v>12</v>
      </c>
      <c r="D8" s="140"/>
      <c r="E8" s="141"/>
      <c r="F8" s="94" t="s">
        <v>71</v>
      </c>
      <c r="G8" s="37">
        <v>258876605</v>
      </c>
      <c r="H8" s="44">
        <v>121336280</v>
      </c>
      <c r="I8" s="44">
        <v>67033926</v>
      </c>
      <c r="J8" s="44">
        <v>70389773</v>
      </c>
      <c r="K8" s="45">
        <v>116626</v>
      </c>
    </row>
    <row r="9" spans="1:14" ht="20.100000000000001" customHeight="1">
      <c r="A9" s="131"/>
      <c r="B9" s="71"/>
      <c r="C9" s="73"/>
      <c r="D9" s="74"/>
      <c r="E9" s="74"/>
      <c r="F9" s="6" t="s">
        <v>10</v>
      </c>
      <c r="G9" s="27">
        <f>G7-G8</f>
        <v>10168629</v>
      </c>
      <c r="H9" s="27">
        <f t="shared" ref="H9:K9" si="1">H7-H8</f>
        <v>6180391</v>
      </c>
      <c r="I9" s="27">
        <f t="shared" si="1"/>
        <v>2961672</v>
      </c>
      <c r="J9" s="27">
        <f t="shared" si="1"/>
        <v>982584</v>
      </c>
      <c r="K9" s="28">
        <f t="shared" si="1"/>
        <v>43982</v>
      </c>
    </row>
    <row r="10" spans="1:14" ht="20.100000000000001" customHeight="1">
      <c r="A10" s="131"/>
      <c r="B10" s="71"/>
      <c r="C10" s="123" t="s">
        <v>13</v>
      </c>
      <c r="D10" s="124"/>
      <c r="E10" s="124"/>
      <c r="F10" s="93" t="s">
        <v>72</v>
      </c>
      <c r="G10" s="25">
        <f>SUM(H10:K10)</f>
        <v>43394866</v>
      </c>
      <c r="H10" s="41">
        <v>1110410</v>
      </c>
      <c r="I10" s="41">
        <v>9603213</v>
      </c>
      <c r="J10" s="41">
        <v>32671167</v>
      </c>
      <c r="K10" s="42">
        <v>10076</v>
      </c>
    </row>
    <row r="11" spans="1:14" ht="20.100000000000001" customHeight="1">
      <c r="A11" s="131"/>
      <c r="B11" s="71"/>
      <c r="C11" s="71"/>
      <c r="D11" s="72"/>
      <c r="E11" s="72"/>
      <c r="F11" s="94" t="s">
        <v>71</v>
      </c>
      <c r="G11" s="37">
        <v>45640508</v>
      </c>
      <c r="H11" s="44">
        <v>2297488</v>
      </c>
      <c r="I11" s="44">
        <v>10050427</v>
      </c>
      <c r="J11" s="44">
        <v>33251102</v>
      </c>
      <c r="K11" s="45">
        <v>41491</v>
      </c>
    </row>
    <row r="12" spans="1:14" ht="20.100000000000001" customHeight="1">
      <c r="A12" s="131"/>
      <c r="B12" s="73"/>
      <c r="C12" s="73"/>
      <c r="D12" s="74"/>
      <c r="E12" s="74"/>
      <c r="F12" s="6" t="s">
        <v>10</v>
      </c>
      <c r="G12" s="27">
        <f>G10-G11</f>
        <v>-2245642</v>
      </c>
      <c r="H12" s="27">
        <f t="shared" ref="H12:K12" si="2">H10-H11</f>
        <v>-1187078</v>
      </c>
      <c r="I12" s="27">
        <f t="shared" si="2"/>
        <v>-447214</v>
      </c>
      <c r="J12" s="27">
        <f t="shared" si="2"/>
        <v>-579935</v>
      </c>
      <c r="K12" s="28">
        <f t="shared" si="2"/>
        <v>-31415</v>
      </c>
    </row>
    <row r="13" spans="1:14" ht="20.100000000000001" customHeight="1">
      <c r="A13" s="131"/>
      <c r="B13" s="123" t="s">
        <v>16</v>
      </c>
      <c r="C13" s="124"/>
      <c r="D13" s="124"/>
      <c r="E13" s="124"/>
      <c r="F13" s="93" t="s">
        <v>72</v>
      </c>
      <c r="G13" s="25">
        <f>SUM(H13:K13)</f>
        <v>355680425</v>
      </c>
      <c r="H13" s="41">
        <v>131501630</v>
      </c>
      <c r="I13" s="41">
        <v>92732725</v>
      </c>
      <c r="J13" s="41">
        <v>131245829</v>
      </c>
      <c r="K13" s="42">
        <v>200241</v>
      </c>
    </row>
    <row r="14" spans="1:14" ht="20.100000000000001" customHeight="1">
      <c r="A14" s="131"/>
      <c r="B14" s="71"/>
      <c r="C14" s="72"/>
      <c r="D14" s="72"/>
      <c r="E14" s="72"/>
      <c r="F14" s="94" t="s">
        <v>71</v>
      </c>
      <c r="G14" s="37">
        <v>355590079</v>
      </c>
      <c r="H14" s="44">
        <v>132123213</v>
      </c>
      <c r="I14" s="44">
        <v>90440934</v>
      </c>
      <c r="J14" s="44">
        <v>132848663</v>
      </c>
      <c r="K14" s="45">
        <v>177269</v>
      </c>
    </row>
    <row r="15" spans="1:14" ht="20.100000000000001" customHeight="1">
      <c r="A15" s="131"/>
      <c r="B15" s="71"/>
      <c r="C15" s="72"/>
      <c r="D15" s="72"/>
      <c r="E15" s="72"/>
      <c r="F15" s="6" t="s">
        <v>10</v>
      </c>
      <c r="G15" s="27">
        <f>G13-G14</f>
        <v>90346</v>
      </c>
      <c r="H15" s="27">
        <f t="shared" ref="H15:K15" si="3">H13-H14</f>
        <v>-621583</v>
      </c>
      <c r="I15" s="27">
        <f t="shared" si="3"/>
        <v>2291791</v>
      </c>
      <c r="J15" s="27">
        <f t="shared" si="3"/>
        <v>-1602834</v>
      </c>
      <c r="K15" s="28">
        <f t="shared" si="3"/>
        <v>22972</v>
      </c>
    </row>
    <row r="16" spans="1:14" ht="20.100000000000001" customHeight="1">
      <c r="A16" s="131"/>
      <c r="B16" s="71"/>
      <c r="C16" s="123" t="s">
        <v>17</v>
      </c>
      <c r="D16" s="124"/>
      <c r="E16" s="124"/>
      <c r="F16" s="93" t="s">
        <v>72</v>
      </c>
      <c r="G16" s="25">
        <f>SUM(H16:K16)</f>
        <v>126448558</v>
      </c>
      <c r="H16" s="41">
        <v>44361294</v>
      </c>
      <c r="I16" s="41">
        <v>7578223</v>
      </c>
      <c r="J16" s="41">
        <v>74488806</v>
      </c>
      <c r="K16" s="42">
        <v>20235</v>
      </c>
    </row>
    <row r="17" spans="1:14" ht="20.100000000000001" customHeight="1">
      <c r="A17" s="131"/>
      <c r="B17" s="71"/>
      <c r="C17" s="71"/>
      <c r="D17" s="72"/>
      <c r="E17" s="72"/>
      <c r="F17" s="94" t="s">
        <v>71</v>
      </c>
      <c r="G17" s="37">
        <v>125639112</v>
      </c>
      <c r="H17" s="44">
        <v>43975446</v>
      </c>
      <c r="I17" s="44">
        <v>7760775</v>
      </c>
      <c r="J17" s="44">
        <v>73881080</v>
      </c>
      <c r="K17" s="45">
        <v>21811</v>
      </c>
    </row>
    <row r="18" spans="1:14" ht="20.100000000000001" customHeight="1">
      <c r="A18" s="131"/>
      <c r="B18" s="71"/>
      <c r="C18" s="73"/>
      <c r="D18" s="74"/>
      <c r="E18" s="74"/>
      <c r="F18" s="6" t="s">
        <v>10</v>
      </c>
      <c r="G18" s="27">
        <f>G16-G17</f>
        <v>809446</v>
      </c>
      <c r="H18" s="27">
        <f t="shared" ref="H18:K18" si="4">H16-H17</f>
        <v>385848</v>
      </c>
      <c r="I18" s="27">
        <f t="shared" si="4"/>
        <v>-182552</v>
      </c>
      <c r="J18" s="27">
        <f t="shared" si="4"/>
        <v>607726</v>
      </c>
      <c r="K18" s="28">
        <f t="shared" si="4"/>
        <v>-1576</v>
      </c>
    </row>
    <row r="19" spans="1:14" ht="20.100000000000001" customHeight="1">
      <c r="A19" s="131"/>
      <c r="B19" s="75"/>
      <c r="C19" s="123" t="s">
        <v>19</v>
      </c>
      <c r="D19" s="124"/>
      <c r="E19" s="124"/>
      <c r="F19" s="93" t="s">
        <v>72</v>
      </c>
      <c r="G19" s="25">
        <f>SUM(H19:K19)</f>
        <v>13619767</v>
      </c>
      <c r="H19" s="41">
        <v>3341841</v>
      </c>
      <c r="I19" s="41">
        <v>361389</v>
      </c>
      <c r="J19" s="41">
        <v>9916460</v>
      </c>
      <c r="K19" s="118">
        <v>77</v>
      </c>
      <c r="N19" s="61"/>
    </row>
    <row r="20" spans="1:14" ht="20.100000000000001" customHeight="1">
      <c r="A20" s="131"/>
      <c r="B20" s="71"/>
      <c r="C20" s="71"/>
      <c r="D20" s="72"/>
      <c r="E20" s="72"/>
      <c r="F20" s="94" t="s">
        <v>71</v>
      </c>
      <c r="G20" s="37">
        <v>15185477</v>
      </c>
      <c r="H20" s="44">
        <v>3800656</v>
      </c>
      <c r="I20" s="44">
        <v>405778</v>
      </c>
      <c r="J20" s="44">
        <v>10978952</v>
      </c>
      <c r="K20" s="26">
        <v>91</v>
      </c>
    </row>
    <row r="21" spans="1:14" ht="20.100000000000001" customHeight="1">
      <c r="A21" s="131"/>
      <c r="B21" s="73"/>
      <c r="C21" s="73"/>
      <c r="D21" s="74"/>
      <c r="E21" s="74"/>
      <c r="F21" s="6" t="s">
        <v>10</v>
      </c>
      <c r="G21" s="27">
        <f>G19-G20</f>
        <v>-1565710</v>
      </c>
      <c r="H21" s="27">
        <f t="shared" ref="H21:K21" si="5">H19-H20</f>
        <v>-458815</v>
      </c>
      <c r="I21" s="27">
        <f t="shared" si="5"/>
        <v>-44389</v>
      </c>
      <c r="J21" s="27">
        <f t="shared" si="5"/>
        <v>-1062492</v>
      </c>
      <c r="K21" s="28">
        <f t="shared" si="5"/>
        <v>-14</v>
      </c>
    </row>
    <row r="22" spans="1:14" ht="20.100000000000001" customHeight="1">
      <c r="A22" s="131"/>
      <c r="B22" s="125" t="s">
        <v>20</v>
      </c>
      <c r="C22" s="123" t="s">
        <v>21</v>
      </c>
      <c r="D22" s="124"/>
      <c r="E22" s="124"/>
      <c r="F22" s="93" t="s">
        <v>72</v>
      </c>
      <c r="G22" s="25">
        <f>SUM(H22:K22)</f>
        <v>35197123</v>
      </c>
      <c r="H22" s="41">
        <v>18952751</v>
      </c>
      <c r="I22" s="41">
        <v>6054163</v>
      </c>
      <c r="J22" s="41">
        <v>10190209</v>
      </c>
      <c r="K22" s="42">
        <v>0</v>
      </c>
    </row>
    <row r="23" spans="1:14" ht="20.100000000000001" customHeight="1">
      <c r="A23" s="131"/>
      <c r="B23" s="126"/>
      <c r="C23" s="71"/>
      <c r="D23" s="72"/>
      <c r="E23" s="72"/>
      <c r="F23" s="94" t="s">
        <v>71</v>
      </c>
      <c r="G23" s="37">
        <v>27832512</v>
      </c>
      <c r="H23" s="44">
        <v>15914855</v>
      </c>
      <c r="I23" s="44">
        <v>3176508</v>
      </c>
      <c r="J23" s="44">
        <v>8741149</v>
      </c>
      <c r="K23" s="45">
        <v>0</v>
      </c>
    </row>
    <row r="24" spans="1:14" ht="20.100000000000001" customHeight="1">
      <c r="A24" s="131"/>
      <c r="B24" s="126"/>
      <c r="C24" s="71"/>
      <c r="D24" s="72"/>
      <c r="E24" s="72"/>
      <c r="F24" s="6" t="s">
        <v>10</v>
      </c>
      <c r="G24" s="27">
        <f>G22-G23</f>
        <v>7364611</v>
      </c>
      <c r="H24" s="27">
        <f t="shared" ref="H24:K24" si="6">H22-H23</f>
        <v>3037896</v>
      </c>
      <c r="I24" s="27">
        <f t="shared" si="6"/>
        <v>2877655</v>
      </c>
      <c r="J24" s="27">
        <f t="shared" si="6"/>
        <v>1449060</v>
      </c>
      <c r="K24" s="28">
        <f t="shared" si="6"/>
        <v>0</v>
      </c>
    </row>
    <row r="25" spans="1:14" ht="20.100000000000001" customHeight="1">
      <c r="A25" s="131"/>
      <c r="B25" s="126"/>
      <c r="C25" s="71"/>
      <c r="D25" s="76" t="s">
        <v>24</v>
      </c>
      <c r="E25" s="77"/>
      <c r="F25" s="93" t="s">
        <v>72</v>
      </c>
      <c r="G25" s="25">
        <f>SUM(H25:K25)</f>
        <v>125</v>
      </c>
      <c r="H25" s="41">
        <v>54</v>
      </c>
      <c r="I25" s="41">
        <v>7</v>
      </c>
      <c r="J25" s="41">
        <v>64</v>
      </c>
      <c r="K25" s="42">
        <v>0</v>
      </c>
    </row>
    <row r="26" spans="1:14" ht="20.100000000000001" customHeight="1">
      <c r="A26" s="131"/>
      <c r="B26" s="126"/>
      <c r="C26" s="71"/>
      <c r="D26" s="71"/>
      <c r="E26" s="72"/>
      <c r="F26" s="94" t="s">
        <v>71</v>
      </c>
      <c r="G26" s="37">
        <v>123</v>
      </c>
      <c r="H26" s="44">
        <v>51</v>
      </c>
      <c r="I26" s="44">
        <v>7</v>
      </c>
      <c r="J26" s="44">
        <v>65</v>
      </c>
      <c r="K26" s="45">
        <v>0</v>
      </c>
    </row>
    <row r="27" spans="1:14" ht="20.100000000000001" customHeight="1">
      <c r="A27" s="131"/>
      <c r="B27" s="126"/>
      <c r="C27" s="73"/>
      <c r="D27" s="73"/>
      <c r="E27" s="74"/>
      <c r="F27" s="6" t="s">
        <v>10</v>
      </c>
      <c r="G27" s="27">
        <f>G25-G26</f>
        <v>2</v>
      </c>
      <c r="H27" s="27">
        <f t="shared" ref="H27:K27" si="7">H25-H26</f>
        <v>3</v>
      </c>
      <c r="I27" s="27">
        <f t="shared" si="7"/>
        <v>0</v>
      </c>
      <c r="J27" s="27">
        <f t="shared" si="7"/>
        <v>-1</v>
      </c>
      <c r="K27" s="28">
        <f t="shared" si="7"/>
        <v>0</v>
      </c>
    </row>
    <row r="28" spans="1:14" ht="20.100000000000001" customHeight="1">
      <c r="A28" s="131"/>
      <c r="B28" s="126"/>
      <c r="C28" s="123" t="s">
        <v>26</v>
      </c>
      <c r="D28" s="124"/>
      <c r="E28" s="124"/>
      <c r="F28" s="93" t="s">
        <v>72</v>
      </c>
      <c r="G28" s="25">
        <f>SUM(H28:K28)</f>
        <v>311279</v>
      </c>
      <c r="H28" s="41">
        <v>9887</v>
      </c>
      <c r="I28" s="41">
        <v>276307</v>
      </c>
      <c r="J28" s="116">
        <v>13670</v>
      </c>
      <c r="K28" s="42">
        <v>11415</v>
      </c>
    </row>
    <row r="29" spans="1:14" ht="20.100000000000001" customHeight="1">
      <c r="A29" s="131"/>
      <c r="B29" s="126"/>
      <c r="C29" s="71"/>
      <c r="D29" s="72"/>
      <c r="E29" s="72"/>
      <c r="F29" s="94" t="s">
        <v>71</v>
      </c>
      <c r="G29" s="37">
        <v>1253636</v>
      </c>
      <c r="H29" s="44">
        <v>190390</v>
      </c>
      <c r="I29" s="44">
        <v>859449</v>
      </c>
      <c r="J29" s="37">
        <v>202830</v>
      </c>
      <c r="K29" s="45">
        <v>967</v>
      </c>
    </row>
    <row r="30" spans="1:14" ht="20.100000000000001" customHeight="1">
      <c r="A30" s="131"/>
      <c r="B30" s="126"/>
      <c r="C30" s="71"/>
      <c r="D30" s="72"/>
      <c r="E30" s="72"/>
      <c r="F30" s="6" t="s">
        <v>10</v>
      </c>
      <c r="G30" s="27">
        <f>G28-G29</f>
        <v>-942357</v>
      </c>
      <c r="H30" s="27">
        <f t="shared" ref="H30:K30" si="8">H28-H29</f>
        <v>-180503</v>
      </c>
      <c r="I30" s="27">
        <f t="shared" si="8"/>
        <v>-583142</v>
      </c>
      <c r="J30" s="27">
        <f t="shared" si="8"/>
        <v>-189160</v>
      </c>
      <c r="K30" s="28">
        <f t="shared" si="8"/>
        <v>10448</v>
      </c>
    </row>
    <row r="31" spans="1:14" ht="20.100000000000001" customHeight="1">
      <c r="A31" s="131"/>
      <c r="B31" s="126"/>
      <c r="C31" s="71"/>
      <c r="D31" s="76" t="s">
        <v>24</v>
      </c>
      <c r="E31" s="77"/>
      <c r="F31" s="93" t="s">
        <v>72</v>
      </c>
      <c r="G31" s="25">
        <f>SUM(H31:K31)</f>
        <v>11</v>
      </c>
      <c r="H31" s="41">
        <v>1</v>
      </c>
      <c r="I31" s="41">
        <v>3</v>
      </c>
      <c r="J31" s="41">
        <v>6</v>
      </c>
      <c r="K31" s="42">
        <v>1</v>
      </c>
    </row>
    <row r="32" spans="1:14" ht="20.100000000000001" customHeight="1">
      <c r="A32" s="131"/>
      <c r="B32" s="126"/>
      <c r="C32" s="71"/>
      <c r="D32" s="71"/>
      <c r="E32" s="72"/>
      <c r="F32" s="94" t="s">
        <v>71</v>
      </c>
      <c r="G32" s="37">
        <v>13</v>
      </c>
      <c r="H32" s="44">
        <v>4</v>
      </c>
      <c r="I32" s="44">
        <v>3</v>
      </c>
      <c r="J32" s="44">
        <v>5</v>
      </c>
      <c r="K32" s="45">
        <v>1</v>
      </c>
    </row>
    <row r="33" spans="1:11" ht="20.100000000000001" customHeight="1">
      <c r="A33" s="131"/>
      <c r="B33" s="127"/>
      <c r="C33" s="73"/>
      <c r="D33" s="73"/>
      <c r="E33" s="74"/>
      <c r="F33" s="6" t="s">
        <v>10</v>
      </c>
      <c r="G33" s="27">
        <f>G31-G32</f>
        <v>-2</v>
      </c>
      <c r="H33" s="27">
        <f t="shared" ref="H33:K33" si="9">H31-H32</f>
        <v>-3</v>
      </c>
      <c r="I33" s="27">
        <f t="shared" si="9"/>
        <v>0</v>
      </c>
      <c r="J33" s="27">
        <f t="shared" si="9"/>
        <v>1</v>
      </c>
      <c r="K33" s="28">
        <f t="shared" si="9"/>
        <v>0</v>
      </c>
    </row>
    <row r="34" spans="1:11" ht="19.5" customHeight="1">
      <c r="A34" s="131"/>
      <c r="B34" s="123" t="s">
        <v>29</v>
      </c>
      <c r="C34" s="124"/>
      <c r="D34" s="124"/>
      <c r="E34" s="124"/>
      <c r="F34" s="93" t="s">
        <v>72</v>
      </c>
      <c r="G34" s="25">
        <f>SUM(H34:K34)</f>
        <v>369268433</v>
      </c>
      <c r="H34" s="41">
        <v>140639591</v>
      </c>
      <c r="I34" s="41">
        <v>93057346</v>
      </c>
      <c r="J34" s="41">
        <v>135353943</v>
      </c>
      <c r="K34" s="42">
        <v>217553</v>
      </c>
    </row>
    <row r="35" spans="1:11" ht="20.100000000000001" customHeight="1">
      <c r="A35" s="131"/>
      <c r="B35" s="71"/>
      <c r="C35" s="72"/>
      <c r="D35" s="72"/>
      <c r="E35" s="72"/>
      <c r="F35" s="94" t="s">
        <v>71</v>
      </c>
      <c r="G35" s="37">
        <v>369650713</v>
      </c>
      <c r="H35" s="44">
        <v>140847477</v>
      </c>
      <c r="I35" s="44">
        <v>90734788</v>
      </c>
      <c r="J35" s="44">
        <v>137876608</v>
      </c>
      <c r="K35" s="45">
        <v>191840</v>
      </c>
    </row>
    <row r="36" spans="1:11" ht="20.100000000000001" customHeight="1">
      <c r="A36" s="132"/>
      <c r="B36" s="73"/>
      <c r="C36" s="74"/>
      <c r="D36" s="74"/>
      <c r="E36" s="74"/>
      <c r="F36" s="6" t="s">
        <v>10</v>
      </c>
      <c r="G36" s="27">
        <f>G34-G35</f>
        <v>-382280</v>
      </c>
      <c r="H36" s="27">
        <f t="shared" ref="H36:K36" si="10">H34-H35</f>
        <v>-207886</v>
      </c>
      <c r="I36" s="27">
        <f t="shared" si="10"/>
        <v>2322558</v>
      </c>
      <c r="J36" s="27">
        <f t="shared" si="10"/>
        <v>-2522665</v>
      </c>
      <c r="K36" s="28">
        <f t="shared" si="10"/>
        <v>25713</v>
      </c>
    </row>
    <row r="37" spans="1:11" ht="20.100000000000001" customHeight="1">
      <c r="A37" s="128" t="s">
        <v>61</v>
      </c>
      <c r="B37" s="124"/>
      <c r="C37" s="124"/>
      <c r="D37" s="124"/>
      <c r="E37" s="129"/>
      <c r="F37" s="93" t="s">
        <v>72</v>
      </c>
      <c r="G37" s="31">
        <f>G4/G13*100</f>
        <v>109.80819903147608</v>
      </c>
      <c r="H37" s="31">
        <f>H4/H13*100</f>
        <v>114.40504121507848</v>
      </c>
      <c r="I37" s="31">
        <f t="shared" ref="I37" si="11">I4/I13*100</f>
        <v>106.23065482007566</v>
      </c>
      <c r="J37" s="31">
        <f>J4/J13*100</f>
        <v>107.75379993218679</v>
      </c>
      <c r="K37" s="32">
        <f>K4/K13*100</f>
        <v>94.299369260041658</v>
      </c>
    </row>
    <row r="38" spans="1:11" ht="20.100000000000001" customHeight="1">
      <c r="A38" s="78"/>
      <c r="B38" s="72"/>
      <c r="C38" s="72"/>
      <c r="D38" s="72"/>
      <c r="E38" s="79"/>
      <c r="F38" s="94" t="s">
        <v>71</v>
      </c>
      <c r="G38" s="33">
        <v>107.47458311400189</v>
      </c>
      <c r="H38" s="33">
        <v>111.90136437266327</v>
      </c>
      <c r="I38" s="33">
        <v>102.56195828318182</v>
      </c>
      <c r="J38" s="33">
        <v>106.42710194230558</v>
      </c>
      <c r="K38" s="34">
        <v>99.454501351054049</v>
      </c>
    </row>
    <row r="39" spans="1:11" ht="20.100000000000001" customHeight="1">
      <c r="A39" s="80"/>
      <c r="B39" s="74"/>
      <c r="C39" s="74"/>
      <c r="D39" s="74"/>
      <c r="E39" s="81"/>
      <c r="F39" s="6" t="s">
        <v>10</v>
      </c>
      <c r="G39" s="58">
        <f>ROUND(G37,1)-G38</f>
        <v>2.3254168859981093</v>
      </c>
      <c r="H39" s="58">
        <f t="shared" ref="H39:K39" si="12">ROUND(H37,1)-H38</f>
        <v>2.4986356273367392</v>
      </c>
      <c r="I39" s="58">
        <f t="shared" si="12"/>
        <v>3.6380417168181793</v>
      </c>
      <c r="J39" s="58">
        <f t="shared" si="12"/>
        <v>1.3728980576944139</v>
      </c>
      <c r="K39" s="59">
        <f t="shared" si="12"/>
        <v>-5.1545013510540514</v>
      </c>
    </row>
    <row r="40" spans="1:11" ht="20.100000000000001" customHeight="1">
      <c r="A40" s="130" t="s">
        <v>22</v>
      </c>
      <c r="B40" s="123" t="s">
        <v>33</v>
      </c>
      <c r="C40" s="124"/>
      <c r="D40" s="124"/>
      <c r="E40" s="124"/>
      <c r="F40" s="93" t="s">
        <v>72</v>
      </c>
      <c r="G40" s="25">
        <f>SUM(H40:K40)</f>
        <v>93442052</v>
      </c>
      <c r="H40" s="41">
        <v>21849165</v>
      </c>
      <c r="I40" s="41">
        <v>5752454</v>
      </c>
      <c r="J40" s="41">
        <v>65826251</v>
      </c>
      <c r="K40" s="42">
        <v>14182</v>
      </c>
    </row>
    <row r="41" spans="1:11" ht="20.100000000000001" customHeight="1">
      <c r="A41" s="131"/>
      <c r="B41" s="71" t="s">
        <v>35</v>
      </c>
      <c r="C41" s="72"/>
      <c r="D41" s="72"/>
      <c r="E41" s="72"/>
      <c r="F41" s="94" t="s">
        <v>71</v>
      </c>
      <c r="G41" s="37">
        <v>91006819</v>
      </c>
      <c r="H41" s="44">
        <v>24304965</v>
      </c>
      <c r="I41" s="44">
        <v>4350818</v>
      </c>
      <c r="J41" s="44">
        <v>62341454</v>
      </c>
      <c r="K41" s="45">
        <v>9582</v>
      </c>
    </row>
    <row r="42" spans="1:11" ht="20.100000000000001" customHeight="1">
      <c r="A42" s="131"/>
      <c r="B42" s="71"/>
      <c r="C42" s="72"/>
      <c r="D42" s="72"/>
      <c r="E42" s="72"/>
      <c r="F42" s="6" t="s">
        <v>10</v>
      </c>
      <c r="G42" s="27">
        <f>G40-G41</f>
        <v>2435233</v>
      </c>
      <c r="H42" s="27">
        <f t="shared" ref="H42:K42" si="13">H40-H41</f>
        <v>-2455800</v>
      </c>
      <c r="I42" s="27">
        <f t="shared" si="13"/>
        <v>1401636</v>
      </c>
      <c r="J42" s="27">
        <f t="shared" si="13"/>
        <v>3484797</v>
      </c>
      <c r="K42" s="28">
        <f t="shared" si="13"/>
        <v>4600</v>
      </c>
    </row>
    <row r="43" spans="1:11" ht="20.100000000000001" customHeight="1">
      <c r="A43" s="131"/>
      <c r="B43" s="71"/>
      <c r="C43" s="123" t="s">
        <v>37</v>
      </c>
      <c r="D43" s="124"/>
      <c r="E43" s="124"/>
      <c r="F43" s="93" t="s">
        <v>72</v>
      </c>
      <c r="G43" s="25">
        <f>SUM(H43:K43)</f>
        <v>57751490</v>
      </c>
      <c r="H43" s="41">
        <v>14316000</v>
      </c>
      <c r="I43" s="41">
        <v>2610200</v>
      </c>
      <c r="J43" s="41">
        <v>40820690</v>
      </c>
      <c r="K43" s="42">
        <v>4600</v>
      </c>
    </row>
    <row r="44" spans="1:11" ht="20.100000000000001" customHeight="1">
      <c r="A44" s="131"/>
      <c r="B44" s="71"/>
      <c r="C44" s="71"/>
      <c r="D44" s="72"/>
      <c r="E44" s="72"/>
      <c r="F44" s="94" t="s">
        <v>71</v>
      </c>
      <c r="G44" s="37">
        <v>56143198</v>
      </c>
      <c r="H44" s="44">
        <v>15619700</v>
      </c>
      <c r="I44" s="44">
        <v>1200400</v>
      </c>
      <c r="J44" s="44">
        <v>39323098</v>
      </c>
      <c r="K44" s="45">
        <v>0</v>
      </c>
    </row>
    <row r="45" spans="1:11" ht="20.100000000000001" customHeight="1">
      <c r="A45" s="131"/>
      <c r="B45" s="71"/>
      <c r="C45" s="73"/>
      <c r="D45" s="74"/>
      <c r="E45" s="74"/>
      <c r="F45" s="6" t="s">
        <v>10</v>
      </c>
      <c r="G45" s="27">
        <f>G43-G44</f>
        <v>1608292</v>
      </c>
      <c r="H45" s="27">
        <f t="shared" ref="H45:K45" si="14">H43-H44</f>
        <v>-1303700</v>
      </c>
      <c r="I45" s="27">
        <f t="shared" si="14"/>
        <v>1409800</v>
      </c>
      <c r="J45" s="27">
        <f t="shared" si="14"/>
        <v>1497592</v>
      </c>
      <c r="K45" s="28">
        <f t="shared" si="14"/>
        <v>4600</v>
      </c>
    </row>
    <row r="46" spans="1:11" ht="20.100000000000001" customHeight="1">
      <c r="A46" s="131"/>
      <c r="B46" s="71"/>
      <c r="C46" s="123" t="s">
        <v>13</v>
      </c>
      <c r="D46" s="124"/>
      <c r="E46" s="124"/>
      <c r="F46" s="93" t="s">
        <v>72</v>
      </c>
      <c r="G46" s="25">
        <f>SUM(H46:K46)</f>
        <v>15987880</v>
      </c>
      <c r="H46" s="41">
        <v>2050780</v>
      </c>
      <c r="I46" s="41">
        <v>2831831</v>
      </c>
      <c r="J46" s="41">
        <v>11095687</v>
      </c>
      <c r="K46" s="42">
        <v>9582</v>
      </c>
    </row>
    <row r="47" spans="1:11" ht="20.100000000000001" customHeight="1">
      <c r="A47" s="131"/>
      <c r="B47" s="71"/>
      <c r="C47" s="71"/>
      <c r="D47" s="72"/>
      <c r="E47" s="72"/>
      <c r="F47" s="94" t="s">
        <v>71</v>
      </c>
      <c r="G47" s="37">
        <v>15437874</v>
      </c>
      <c r="H47" s="44">
        <v>2024045</v>
      </c>
      <c r="I47" s="44">
        <v>2279253</v>
      </c>
      <c r="J47" s="44">
        <v>11124994</v>
      </c>
      <c r="K47" s="45">
        <v>9582</v>
      </c>
    </row>
    <row r="48" spans="1:11" ht="20.100000000000001" customHeight="1">
      <c r="A48" s="131"/>
      <c r="B48" s="73"/>
      <c r="C48" s="73"/>
      <c r="D48" s="74"/>
      <c r="E48" s="74"/>
      <c r="F48" s="6" t="s">
        <v>10</v>
      </c>
      <c r="G48" s="27">
        <f>G46-G47</f>
        <v>550006</v>
      </c>
      <c r="H48" s="27">
        <f t="shared" ref="H48:K48" si="15">H46-H47</f>
        <v>26735</v>
      </c>
      <c r="I48" s="27">
        <f t="shared" si="15"/>
        <v>552578</v>
      </c>
      <c r="J48" s="27">
        <f t="shared" si="15"/>
        <v>-29307</v>
      </c>
      <c r="K48" s="28">
        <f t="shared" si="15"/>
        <v>0</v>
      </c>
    </row>
    <row r="49" spans="1:11" ht="20.100000000000001" customHeight="1">
      <c r="A49" s="131"/>
      <c r="B49" s="71" t="s">
        <v>33</v>
      </c>
      <c r="C49" s="82"/>
      <c r="D49" s="82"/>
      <c r="E49" s="4"/>
      <c r="F49" s="93" t="s">
        <v>72</v>
      </c>
      <c r="G49" s="25">
        <f>SUM(H49:K49)</f>
        <v>90422766</v>
      </c>
      <c r="H49" s="41">
        <v>21326425</v>
      </c>
      <c r="I49" s="41">
        <v>5752454</v>
      </c>
      <c r="J49" s="41">
        <v>63329705</v>
      </c>
      <c r="K49" s="42">
        <v>14182</v>
      </c>
    </row>
    <row r="50" spans="1:11" ht="20.100000000000001" customHeight="1">
      <c r="A50" s="131"/>
      <c r="B50" s="71" t="s">
        <v>40</v>
      </c>
      <c r="C50" s="72"/>
      <c r="D50" s="72"/>
      <c r="E50" s="79"/>
      <c r="F50" s="94" t="s">
        <v>71</v>
      </c>
      <c r="G50" s="37">
        <v>87743896</v>
      </c>
      <c r="H50" s="44">
        <v>24194536</v>
      </c>
      <c r="I50" s="44">
        <v>4350818</v>
      </c>
      <c r="J50" s="44">
        <v>59188960</v>
      </c>
      <c r="K50" s="45">
        <v>9582</v>
      </c>
    </row>
    <row r="51" spans="1:11" ht="20.100000000000001" customHeight="1">
      <c r="A51" s="131"/>
      <c r="B51" s="73"/>
      <c r="C51" s="74"/>
      <c r="D51" s="74"/>
      <c r="E51" s="81"/>
      <c r="F51" s="6" t="s">
        <v>10</v>
      </c>
      <c r="G51" s="27">
        <f>G49-G50</f>
        <v>2678870</v>
      </c>
      <c r="H51" s="27">
        <f t="shared" ref="H51:K51" si="16">H49-H50</f>
        <v>-2868111</v>
      </c>
      <c r="I51" s="27">
        <f t="shared" si="16"/>
        <v>1401636</v>
      </c>
      <c r="J51" s="27">
        <f t="shared" si="16"/>
        <v>4140745</v>
      </c>
      <c r="K51" s="28">
        <f t="shared" si="16"/>
        <v>4600</v>
      </c>
    </row>
    <row r="52" spans="1:11" ht="20.100000000000001" customHeight="1">
      <c r="A52" s="131"/>
      <c r="B52" s="123" t="s">
        <v>28</v>
      </c>
      <c r="C52" s="124"/>
      <c r="D52" s="124"/>
      <c r="E52" s="124"/>
      <c r="F52" s="93" t="s">
        <v>72</v>
      </c>
      <c r="G52" s="25">
        <f>SUM(H52:K52)</f>
        <v>200557011</v>
      </c>
      <c r="H52" s="41">
        <v>77401934</v>
      </c>
      <c r="I52" s="41">
        <v>9963123</v>
      </c>
      <c r="J52" s="41">
        <v>113177772</v>
      </c>
      <c r="K52" s="42">
        <v>14182</v>
      </c>
    </row>
    <row r="53" spans="1:11" ht="20.100000000000001" customHeight="1">
      <c r="A53" s="131"/>
      <c r="B53" s="71"/>
      <c r="C53" s="72"/>
      <c r="D53" s="72"/>
      <c r="E53" s="72"/>
      <c r="F53" s="94" t="s">
        <v>71</v>
      </c>
      <c r="G53" s="37">
        <v>194809241</v>
      </c>
      <c r="H53" s="44">
        <v>79422226</v>
      </c>
      <c r="I53" s="44">
        <v>7659224</v>
      </c>
      <c r="J53" s="44">
        <v>107718209</v>
      </c>
      <c r="K53" s="45">
        <v>9582</v>
      </c>
    </row>
    <row r="54" spans="1:11" ht="20.100000000000001" customHeight="1">
      <c r="A54" s="131"/>
      <c r="B54" s="71"/>
      <c r="C54" s="72"/>
      <c r="D54" s="72"/>
      <c r="E54" s="72"/>
      <c r="F54" s="6" t="s">
        <v>10</v>
      </c>
      <c r="G54" s="27">
        <f>G52-G53</f>
        <v>5747770</v>
      </c>
      <c r="H54" s="27">
        <f t="shared" ref="H54:K54" si="17">H52-H53</f>
        <v>-2020292</v>
      </c>
      <c r="I54" s="27">
        <f t="shared" si="17"/>
        <v>2303899</v>
      </c>
      <c r="J54" s="27">
        <f t="shared" si="17"/>
        <v>5459563</v>
      </c>
      <c r="K54" s="28">
        <f t="shared" si="17"/>
        <v>4600</v>
      </c>
    </row>
    <row r="55" spans="1:11" ht="20.100000000000001" customHeight="1">
      <c r="A55" s="131"/>
      <c r="B55" s="71"/>
      <c r="C55" s="123" t="s">
        <v>42</v>
      </c>
      <c r="D55" s="124"/>
      <c r="E55" s="124"/>
      <c r="F55" s="93" t="s">
        <v>72</v>
      </c>
      <c r="G55" s="25">
        <f>SUM(H55:K55)</f>
        <v>119625149</v>
      </c>
      <c r="H55" s="41">
        <v>57010868</v>
      </c>
      <c r="I55" s="41">
        <v>5757094</v>
      </c>
      <c r="J55" s="41">
        <v>56852587</v>
      </c>
      <c r="K55" s="42">
        <v>4600</v>
      </c>
    </row>
    <row r="56" spans="1:11" ht="20.100000000000001" customHeight="1">
      <c r="A56" s="131"/>
      <c r="B56" s="71"/>
      <c r="C56" s="71"/>
      <c r="D56" s="72"/>
      <c r="E56" s="72"/>
      <c r="F56" s="94" t="s">
        <v>71</v>
      </c>
      <c r="G56" s="37">
        <v>114913960</v>
      </c>
      <c r="H56" s="44">
        <v>58852580</v>
      </c>
      <c r="I56" s="44">
        <v>4274078</v>
      </c>
      <c r="J56" s="44">
        <v>51787302</v>
      </c>
      <c r="K56" s="45">
        <v>0</v>
      </c>
    </row>
    <row r="57" spans="1:11" ht="20.100000000000001" customHeight="1">
      <c r="A57" s="131"/>
      <c r="B57" s="71"/>
      <c r="C57" s="73"/>
      <c r="D57" s="74"/>
      <c r="E57" s="74"/>
      <c r="F57" s="6" t="s">
        <v>10</v>
      </c>
      <c r="G57" s="27">
        <f>G55-G56</f>
        <v>4711189</v>
      </c>
      <c r="H57" s="27">
        <f t="shared" ref="H57:K57" si="18">H55-H56</f>
        <v>-1841712</v>
      </c>
      <c r="I57" s="27">
        <f t="shared" si="18"/>
        <v>1483016</v>
      </c>
      <c r="J57" s="27">
        <f t="shared" si="18"/>
        <v>5065285</v>
      </c>
      <c r="K57" s="28">
        <f t="shared" si="18"/>
        <v>4600</v>
      </c>
    </row>
    <row r="58" spans="1:11" ht="20.100000000000001" customHeight="1">
      <c r="A58" s="131"/>
      <c r="B58" s="71"/>
      <c r="C58" s="123" t="s">
        <v>46</v>
      </c>
      <c r="D58" s="124"/>
      <c r="E58" s="124"/>
      <c r="F58" s="93" t="s">
        <v>72</v>
      </c>
      <c r="G58" s="25">
        <f>SUM(H58:K58)</f>
        <v>80321771</v>
      </c>
      <c r="H58" s="41">
        <v>19943864</v>
      </c>
      <c r="I58" s="41">
        <v>4188569</v>
      </c>
      <c r="J58" s="41">
        <v>56179756</v>
      </c>
      <c r="K58" s="42">
        <v>9582</v>
      </c>
    </row>
    <row r="59" spans="1:11" ht="20.100000000000001" customHeight="1">
      <c r="A59" s="131"/>
      <c r="B59" s="71"/>
      <c r="C59" s="71"/>
      <c r="D59" s="72"/>
      <c r="E59" s="72"/>
      <c r="F59" s="94" t="s">
        <v>71</v>
      </c>
      <c r="G59" s="37">
        <v>78777930</v>
      </c>
      <c r="H59" s="44">
        <v>19592192</v>
      </c>
      <c r="I59" s="44">
        <v>3364616</v>
      </c>
      <c r="J59" s="44">
        <v>55811540</v>
      </c>
      <c r="K59" s="45">
        <v>9582</v>
      </c>
    </row>
    <row r="60" spans="1:11" ht="20.100000000000001" customHeight="1">
      <c r="A60" s="131"/>
      <c r="B60" s="71"/>
      <c r="C60" s="71"/>
      <c r="D60" s="74"/>
      <c r="E60" s="74"/>
      <c r="F60" s="6" t="s">
        <v>10</v>
      </c>
      <c r="G60" s="27">
        <f>G58-G59</f>
        <v>1543841</v>
      </c>
      <c r="H60" s="27">
        <f t="shared" ref="H60:K60" si="19">H58-H59</f>
        <v>351672</v>
      </c>
      <c r="I60" s="27">
        <f t="shared" si="19"/>
        <v>823953</v>
      </c>
      <c r="J60" s="27">
        <f t="shared" si="19"/>
        <v>368216</v>
      </c>
      <c r="K60" s="28">
        <f t="shared" si="19"/>
        <v>0</v>
      </c>
    </row>
    <row r="61" spans="1:11" ht="20.100000000000001" hidden="1" customHeight="1">
      <c r="A61" s="131"/>
      <c r="B61" s="75"/>
      <c r="C61" s="71"/>
      <c r="D61" s="76" t="s">
        <v>34</v>
      </c>
      <c r="E61" s="83"/>
      <c r="F61" s="70" t="s">
        <v>64</v>
      </c>
      <c r="G61" s="25">
        <f>SUM(H61:K61)</f>
        <v>0</v>
      </c>
      <c r="H61" s="41">
        <v>0</v>
      </c>
      <c r="I61" s="41">
        <v>0</v>
      </c>
      <c r="J61" s="41">
        <v>0</v>
      </c>
      <c r="K61" s="42">
        <v>0</v>
      </c>
    </row>
    <row r="62" spans="1:11" ht="20.100000000000001" hidden="1" customHeight="1">
      <c r="A62" s="131"/>
      <c r="B62" s="75"/>
      <c r="C62" s="72"/>
      <c r="D62" s="71" t="s">
        <v>48</v>
      </c>
      <c r="E62" s="79"/>
      <c r="F62" s="5" t="s">
        <v>63</v>
      </c>
      <c r="G62" s="37">
        <v>0</v>
      </c>
      <c r="H62" s="44">
        <v>0</v>
      </c>
      <c r="I62" s="44">
        <v>0</v>
      </c>
      <c r="J62" s="44">
        <v>0</v>
      </c>
      <c r="K62" s="45">
        <v>0</v>
      </c>
    </row>
    <row r="63" spans="1:11" ht="20.100000000000001" hidden="1" customHeight="1">
      <c r="A63" s="131"/>
      <c r="B63" s="75"/>
      <c r="C63" s="72"/>
      <c r="D63" s="71"/>
      <c r="E63" s="81"/>
      <c r="F63" s="6" t="s">
        <v>10</v>
      </c>
      <c r="G63" s="27">
        <f>G61-G62</f>
        <v>0</v>
      </c>
      <c r="H63" s="27">
        <f t="shared" ref="H63:K63" si="20">H61-H62</f>
        <v>0</v>
      </c>
      <c r="I63" s="27">
        <f t="shared" si="20"/>
        <v>0</v>
      </c>
      <c r="J63" s="27">
        <f t="shared" si="20"/>
        <v>0</v>
      </c>
      <c r="K63" s="28">
        <f t="shared" si="20"/>
        <v>0</v>
      </c>
    </row>
    <row r="64" spans="1:11" ht="20.100000000000001" customHeight="1">
      <c r="A64" s="131"/>
      <c r="B64" s="123" t="s">
        <v>20</v>
      </c>
      <c r="C64" s="124"/>
      <c r="D64" s="124"/>
      <c r="E64" s="124"/>
      <c r="F64" s="93" t="s">
        <v>72</v>
      </c>
      <c r="G64" s="24">
        <f t="shared" ref="G64:I64" si="21">G49-G52</f>
        <v>-110134245</v>
      </c>
      <c r="H64" s="39">
        <f t="shared" si="21"/>
        <v>-56075509</v>
      </c>
      <c r="I64" s="39">
        <f t="shared" si="21"/>
        <v>-4210669</v>
      </c>
      <c r="J64" s="39">
        <f>J49-J52</f>
        <v>-49848067</v>
      </c>
      <c r="K64" s="40">
        <f>K49-K52</f>
        <v>0</v>
      </c>
    </row>
    <row r="65" spans="1:11" ht="20.100000000000001" customHeight="1">
      <c r="A65" s="131"/>
      <c r="B65" s="71"/>
      <c r="C65" s="72"/>
      <c r="D65" s="72"/>
      <c r="E65" s="72"/>
      <c r="F65" s="94" t="s">
        <v>71</v>
      </c>
      <c r="G65" s="37">
        <v>-107065345</v>
      </c>
      <c r="H65" s="37">
        <v>-55227690</v>
      </c>
      <c r="I65" s="37">
        <v>-3308406</v>
      </c>
      <c r="J65" s="37">
        <v>-48529249</v>
      </c>
      <c r="K65" s="38">
        <v>0</v>
      </c>
    </row>
    <row r="66" spans="1:11" ht="20.100000000000001" customHeight="1">
      <c r="A66" s="132"/>
      <c r="B66" s="73"/>
      <c r="C66" s="74"/>
      <c r="D66" s="74"/>
      <c r="E66" s="74"/>
      <c r="F66" s="6" t="s">
        <v>10</v>
      </c>
      <c r="G66" s="27">
        <f>G64-G65</f>
        <v>-3068900</v>
      </c>
      <c r="H66" s="27">
        <f t="shared" ref="H66:K66" si="22">H64-H65</f>
        <v>-847819</v>
      </c>
      <c r="I66" s="27">
        <f t="shared" si="22"/>
        <v>-902263</v>
      </c>
      <c r="J66" s="27">
        <f t="shared" si="22"/>
        <v>-1318818</v>
      </c>
      <c r="K66" s="28">
        <f t="shared" si="22"/>
        <v>0</v>
      </c>
    </row>
    <row r="67" spans="1:11" ht="20.100000000000001" customHeight="1">
      <c r="A67" s="128" t="s">
        <v>49</v>
      </c>
      <c r="B67" s="124"/>
      <c r="C67" s="124"/>
      <c r="D67" s="124"/>
      <c r="E67" s="129"/>
      <c r="F67" s="93" t="s">
        <v>72</v>
      </c>
      <c r="G67" s="24">
        <f t="shared" ref="G67:I67" si="23">G34+G52-G16</f>
        <v>443376886</v>
      </c>
      <c r="H67" s="39">
        <f t="shared" si="23"/>
        <v>173680231</v>
      </c>
      <c r="I67" s="39">
        <f t="shared" si="23"/>
        <v>95442246</v>
      </c>
      <c r="J67" s="39">
        <f>J34+J52-J16</f>
        <v>174042909</v>
      </c>
      <c r="K67" s="30">
        <f>K34+K52-K16</f>
        <v>211500</v>
      </c>
    </row>
    <row r="68" spans="1:11" ht="20.100000000000001" customHeight="1">
      <c r="A68" s="78"/>
      <c r="B68" s="72"/>
      <c r="C68" s="72"/>
      <c r="D68" s="72"/>
      <c r="E68" s="72"/>
      <c r="F68" s="94" t="s">
        <v>71</v>
      </c>
      <c r="G68" s="37">
        <v>438820842</v>
      </c>
      <c r="H68" s="37">
        <v>176294257</v>
      </c>
      <c r="I68" s="37">
        <v>90633237</v>
      </c>
      <c r="J68" s="37">
        <v>171713737</v>
      </c>
      <c r="K68" s="30">
        <v>179611</v>
      </c>
    </row>
    <row r="69" spans="1:11" ht="20.100000000000001" customHeight="1">
      <c r="A69" s="78"/>
      <c r="B69" s="72"/>
      <c r="C69" s="72"/>
      <c r="D69" s="72"/>
      <c r="E69" s="72"/>
      <c r="F69" s="6" t="s">
        <v>10</v>
      </c>
      <c r="G69" s="27">
        <f>G67-G68</f>
        <v>4556044</v>
      </c>
      <c r="H69" s="27">
        <f t="shared" ref="H69:K69" si="24">H67-H68</f>
        <v>-2614026</v>
      </c>
      <c r="I69" s="27">
        <f t="shared" si="24"/>
        <v>4809009</v>
      </c>
      <c r="J69" s="27">
        <f t="shared" si="24"/>
        <v>2329172</v>
      </c>
      <c r="K69" s="28">
        <f t="shared" si="24"/>
        <v>31889</v>
      </c>
    </row>
    <row r="70" spans="1:11" ht="20.100000000000001" customHeight="1">
      <c r="A70" s="128" t="s">
        <v>50</v>
      </c>
      <c r="B70" s="124"/>
      <c r="C70" s="124"/>
      <c r="D70" s="124"/>
      <c r="E70" s="124"/>
      <c r="F70" s="93" t="s">
        <v>72</v>
      </c>
      <c r="G70" s="24">
        <f>SUM(H70:K70)</f>
        <v>9076177</v>
      </c>
      <c r="H70" s="41">
        <v>0</v>
      </c>
      <c r="I70" s="41">
        <v>8905092</v>
      </c>
      <c r="J70" s="39">
        <v>71446</v>
      </c>
      <c r="K70" s="120">
        <v>99639</v>
      </c>
    </row>
    <row r="71" spans="1:11" ht="20.100000000000001" customHeight="1">
      <c r="A71" s="84"/>
      <c r="B71" s="72"/>
      <c r="C71" s="72"/>
      <c r="D71" s="72"/>
      <c r="E71" s="72"/>
      <c r="F71" s="94" t="s">
        <v>71</v>
      </c>
      <c r="G71" s="29">
        <v>13990793</v>
      </c>
      <c r="H71" s="44">
        <v>0</v>
      </c>
      <c r="I71" s="44">
        <v>13699740</v>
      </c>
      <c r="J71" s="44">
        <v>202830</v>
      </c>
      <c r="K71" s="46">
        <v>88223</v>
      </c>
    </row>
    <row r="72" spans="1:11" ht="20.100000000000001" customHeight="1">
      <c r="A72" s="84"/>
      <c r="B72" s="72"/>
      <c r="C72" s="72"/>
      <c r="D72" s="72"/>
      <c r="E72" s="72"/>
      <c r="F72" s="6" t="s">
        <v>10</v>
      </c>
      <c r="G72" s="27">
        <f>G70-G71</f>
        <v>-4914616</v>
      </c>
      <c r="H72" s="27">
        <f t="shared" ref="H72:K72" si="25">H70-H71</f>
        <v>0</v>
      </c>
      <c r="I72" s="27">
        <f t="shared" si="25"/>
        <v>-4794648</v>
      </c>
      <c r="J72" s="27">
        <f t="shared" si="25"/>
        <v>-131384</v>
      </c>
      <c r="K72" s="28">
        <f t="shared" si="25"/>
        <v>11416</v>
      </c>
    </row>
    <row r="73" spans="1:11" ht="20.100000000000001" customHeight="1">
      <c r="A73" s="84"/>
      <c r="B73" s="72"/>
      <c r="C73" s="123" t="s">
        <v>24</v>
      </c>
      <c r="D73" s="124"/>
      <c r="E73" s="124"/>
      <c r="F73" s="93" t="s">
        <v>72</v>
      </c>
      <c r="G73" s="24">
        <f>SUM(H73:K73)</f>
        <v>14</v>
      </c>
      <c r="H73" s="41">
        <v>0</v>
      </c>
      <c r="I73" s="41">
        <v>8</v>
      </c>
      <c r="J73" s="41">
        <v>5</v>
      </c>
      <c r="K73" s="42">
        <v>1</v>
      </c>
    </row>
    <row r="74" spans="1:11" ht="20.100000000000001" customHeight="1">
      <c r="A74" s="84"/>
      <c r="B74" s="72"/>
      <c r="C74" s="71"/>
      <c r="D74" s="72"/>
      <c r="E74" s="72"/>
      <c r="F74" s="94" t="s">
        <v>71</v>
      </c>
      <c r="G74" s="29">
        <v>14</v>
      </c>
      <c r="H74" s="44">
        <v>0</v>
      </c>
      <c r="I74" s="44">
        <v>8</v>
      </c>
      <c r="J74" s="44">
        <v>5</v>
      </c>
      <c r="K74" s="45">
        <v>1</v>
      </c>
    </row>
    <row r="75" spans="1:11" ht="20.100000000000001" customHeight="1" thickBot="1">
      <c r="A75" s="85"/>
      <c r="B75" s="86"/>
      <c r="C75" s="87"/>
      <c r="D75" s="86"/>
      <c r="E75" s="86"/>
      <c r="F75" s="23" t="s">
        <v>10</v>
      </c>
      <c r="G75" s="35">
        <f>G73-G74</f>
        <v>0</v>
      </c>
      <c r="H75" s="35">
        <f t="shared" ref="H75:K75" si="26">H73-H74</f>
        <v>0</v>
      </c>
      <c r="I75" s="35">
        <f t="shared" si="26"/>
        <v>0</v>
      </c>
      <c r="J75" s="35">
        <f t="shared" si="26"/>
        <v>0</v>
      </c>
      <c r="K75" s="36">
        <f t="shared" si="26"/>
        <v>0</v>
      </c>
    </row>
    <row r="76" spans="1:11">
      <c r="A76" s="68"/>
      <c r="B76" s="68"/>
      <c r="C76" s="68"/>
      <c r="D76" s="68"/>
      <c r="E76" s="68"/>
      <c r="F76" s="68"/>
      <c r="G76" s="60"/>
    </row>
    <row r="77" spans="1:11">
      <c r="A77" s="68"/>
      <c r="B77" s="68"/>
      <c r="C77" s="68"/>
      <c r="D77" s="68"/>
      <c r="E77" s="68"/>
      <c r="F77" s="68"/>
      <c r="G77" s="60"/>
    </row>
  </sheetData>
  <mergeCells count="26">
    <mergeCell ref="J1:K2"/>
    <mergeCell ref="A3:E3"/>
    <mergeCell ref="A4:A36"/>
    <mergeCell ref="B4:E4"/>
    <mergeCell ref="C7:E7"/>
    <mergeCell ref="C8:E8"/>
    <mergeCell ref="C10:E10"/>
    <mergeCell ref="B13:E13"/>
    <mergeCell ref="C16:E16"/>
    <mergeCell ref="C19:E19"/>
    <mergeCell ref="C73:E73"/>
    <mergeCell ref="B22:B33"/>
    <mergeCell ref="C22:E22"/>
    <mergeCell ref="C28:E28"/>
    <mergeCell ref="B34:E34"/>
    <mergeCell ref="A37:E37"/>
    <mergeCell ref="A40:A66"/>
    <mergeCell ref="B40:E40"/>
    <mergeCell ref="C43:E43"/>
    <mergeCell ref="C46:E46"/>
    <mergeCell ref="B52:E52"/>
    <mergeCell ref="C55:E55"/>
    <mergeCell ref="C58:E58"/>
    <mergeCell ref="B64:E64"/>
    <mergeCell ref="A67:E67"/>
    <mergeCell ref="A70:E70"/>
  </mergeCells>
  <phoneticPr fontId="25"/>
  <printOptions horizontalCentered="1"/>
  <pageMargins left="0.70866141732283472" right="0.70866141732283472" top="0.70866141732283472" bottom="0.74803149606299213" header="0.31496062992125984" footer="0.31496062992125984"/>
  <pageSetup paperSize="9" scale="54" firstPageNumber="94" orientation="portrait" useFirstPageNumber="1" r:id="rId1"/>
  <headerFooter>
    <oddFooter>&amp;C&amp;"ＭＳ ゴシック,標準"&amp;20 94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5"/>
  <sheetViews>
    <sheetView view="pageLayout" zoomScaleNormal="55" zoomScaleSheetLayoutView="80" workbookViewId="0"/>
  </sheetViews>
  <sheetFormatPr defaultRowHeight="14.25"/>
  <cols>
    <col min="1" max="3" width="3.625" style="68" customWidth="1"/>
    <col min="4" max="4" width="12" style="68" customWidth="1"/>
    <col min="5" max="5" width="5.5" style="69" bestFit="1" customWidth="1"/>
    <col min="6" max="8" width="16.625" style="60" customWidth="1"/>
    <col min="9" max="14" width="15.125" style="60" customWidth="1"/>
    <col min="15" max="16384" width="9" style="68"/>
  </cols>
  <sheetData>
    <row r="1" spans="1:14" ht="24.75" customHeight="1">
      <c r="A1" s="89" t="s">
        <v>66</v>
      </c>
      <c r="B1" s="90"/>
      <c r="C1" s="90"/>
      <c r="D1" s="90"/>
      <c r="E1" s="107"/>
      <c r="F1" s="108"/>
      <c r="G1" s="108"/>
      <c r="H1" s="108"/>
      <c r="I1" s="108"/>
      <c r="J1" s="108"/>
      <c r="K1" s="108"/>
      <c r="L1" s="108"/>
      <c r="M1" s="156" t="s">
        <v>60</v>
      </c>
      <c r="N1" s="157"/>
    </row>
    <row r="2" spans="1:14" ht="29.25" customHeight="1" thickBot="1">
      <c r="A2" s="90" t="s">
        <v>68</v>
      </c>
      <c r="B2" s="90"/>
      <c r="C2" s="90"/>
      <c r="D2" s="90"/>
      <c r="E2" s="107"/>
      <c r="F2" s="108"/>
      <c r="G2" s="108"/>
      <c r="H2" s="108"/>
      <c r="I2" s="108"/>
      <c r="J2" s="108"/>
      <c r="K2" s="108"/>
      <c r="L2" s="108"/>
      <c r="M2" s="158"/>
      <c r="N2" s="158"/>
    </row>
    <row r="3" spans="1:14" s="69" customFormat="1" ht="24.75" customHeight="1">
      <c r="A3" s="159" t="s">
        <v>3</v>
      </c>
      <c r="B3" s="160"/>
      <c r="C3" s="160"/>
      <c r="D3" s="160"/>
      <c r="E3" s="161"/>
      <c r="F3" s="54" t="s">
        <v>5</v>
      </c>
      <c r="G3" s="54" t="s">
        <v>7</v>
      </c>
      <c r="H3" s="54" t="s">
        <v>55</v>
      </c>
      <c r="I3" s="54" t="s">
        <v>56</v>
      </c>
      <c r="J3" s="54" t="s">
        <v>51</v>
      </c>
      <c r="K3" s="54" t="s">
        <v>57</v>
      </c>
      <c r="L3" s="54" t="s">
        <v>52</v>
      </c>
      <c r="M3" s="54" t="s">
        <v>58</v>
      </c>
      <c r="N3" s="55" t="s">
        <v>59</v>
      </c>
    </row>
    <row r="4" spans="1:14" ht="24.75" customHeight="1">
      <c r="A4" s="148" t="s">
        <v>8</v>
      </c>
      <c r="B4" s="18" t="s">
        <v>9</v>
      </c>
      <c r="C4" s="43"/>
      <c r="D4" s="10"/>
      <c r="E4" s="70" t="s">
        <v>72</v>
      </c>
      <c r="F4" s="47">
        <f>SUM(G4:N4)</f>
        <v>8041435</v>
      </c>
      <c r="G4" s="29">
        <v>2766130</v>
      </c>
      <c r="H4" s="29">
        <v>3173465</v>
      </c>
      <c r="I4" s="29">
        <v>57528</v>
      </c>
      <c r="J4" s="29">
        <v>482268</v>
      </c>
      <c r="K4" s="29">
        <v>214600</v>
      </c>
      <c r="L4" s="29">
        <v>110933</v>
      </c>
      <c r="M4" s="121">
        <v>1209615</v>
      </c>
      <c r="N4" s="30">
        <v>26896</v>
      </c>
    </row>
    <row r="5" spans="1:14" ht="24.75" customHeight="1">
      <c r="A5" s="148"/>
      <c r="B5" s="8"/>
      <c r="C5" s="9"/>
      <c r="D5" s="10"/>
      <c r="E5" s="109" t="s">
        <v>71</v>
      </c>
      <c r="F5" s="47">
        <v>8578828</v>
      </c>
      <c r="G5" s="29">
        <v>3209391</v>
      </c>
      <c r="H5" s="29">
        <v>3061216</v>
      </c>
      <c r="I5" s="29">
        <v>53723</v>
      </c>
      <c r="J5" s="29">
        <v>482485</v>
      </c>
      <c r="K5" s="29">
        <v>190671</v>
      </c>
      <c r="L5" s="29">
        <v>180360</v>
      </c>
      <c r="M5" s="101">
        <v>1380065</v>
      </c>
      <c r="N5" s="30">
        <v>20917</v>
      </c>
    </row>
    <row r="6" spans="1:14" ht="24.75" customHeight="1">
      <c r="A6" s="148"/>
      <c r="B6" s="8"/>
      <c r="C6" s="9"/>
      <c r="D6" s="10"/>
      <c r="E6" s="6" t="s">
        <v>10</v>
      </c>
      <c r="F6" s="49">
        <f>F4-F5</f>
        <v>-537393</v>
      </c>
      <c r="G6" s="49">
        <f t="shared" ref="G6:N6" si="0">G4-G5</f>
        <v>-443261</v>
      </c>
      <c r="H6" s="49">
        <f t="shared" si="0"/>
        <v>112249</v>
      </c>
      <c r="I6" s="49">
        <f t="shared" si="0"/>
        <v>3805</v>
      </c>
      <c r="J6" s="49">
        <f t="shared" si="0"/>
        <v>-217</v>
      </c>
      <c r="K6" s="49">
        <f t="shared" si="0"/>
        <v>23929</v>
      </c>
      <c r="L6" s="49">
        <f t="shared" si="0"/>
        <v>-69427</v>
      </c>
      <c r="M6" s="49">
        <f t="shared" si="0"/>
        <v>-170450</v>
      </c>
      <c r="N6" s="51">
        <f t="shared" si="0"/>
        <v>5979</v>
      </c>
    </row>
    <row r="7" spans="1:14" ht="24.75" customHeight="1">
      <c r="A7" s="148"/>
      <c r="B7" s="11"/>
      <c r="C7" s="62" t="s">
        <v>11</v>
      </c>
      <c r="D7" s="7"/>
      <c r="E7" s="70" t="s">
        <v>72</v>
      </c>
      <c r="F7" s="50">
        <f>SUM(G7:N7)</f>
        <v>3564249</v>
      </c>
      <c r="G7" s="29">
        <v>1246765</v>
      </c>
      <c r="H7" s="29">
        <v>1655529</v>
      </c>
      <c r="I7" s="29">
        <v>40641</v>
      </c>
      <c r="J7" s="29">
        <v>338938</v>
      </c>
      <c r="K7" s="29">
        <v>81951</v>
      </c>
      <c r="L7" s="29">
        <v>19467</v>
      </c>
      <c r="M7" s="121">
        <v>180958</v>
      </c>
      <c r="N7" s="30">
        <v>0</v>
      </c>
    </row>
    <row r="8" spans="1:14" ht="24.75" customHeight="1">
      <c r="A8" s="148"/>
      <c r="B8" s="11"/>
      <c r="C8" s="8" t="s">
        <v>12</v>
      </c>
      <c r="D8" s="10"/>
      <c r="E8" s="109" t="s">
        <v>71</v>
      </c>
      <c r="F8" s="47">
        <v>4624430</v>
      </c>
      <c r="G8" s="29">
        <v>1340451</v>
      </c>
      <c r="H8" s="29">
        <v>2627596</v>
      </c>
      <c r="I8" s="29">
        <v>37960</v>
      </c>
      <c r="J8" s="29">
        <v>321689</v>
      </c>
      <c r="K8" s="29">
        <v>86080</v>
      </c>
      <c r="L8" s="29">
        <v>20084</v>
      </c>
      <c r="M8" s="101">
        <v>190570</v>
      </c>
      <c r="N8" s="30">
        <v>0</v>
      </c>
    </row>
    <row r="9" spans="1:14" ht="24.75" customHeight="1">
      <c r="A9" s="148"/>
      <c r="B9" s="11"/>
      <c r="C9" s="12"/>
      <c r="D9" s="13"/>
      <c r="E9" s="6" t="s">
        <v>10</v>
      </c>
      <c r="F9" s="91">
        <f>F7-F8</f>
        <v>-1060181</v>
      </c>
      <c r="G9" s="49">
        <f t="shared" ref="G9:N9" si="1">G7-G8</f>
        <v>-93686</v>
      </c>
      <c r="H9" s="49">
        <f t="shared" si="1"/>
        <v>-972067</v>
      </c>
      <c r="I9" s="49">
        <f t="shared" si="1"/>
        <v>2681</v>
      </c>
      <c r="J9" s="49">
        <f t="shared" si="1"/>
        <v>17249</v>
      </c>
      <c r="K9" s="49">
        <f t="shared" si="1"/>
        <v>-4129</v>
      </c>
      <c r="L9" s="49">
        <f t="shared" si="1"/>
        <v>-617</v>
      </c>
      <c r="M9" s="49">
        <f t="shared" si="1"/>
        <v>-9612</v>
      </c>
      <c r="N9" s="51">
        <f t="shared" si="1"/>
        <v>0</v>
      </c>
    </row>
    <row r="10" spans="1:14" ht="24.75" customHeight="1">
      <c r="A10" s="148"/>
      <c r="B10" s="11"/>
      <c r="C10" s="62" t="s">
        <v>14</v>
      </c>
      <c r="D10" s="7"/>
      <c r="E10" s="70" t="s">
        <v>72</v>
      </c>
      <c r="F10" s="102">
        <f>SUM(G10:N10)</f>
        <v>3281134</v>
      </c>
      <c r="G10" s="29">
        <v>1473954</v>
      </c>
      <c r="H10" s="29">
        <v>549753</v>
      </c>
      <c r="I10" s="29">
        <v>12273</v>
      </c>
      <c r="J10" s="29">
        <v>18480</v>
      </c>
      <c r="K10" s="29">
        <v>125877</v>
      </c>
      <c r="L10" s="29">
        <v>65447</v>
      </c>
      <c r="M10" s="122">
        <v>1012860</v>
      </c>
      <c r="N10" s="30">
        <v>22490</v>
      </c>
    </row>
    <row r="11" spans="1:14" ht="24.75" customHeight="1">
      <c r="A11" s="148"/>
      <c r="B11" s="11"/>
      <c r="C11" s="8" t="s">
        <v>15</v>
      </c>
      <c r="D11" s="10"/>
      <c r="E11" s="109" t="s">
        <v>71</v>
      </c>
      <c r="F11" s="48">
        <v>3465516</v>
      </c>
      <c r="G11" s="29">
        <v>1804691</v>
      </c>
      <c r="H11" s="29">
        <v>211082</v>
      </c>
      <c r="I11" s="29">
        <v>2059</v>
      </c>
      <c r="J11" s="29">
        <v>18912</v>
      </c>
      <c r="K11" s="29">
        <v>98427</v>
      </c>
      <c r="L11" s="29">
        <v>136878</v>
      </c>
      <c r="M11" s="103">
        <v>1172556</v>
      </c>
      <c r="N11" s="30">
        <v>20911</v>
      </c>
    </row>
    <row r="12" spans="1:14" ht="24.75" customHeight="1">
      <c r="A12" s="148"/>
      <c r="B12" s="14"/>
      <c r="C12" s="12"/>
      <c r="D12" s="13"/>
      <c r="E12" s="6" t="s">
        <v>10</v>
      </c>
      <c r="F12" s="91">
        <f>F10-F11</f>
        <v>-184382</v>
      </c>
      <c r="G12" s="49">
        <f t="shared" ref="G12:N12" si="2">G10-G11</f>
        <v>-330737</v>
      </c>
      <c r="H12" s="49">
        <f t="shared" si="2"/>
        <v>338671</v>
      </c>
      <c r="I12" s="49">
        <f t="shared" si="2"/>
        <v>10214</v>
      </c>
      <c r="J12" s="49">
        <f t="shared" si="2"/>
        <v>-432</v>
      </c>
      <c r="K12" s="49">
        <f t="shared" si="2"/>
        <v>27450</v>
      </c>
      <c r="L12" s="49">
        <f t="shared" si="2"/>
        <v>-71431</v>
      </c>
      <c r="M12" s="49">
        <f t="shared" si="2"/>
        <v>-159696</v>
      </c>
      <c r="N12" s="51">
        <f t="shared" si="2"/>
        <v>1579</v>
      </c>
    </row>
    <row r="13" spans="1:14" ht="24.75" customHeight="1">
      <c r="A13" s="148"/>
      <c r="B13" s="18" t="s">
        <v>16</v>
      </c>
      <c r="C13" s="43"/>
      <c r="D13" s="7"/>
      <c r="E13" s="70" t="s">
        <v>72</v>
      </c>
      <c r="F13" s="104">
        <f>SUM(G13:N13)</f>
        <v>5539230</v>
      </c>
      <c r="G13" s="24">
        <v>2009892</v>
      </c>
      <c r="H13" s="29">
        <v>1681531</v>
      </c>
      <c r="I13" s="29">
        <v>57469</v>
      </c>
      <c r="J13" s="29">
        <v>318645</v>
      </c>
      <c r="K13" s="29">
        <v>214600</v>
      </c>
      <c r="L13" s="29">
        <v>176911</v>
      </c>
      <c r="M13" s="122">
        <v>1053124</v>
      </c>
      <c r="N13" s="30">
        <v>27058</v>
      </c>
    </row>
    <row r="14" spans="1:14" ht="24.75" customHeight="1">
      <c r="A14" s="148"/>
      <c r="B14" s="11"/>
      <c r="C14" s="9"/>
      <c r="D14" s="10"/>
      <c r="E14" s="109" t="s">
        <v>71</v>
      </c>
      <c r="F14" s="48">
        <v>4354402</v>
      </c>
      <c r="G14" s="29">
        <v>2246128</v>
      </c>
      <c r="H14" s="29">
        <v>378193</v>
      </c>
      <c r="I14" s="29">
        <v>53599</v>
      </c>
      <c r="J14" s="29">
        <v>287535</v>
      </c>
      <c r="K14" s="29">
        <v>190671</v>
      </c>
      <c r="L14" s="29">
        <v>92144</v>
      </c>
      <c r="M14" s="103">
        <v>1085151</v>
      </c>
      <c r="N14" s="30">
        <v>20981</v>
      </c>
    </row>
    <row r="15" spans="1:14" ht="24.75" customHeight="1">
      <c r="A15" s="148"/>
      <c r="B15" s="11"/>
      <c r="C15" s="9"/>
      <c r="D15" s="10"/>
      <c r="E15" s="6" t="s">
        <v>10</v>
      </c>
      <c r="F15" s="49">
        <f>F13-F14</f>
        <v>1184828</v>
      </c>
      <c r="G15" s="49">
        <f t="shared" ref="G15:N15" si="3">G13-G14</f>
        <v>-236236</v>
      </c>
      <c r="H15" s="49">
        <f t="shared" si="3"/>
        <v>1303338</v>
      </c>
      <c r="I15" s="49">
        <f t="shared" si="3"/>
        <v>3870</v>
      </c>
      <c r="J15" s="49">
        <f t="shared" si="3"/>
        <v>31110</v>
      </c>
      <c r="K15" s="49">
        <f t="shared" si="3"/>
        <v>23929</v>
      </c>
      <c r="L15" s="49">
        <f t="shared" si="3"/>
        <v>84767</v>
      </c>
      <c r="M15" s="49">
        <f t="shared" si="3"/>
        <v>-32027</v>
      </c>
      <c r="N15" s="51">
        <f t="shared" si="3"/>
        <v>6077</v>
      </c>
    </row>
    <row r="16" spans="1:14" ht="24.75" customHeight="1">
      <c r="A16" s="148"/>
      <c r="B16" s="11"/>
      <c r="C16" s="62" t="s">
        <v>18</v>
      </c>
      <c r="D16" s="7"/>
      <c r="E16" s="70" t="s">
        <v>72</v>
      </c>
      <c r="F16" s="92">
        <f>SUM(G16:N16)</f>
        <v>405483</v>
      </c>
      <c r="G16" s="29">
        <v>332509</v>
      </c>
      <c r="H16" s="29">
        <v>20093</v>
      </c>
      <c r="I16" s="29">
        <v>2673</v>
      </c>
      <c r="J16" s="29">
        <v>9323</v>
      </c>
      <c r="K16" s="29">
        <v>0</v>
      </c>
      <c r="L16" s="29">
        <v>0</v>
      </c>
      <c r="M16" s="122">
        <v>40885</v>
      </c>
      <c r="N16" s="30">
        <v>0</v>
      </c>
    </row>
    <row r="17" spans="1:14" ht="24.75" customHeight="1">
      <c r="A17" s="148"/>
      <c r="B17" s="11"/>
      <c r="C17" s="8" t="s">
        <v>53</v>
      </c>
      <c r="D17" s="10"/>
      <c r="E17" s="109" t="s">
        <v>71</v>
      </c>
      <c r="F17" s="92">
        <v>517599</v>
      </c>
      <c r="G17" s="29">
        <v>430571</v>
      </c>
      <c r="H17" s="29">
        <v>23986</v>
      </c>
      <c r="I17" s="29">
        <v>2898</v>
      </c>
      <c r="J17" s="29">
        <v>12113</v>
      </c>
      <c r="K17" s="29">
        <v>0</v>
      </c>
      <c r="L17" s="29">
        <v>0</v>
      </c>
      <c r="M17" s="103">
        <v>48031</v>
      </c>
      <c r="N17" s="30">
        <v>0</v>
      </c>
    </row>
    <row r="18" spans="1:14" ht="24.75" customHeight="1">
      <c r="A18" s="148"/>
      <c r="B18" s="14"/>
      <c r="C18" s="12"/>
      <c r="D18" s="13"/>
      <c r="E18" s="6" t="s">
        <v>10</v>
      </c>
      <c r="F18" s="49">
        <f>F16-F17</f>
        <v>-112116</v>
      </c>
      <c r="G18" s="49">
        <f t="shared" ref="G18:N18" si="4">G16-G17</f>
        <v>-98062</v>
      </c>
      <c r="H18" s="49">
        <f t="shared" si="4"/>
        <v>-3893</v>
      </c>
      <c r="I18" s="49">
        <f t="shared" si="4"/>
        <v>-225</v>
      </c>
      <c r="J18" s="49">
        <f t="shared" si="4"/>
        <v>-2790</v>
      </c>
      <c r="K18" s="49">
        <f t="shared" si="4"/>
        <v>0</v>
      </c>
      <c r="L18" s="49">
        <f t="shared" si="4"/>
        <v>0</v>
      </c>
      <c r="M18" s="49">
        <f t="shared" si="4"/>
        <v>-7146</v>
      </c>
      <c r="N18" s="51">
        <f t="shared" si="4"/>
        <v>0</v>
      </c>
    </row>
    <row r="19" spans="1:14" ht="24.75" customHeight="1">
      <c r="A19" s="148"/>
      <c r="B19" s="143" t="s">
        <v>20</v>
      </c>
      <c r="C19" s="162"/>
      <c r="D19" s="99"/>
      <c r="E19" s="70" t="s">
        <v>72</v>
      </c>
      <c r="F19" s="92">
        <f>SUM(G19:N19)</f>
        <v>2502205</v>
      </c>
      <c r="G19" s="37">
        <f>G4-G13</f>
        <v>756238</v>
      </c>
      <c r="H19" s="37">
        <f t="shared" ref="H19:L20" si="5">H4-H13</f>
        <v>1491934</v>
      </c>
      <c r="I19" s="37">
        <f t="shared" si="5"/>
        <v>59</v>
      </c>
      <c r="J19" s="37">
        <f t="shared" si="5"/>
        <v>163623</v>
      </c>
      <c r="K19" s="37">
        <f t="shared" si="5"/>
        <v>0</v>
      </c>
      <c r="L19" s="37">
        <f t="shared" si="5"/>
        <v>-65978</v>
      </c>
      <c r="M19" s="37">
        <f>M4-M13</f>
        <v>156491</v>
      </c>
      <c r="N19" s="38">
        <f>N4-N13</f>
        <v>-162</v>
      </c>
    </row>
    <row r="20" spans="1:14" ht="24.75" customHeight="1">
      <c r="A20" s="148"/>
      <c r="B20" s="15"/>
      <c r="C20" s="9"/>
      <c r="D20" s="10"/>
      <c r="E20" s="109" t="s">
        <v>71</v>
      </c>
      <c r="F20" s="92">
        <f>SUM(G20:N20)</f>
        <v>4224426</v>
      </c>
      <c r="G20" s="37">
        <f>G5-G14</f>
        <v>963263</v>
      </c>
      <c r="H20" s="37">
        <f t="shared" si="5"/>
        <v>2683023</v>
      </c>
      <c r="I20" s="37">
        <f t="shared" si="5"/>
        <v>124</v>
      </c>
      <c r="J20" s="37">
        <f t="shared" si="5"/>
        <v>194950</v>
      </c>
      <c r="K20" s="37">
        <f t="shared" si="5"/>
        <v>0</v>
      </c>
      <c r="L20" s="37">
        <f t="shared" si="5"/>
        <v>88216</v>
      </c>
      <c r="M20" s="37">
        <f>M5-M14</f>
        <v>294914</v>
      </c>
      <c r="N20" s="38">
        <f>N5-N14</f>
        <v>-64</v>
      </c>
    </row>
    <row r="21" spans="1:14" ht="24.75" customHeight="1">
      <c r="A21" s="149"/>
      <c r="B21" s="16"/>
      <c r="C21" s="17"/>
      <c r="D21" s="13"/>
      <c r="E21" s="6" t="s">
        <v>10</v>
      </c>
      <c r="F21" s="49">
        <f>F19-F20</f>
        <v>-1722221</v>
      </c>
      <c r="G21" s="49">
        <f t="shared" ref="G21:N21" si="6">G19-G20</f>
        <v>-207025</v>
      </c>
      <c r="H21" s="49">
        <f t="shared" si="6"/>
        <v>-1191089</v>
      </c>
      <c r="I21" s="49">
        <f t="shared" si="6"/>
        <v>-65</v>
      </c>
      <c r="J21" s="49">
        <f t="shared" si="6"/>
        <v>-31327</v>
      </c>
      <c r="K21" s="49">
        <f t="shared" si="6"/>
        <v>0</v>
      </c>
      <c r="L21" s="49">
        <f t="shared" si="6"/>
        <v>-154194</v>
      </c>
      <c r="M21" s="49">
        <f t="shared" si="6"/>
        <v>-138423</v>
      </c>
      <c r="N21" s="51">
        <f t="shared" si="6"/>
        <v>-98</v>
      </c>
    </row>
    <row r="22" spans="1:14" ht="24.75" customHeight="1">
      <c r="A22" s="147" t="s">
        <v>22</v>
      </c>
      <c r="B22" s="163" t="s">
        <v>23</v>
      </c>
      <c r="C22" s="143"/>
      <c r="D22" s="144"/>
      <c r="E22" s="70" t="s">
        <v>72</v>
      </c>
      <c r="F22" s="47">
        <f>SUM(G22:N22)</f>
        <v>10678684</v>
      </c>
      <c r="G22" s="29">
        <v>1665605</v>
      </c>
      <c r="H22" s="29">
        <v>8481509</v>
      </c>
      <c r="I22" s="29">
        <v>68055</v>
      </c>
      <c r="J22" s="29">
        <v>109205</v>
      </c>
      <c r="K22" s="29">
        <v>16390</v>
      </c>
      <c r="L22" s="29">
        <v>71500</v>
      </c>
      <c r="M22" s="121">
        <v>264509</v>
      </c>
      <c r="N22" s="30">
        <v>1911</v>
      </c>
    </row>
    <row r="23" spans="1:14" ht="24.75" customHeight="1">
      <c r="A23" s="148"/>
      <c r="B23" s="11"/>
      <c r="C23" s="9"/>
      <c r="D23" s="10"/>
      <c r="E23" s="109" t="s">
        <v>71</v>
      </c>
      <c r="F23" s="47">
        <v>12194407</v>
      </c>
      <c r="G23" s="29">
        <v>2026904</v>
      </c>
      <c r="H23" s="29">
        <v>9729220</v>
      </c>
      <c r="I23" s="29">
        <v>56499</v>
      </c>
      <c r="J23" s="29">
        <v>116780</v>
      </c>
      <c r="K23" s="29">
        <v>0</v>
      </c>
      <c r="L23" s="29">
        <v>0</v>
      </c>
      <c r="M23" s="101">
        <v>264020</v>
      </c>
      <c r="N23" s="30">
        <v>984</v>
      </c>
    </row>
    <row r="24" spans="1:14" ht="24.75" customHeight="1">
      <c r="A24" s="148"/>
      <c r="B24" s="11"/>
      <c r="C24" s="9"/>
      <c r="D24" s="10"/>
      <c r="E24" s="6" t="s">
        <v>10</v>
      </c>
      <c r="F24" s="49">
        <f>F22-F23</f>
        <v>-1515723</v>
      </c>
      <c r="G24" s="49">
        <f t="shared" ref="G24:N24" si="7">G22-G23</f>
        <v>-361299</v>
      </c>
      <c r="H24" s="49">
        <f t="shared" si="7"/>
        <v>-1247711</v>
      </c>
      <c r="I24" s="49">
        <f t="shared" si="7"/>
        <v>11556</v>
      </c>
      <c r="J24" s="49">
        <f t="shared" si="7"/>
        <v>-7575</v>
      </c>
      <c r="K24" s="49">
        <f t="shared" si="7"/>
        <v>16390</v>
      </c>
      <c r="L24" s="49">
        <f t="shared" si="7"/>
        <v>71500</v>
      </c>
      <c r="M24" s="49">
        <f t="shared" si="7"/>
        <v>489</v>
      </c>
      <c r="N24" s="51">
        <f t="shared" si="7"/>
        <v>927</v>
      </c>
    </row>
    <row r="25" spans="1:14" ht="24.75" customHeight="1">
      <c r="A25" s="148"/>
      <c r="B25" s="11"/>
      <c r="C25" s="62" t="s">
        <v>25</v>
      </c>
      <c r="D25" s="7"/>
      <c r="E25" s="70" t="s">
        <v>72</v>
      </c>
      <c r="F25" s="47">
        <f>SUM(G25:N25)</f>
        <v>3809300</v>
      </c>
      <c r="G25" s="29">
        <v>382500</v>
      </c>
      <c r="H25" s="29">
        <v>3317800</v>
      </c>
      <c r="I25" s="29">
        <v>0</v>
      </c>
      <c r="J25" s="29">
        <v>0</v>
      </c>
      <c r="K25" s="29">
        <v>16300</v>
      </c>
      <c r="L25" s="29">
        <v>71500</v>
      </c>
      <c r="M25" s="29">
        <v>21200</v>
      </c>
      <c r="N25" s="30">
        <v>0</v>
      </c>
    </row>
    <row r="26" spans="1:14" ht="24.75" customHeight="1">
      <c r="A26" s="148"/>
      <c r="B26" s="11"/>
      <c r="C26" s="8"/>
      <c r="D26" s="10"/>
      <c r="E26" s="109" t="s">
        <v>71</v>
      </c>
      <c r="F26" s="47">
        <v>2768100</v>
      </c>
      <c r="G26" s="29">
        <v>554500</v>
      </c>
      <c r="H26" s="29">
        <v>2123800</v>
      </c>
      <c r="I26" s="29">
        <v>0</v>
      </c>
      <c r="J26" s="29">
        <v>0</v>
      </c>
      <c r="K26" s="29">
        <v>0</v>
      </c>
      <c r="L26" s="29">
        <v>0</v>
      </c>
      <c r="M26" s="29">
        <v>89800</v>
      </c>
      <c r="N26" s="30">
        <v>0</v>
      </c>
    </row>
    <row r="27" spans="1:14" ht="24.75" customHeight="1">
      <c r="A27" s="148"/>
      <c r="B27" s="11"/>
      <c r="C27" s="12"/>
      <c r="D27" s="13"/>
      <c r="E27" s="6" t="s">
        <v>10</v>
      </c>
      <c r="F27" s="49">
        <f>F25-F26</f>
        <v>1041200</v>
      </c>
      <c r="G27" s="49">
        <f t="shared" ref="G27:N27" si="8">G25-G26</f>
        <v>-172000</v>
      </c>
      <c r="H27" s="49">
        <f t="shared" si="8"/>
        <v>1194000</v>
      </c>
      <c r="I27" s="49">
        <f t="shared" si="8"/>
        <v>0</v>
      </c>
      <c r="J27" s="49">
        <f t="shared" si="8"/>
        <v>0</v>
      </c>
      <c r="K27" s="49">
        <f t="shared" si="8"/>
        <v>16300</v>
      </c>
      <c r="L27" s="49">
        <f t="shared" si="8"/>
        <v>71500</v>
      </c>
      <c r="M27" s="49">
        <f t="shared" si="8"/>
        <v>-68600</v>
      </c>
      <c r="N27" s="51">
        <f t="shared" si="8"/>
        <v>0</v>
      </c>
    </row>
    <row r="28" spans="1:14" ht="24.75" customHeight="1">
      <c r="A28" s="148"/>
      <c r="B28" s="11"/>
      <c r="C28" s="62" t="s">
        <v>14</v>
      </c>
      <c r="D28" s="7"/>
      <c r="E28" s="70" t="s">
        <v>72</v>
      </c>
      <c r="F28" s="47">
        <f>SUM(G28:N28)</f>
        <v>6381630</v>
      </c>
      <c r="G28" s="29">
        <v>968636</v>
      </c>
      <c r="H28" s="29">
        <v>4998476</v>
      </c>
      <c r="I28" s="29">
        <v>60003</v>
      </c>
      <c r="J28" s="29">
        <v>109205</v>
      </c>
      <c r="K28" s="29">
        <v>90</v>
      </c>
      <c r="L28" s="29">
        <v>0</v>
      </c>
      <c r="M28" s="122">
        <v>243309</v>
      </c>
      <c r="N28" s="30">
        <v>1911</v>
      </c>
    </row>
    <row r="29" spans="1:14" ht="24.75" customHeight="1">
      <c r="A29" s="148"/>
      <c r="B29" s="11"/>
      <c r="C29" s="8" t="s">
        <v>27</v>
      </c>
      <c r="D29" s="10"/>
      <c r="E29" s="109" t="s">
        <v>71</v>
      </c>
      <c r="F29" s="47">
        <v>7726610</v>
      </c>
      <c r="G29" s="29">
        <v>974360</v>
      </c>
      <c r="H29" s="29">
        <v>6417125</v>
      </c>
      <c r="I29" s="29">
        <v>52695</v>
      </c>
      <c r="J29" s="29">
        <v>107226</v>
      </c>
      <c r="K29" s="29">
        <v>0</v>
      </c>
      <c r="L29" s="29">
        <v>0</v>
      </c>
      <c r="M29" s="103">
        <v>174220</v>
      </c>
      <c r="N29" s="30">
        <v>984</v>
      </c>
    </row>
    <row r="30" spans="1:14" ht="24.75" customHeight="1">
      <c r="A30" s="148"/>
      <c r="B30" s="14"/>
      <c r="C30" s="12"/>
      <c r="D30" s="13"/>
      <c r="E30" s="6" t="s">
        <v>10</v>
      </c>
      <c r="F30" s="49">
        <f>F28-F29</f>
        <v>-1344980</v>
      </c>
      <c r="G30" s="49">
        <f t="shared" ref="G30:N30" si="9">G28-G29</f>
        <v>-5724</v>
      </c>
      <c r="H30" s="49">
        <f t="shared" si="9"/>
        <v>-1418649</v>
      </c>
      <c r="I30" s="49">
        <f t="shared" si="9"/>
        <v>7308</v>
      </c>
      <c r="J30" s="49">
        <f t="shared" si="9"/>
        <v>1979</v>
      </c>
      <c r="K30" s="49">
        <f t="shared" si="9"/>
        <v>90</v>
      </c>
      <c r="L30" s="49">
        <f t="shared" si="9"/>
        <v>0</v>
      </c>
      <c r="M30" s="49">
        <f t="shared" si="9"/>
        <v>69089</v>
      </c>
      <c r="N30" s="51">
        <f t="shared" si="9"/>
        <v>927</v>
      </c>
    </row>
    <row r="31" spans="1:14" ht="24.75" customHeight="1">
      <c r="A31" s="148"/>
      <c r="B31" s="163" t="s">
        <v>28</v>
      </c>
      <c r="C31" s="143"/>
      <c r="D31" s="144"/>
      <c r="E31" s="70" t="s">
        <v>72</v>
      </c>
      <c r="F31" s="47">
        <f>SUM(G31:N31)</f>
        <v>13196212</v>
      </c>
      <c r="G31" s="29">
        <v>2274565</v>
      </c>
      <c r="H31" s="29">
        <v>10097877</v>
      </c>
      <c r="I31" s="29">
        <v>76249</v>
      </c>
      <c r="J31" s="29">
        <v>186581</v>
      </c>
      <c r="K31" s="29">
        <v>16390</v>
      </c>
      <c r="L31" s="29">
        <v>71500</v>
      </c>
      <c r="M31" s="121">
        <v>471139</v>
      </c>
      <c r="N31" s="30">
        <v>1911</v>
      </c>
    </row>
    <row r="32" spans="1:14" ht="24.75" customHeight="1">
      <c r="A32" s="148"/>
      <c r="B32" s="11"/>
      <c r="C32" s="9"/>
      <c r="D32" s="10"/>
      <c r="E32" s="109" t="s">
        <v>71</v>
      </c>
      <c r="F32" s="47">
        <v>15775910</v>
      </c>
      <c r="G32" s="29">
        <v>2845381</v>
      </c>
      <c r="H32" s="29">
        <v>12194920</v>
      </c>
      <c r="I32" s="29">
        <v>53075</v>
      </c>
      <c r="J32" s="29">
        <v>206565</v>
      </c>
      <c r="K32" s="29">
        <v>0</v>
      </c>
      <c r="L32" s="29">
        <v>0</v>
      </c>
      <c r="M32" s="101">
        <v>474985</v>
      </c>
      <c r="N32" s="30">
        <v>984</v>
      </c>
    </row>
    <row r="33" spans="1:14" ht="24.75" customHeight="1">
      <c r="A33" s="148"/>
      <c r="B33" s="11"/>
      <c r="C33" s="9"/>
      <c r="D33" s="10"/>
      <c r="E33" s="6" t="s">
        <v>10</v>
      </c>
      <c r="F33" s="49">
        <f>F31-F32</f>
        <v>-2579698</v>
      </c>
      <c r="G33" s="49">
        <f t="shared" ref="G33:N33" si="10">G31-G32</f>
        <v>-570816</v>
      </c>
      <c r="H33" s="49">
        <f t="shared" si="10"/>
        <v>-2097043</v>
      </c>
      <c r="I33" s="49">
        <f t="shared" si="10"/>
        <v>23174</v>
      </c>
      <c r="J33" s="49">
        <f t="shared" si="10"/>
        <v>-19984</v>
      </c>
      <c r="K33" s="49">
        <f t="shared" si="10"/>
        <v>16390</v>
      </c>
      <c r="L33" s="49">
        <f t="shared" si="10"/>
        <v>71500</v>
      </c>
      <c r="M33" s="49">
        <f t="shared" si="10"/>
        <v>-3846</v>
      </c>
      <c r="N33" s="51">
        <f t="shared" si="10"/>
        <v>927</v>
      </c>
    </row>
    <row r="34" spans="1:14" ht="24.75" customHeight="1">
      <c r="A34" s="148"/>
      <c r="B34" s="8"/>
      <c r="C34" s="62" t="s">
        <v>30</v>
      </c>
      <c r="D34" s="7"/>
      <c r="E34" s="70" t="s">
        <v>72</v>
      </c>
      <c r="F34" s="47">
        <f>SUM(G34:N34)</f>
        <v>9209961</v>
      </c>
      <c r="G34" s="29">
        <v>772016</v>
      </c>
      <c r="H34" s="29">
        <v>8153851</v>
      </c>
      <c r="I34" s="29">
        <v>64554</v>
      </c>
      <c r="J34" s="29">
        <v>4464</v>
      </c>
      <c r="K34" s="29">
        <v>16390</v>
      </c>
      <c r="L34" s="29">
        <v>71500</v>
      </c>
      <c r="M34" s="121">
        <v>126054</v>
      </c>
      <c r="N34" s="30">
        <v>1132</v>
      </c>
    </row>
    <row r="35" spans="1:14" ht="24.75" customHeight="1">
      <c r="A35" s="148"/>
      <c r="B35" s="11"/>
      <c r="C35" s="8" t="s">
        <v>54</v>
      </c>
      <c r="D35" s="10"/>
      <c r="E35" s="109" t="s">
        <v>71</v>
      </c>
      <c r="F35" s="47">
        <v>11543085</v>
      </c>
      <c r="G35" s="29">
        <v>1000397</v>
      </c>
      <c r="H35" s="29">
        <v>10353924</v>
      </c>
      <c r="I35" s="29">
        <v>41604</v>
      </c>
      <c r="J35" s="29">
        <v>10703</v>
      </c>
      <c r="K35" s="29">
        <v>0</v>
      </c>
      <c r="L35" s="29">
        <v>0</v>
      </c>
      <c r="M35" s="101">
        <v>135755</v>
      </c>
      <c r="N35" s="30">
        <v>702</v>
      </c>
    </row>
    <row r="36" spans="1:14" ht="24.75" customHeight="1">
      <c r="A36" s="148"/>
      <c r="B36" s="11"/>
      <c r="C36" s="12"/>
      <c r="D36" s="13"/>
      <c r="E36" s="6" t="s">
        <v>10</v>
      </c>
      <c r="F36" s="49">
        <f>F34-F35</f>
        <v>-2333124</v>
      </c>
      <c r="G36" s="49">
        <f t="shared" ref="G36:N36" si="11">G34-G35</f>
        <v>-228381</v>
      </c>
      <c r="H36" s="49">
        <f t="shared" si="11"/>
        <v>-2200073</v>
      </c>
      <c r="I36" s="49">
        <f t="shared" si="11"/>
        <v>22950</v>
      </c>
      <c r="J36" s="49">
        <f t="shared" si="11"/>
        <v>-6239</v>
      </c>
      <c r="K36" s="49">
        <f t="shared" si="11"/>
        <v>16390</v>
      </c>
      <c r="L36" s="49">
        <f t="shared" si="11"/>
        <v>71500</v>
      </c>
      <c r="M36" s="49">
        <f t="shared" si="11"/>
        <v>-9701</v>
      </c>
      <c r="N36" s="51">
        <f t="shared" si="11"/>
        <v>430</v>
      </c>
    </row>
    <row r="37" spans="1:14" ht="24.75" customHeight="1">
      <c r="A37" s="148"/>
      <c r="B37" s="8"/>
      <c r="C37" s="62" t="s">
        <v>31</v>
      </c>
      <c r="D37" s="7"/>
      <c r="E37" s="70" t="s">
        <v>72</v>
      </c>
      <c r="F37" s="47">
        <f>SUM(G37:N37)</f>
        <v>3404017</v>
      </c>
      <c r="G37" s="29">
        <v>1492124</v>
      </c>
      <c r="H37" s="29">
        <v>1418785</v>
      </c>
      <c r="I37" s="29">
        <v>11695</v>
      </c>
      <c r="J37" s="29">
        <v>136427</v>
      </c>
      <c r="K37" s="29">
        <v>0</v>
      </c>
      <c r="L37" s="29">
        <v>0</v>
      </c>
      <c r="M37" s="122">
        <v>344986</v>
      </c>
      <c r="N37" s="30">
        <v>0</v>
      </c>
    </row>
    <row r="38" spans="1:14" ht="24.75" customHeight="1">
      <c r="A38" s="148"/>
      <c r="B38" s="11"/>
      <c r="C38" s="8" t="s">
        <v>32</v>
      </c>
      <c r="D38" s="10"/>
      <c r="E38" s="109" t="s">
        <v>71</v>
      </c>
      <c r="F38" s="47">
        <v>3912242</v>
      </c>
      <c r="G38" s="29">
        <v>1842161</v>
      </c>
      <c r="H38" s="29">
        <v>1572241</v>
      </c>
      <c r="I38" s="29">
        <v>11471</v>
      </c>
      <c r="J38" s="29">
        <v>147241</v>
      </c>
      <c r="K38" s="29">
        <v>0</v>
      </c>
      <c r="L38" s="29">
        <v>0</v>
      </c>
      <c r="M38" s="103">
        <v>339128</v>
      </c>
      <c r="N38" s="30">
        <v>0</v>
      </c>
    </row>
    <row r="39" spans="1:14" ht="24.75" customHeight="1">
      <c r="A39" s="148"/>
      <c r="B39" s="11"/>
      <c r="C39" s="8"/>
      <c r="D39" s="13"/>
      <c r="E39" s="6" t="s">
        <v>10</v>
      </c>
      <c r="F39" s="49">
        <f>F37-F38</f>
        <v>-508225</v>
      </c>
      <c r="G39" s="49">
        <f t="shared" ref="G39:N39" si="12">G37-G38</f>
        <v>-350037</v>
      </c>
      <c r="H39" s="49">
        <f t="shared" si="12"/>
        <v>-153456</v>
      </c>
      <c r="I39" s="49">
        <f t="shared" si="12"/>
        <v>224</v>
      </c>
      <c r="J39" s="49">
        <f t="shared" si="12"/>
        <v>-10814</v>
      </c>
      <c r="K39" s="49">
        <f t="shared" si="12"/>
        <v>0</v>
      </c>
      <c r="L39" s="49">
        <f t="shared" si="12"/>
        <v>0</v>
      </c>
      <c r="M39" s="49">
        <f t="shared" si="12"/>
        <v>5858</v>
      </c>
      <c r="N39" s="51">
        <f t="shared" si="12"/>
        <v>0</v>
      </c>
    </row>
    <row r="40" spans="1:14" ht="24.75" hidden="1" customHeight="1">
      <c r="A40" s="148"/>
      <c r="B40" s="110"/>
      <c r="C40" s="110"/>
      <c r="D40" s="96" t="s">
        <v>34</v>
      </c>
      <c r="E40" s="109" t="s">
        <v>65</v>
      </c>
      <c r="F40" s="47" t="s">
        <v>69</v>
      </c>
      <c r="G40" s="29">
        <v>0</v>
      </c>
      <c r="H40" s="29">
        <v>0</v>
      </c>
      <c r="I40" s="29">
        <v>0</v>
      </c>
      <c r="J40" s="29">
        <v>0</v>
      </c>
      <c r="K40" s="29">
        <v>23616</v>
      </c>
      <c r="L40" s="29">
        <v>0</v>
      </c>
      <c r="M40" s="29">
        <v>0</v>
      </c>
      <c r="N40" s="30">
        <v>0</v>
      </c>
    </row>
    <row r="41" spans="1:14" ht="24.75" hidden="1" customHeight="1">
      <c r="A41" s="148"/>
      <c r="B41" s="11"/>
      <c r="C41" s="110"/>
      <c r="D41" s="111" t="s">
        <v>36</v>
      </c>
      <c r="E41" s="5" t="s">
        <v>63</v>
      </c>
      <c r="F41" s="48" t="s">
        <v>70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30">
        <v>0</v>
      </c>
    </row>
    <row r="42" spans="1:14" ht="24.75" hidden="1" customHeight="1">
      <c r="A42" s="148"/>
      <c r="B42" s="14"/>
      <c r="C42" s="112"/>
      <c r="D42" s="13"/>
      <c r="E42" s="6" t="s">
        <v>62</v>
      </c>
      <c r="F42" s="49" t="e">
        <f>F40-F41</f>
        <v>#VALUE!</v>
      </c>
      <c r="G42" s="49">
        <f t="shared" ref="G42:N42" si="13">G40-G41</f>
        <v>0</v>
      </c>
      <c r="H42" s="49">
        <f t="shared" si="13"/>
        <v>0</v>
      </c>
      <c r="I42" s="49">
        <f t="shared" si="13"/>
        <v>0</v>
      </c>
      <c r="J42" s="49">
        <f t="shared" si="13"/>
        <v>0</v>
      </c>
      <c r="K42" s="49">
        <f t="shared" si="13"/>
        <v>23616</v>
      </c>
      <c r="L42" s="49">
        <f t="shared" si="13"/>
        <v>0</v>
      </c>
      <c r="M42" s="49">
        <f t="shared" si="13"/>
        <v>0</v>
      </c>
      <c r="N42" s="51">
        <f t="shared" si="13"/>
        <v>0</v>
      </c>
    </row>
    <row r="43" spans="1:14" ht="24.75" customHeight="1">
      <c r="A43" s="148"/>
      <c r="B43" s="163" t="s">
        <v>20</v>
      </c>
      <c r="C43" s="143"/>
      <c r="D43" s="7"/>
      <c r="E43" s="70" t="s">
        <v>72</v>
      </c>
      <c r="F43" s="47">
        <f>SUM(G43:N43)</f>
        <v>-2517528</v>
      </c>
      <c r="G43" s="39">
        <f>G22-G31</f>
        <v>-608960</v>
      </c>
      <c r="H43" s="24">
        <f t="shared" ref="H43:M44" si="14">H22-H31</f>
        <v>-1616368</v>
      </c>
      <c r="I43" s="39">
        <f t="shared" si="14"/>
        <v>-8194</v>
      </c>
      <c r="J43" s="39">
        <f t="shared" si="14"/>
        <v>-77376</v>
      </c>
      <c r="K43" s="24">
        <f t="shared" si="14"/>
        <v>0</v>
      </c>
      <c r="L43" s="39">
        <f t="shared" si="14"/>
        <v>0</v>
      </c>
      <c r="M43" s="24">
        <f t="shared" si="14"/>
        <v>-206630</v>
      </c>
      <c r="N43" s="113">
        <f>N22-N31</f>
        <v>0</v>
      </c>
    </row>
    <row r="44" spans="1:14" ht="24.75" customHeight="1">
      <c r="A44" s="148"/>
      <c r="B44" s="11"/>
      <c r="C44" s="9"/>
      <c r="D44" s="10"/>
      <c r="E44" s="109" t="s">
        <v>71</v>
      </c>
      <c r="F44" s="47">
        <f>SUM(G44:N44)</f>
        <v>-3581503</v>
      </c>
      <c r="G44" s="37">
        <f>G23-G32</f>
        <v>-818477</v>
      </c>
      <c r="H44" s="29">
        <f t="shared" si="14"/>
        <v>-2465700</v>
      </c>
      <c r="I44" s="37">
        <f t="shared" si="14"/>
        <v>3424</v>
      </c>
      <c r="J44" s="37">
        <f t="shared" si="14"/>
        <v>-89785</v>
      </c>
      <c r="K44" s="29">
        <f t="shared" si="14"/>
        <v>0</v>
      </c>
      <c r="L44" s="37">
        <f t="shared" si="14"/>
        <v>0</v>
      </c>
      <c r="M44" s="29">
        <f t="shared" si="14"/>
        <v>-210965</v>
      </c>
      <c r="N44" s="30">
        <f>N23-N32</f>
        <v>0</v>
      </c>
    </row>
    <row r="45" spans="1:14" ht="24.75" customHeight="1">
      <c r="A45" s="149"/>
      <c r="B45" s="14"/>
      <c r="C45" s="17"/>
      <c r="D45" s="13"/>
      <c r="E45" s="6" t="s">
        <v>10</v>
      </c>
      <c r="F45" s="49">
        <f>F43-F44</f>
        <v>1063975</v>
      </c>
      <c r="G45" s="49">
        <f t="shared" ref="G45:N45" si="15">G43-G44</f>
        <v>209517</v>
      </c>
      <c r="H45" s="49">
        <f t="shared" si="15"/>
        <v>849332</v>
      </c>
      <c r="I45" s="49">
        <f t="shared" si="15"/>
        <v>-11618</v>
      </c>
      <c r="J45" s="49">
        <f t="shared" si="15"/>
        <v>12409</v>
      </c>
      <c r="K45" s="49">
        <f t="shared" si="15"/>
        <v>0</v>
      </c>
      <c r="L45" s="49">
        <f t="shared" si="15"/>
        <v>0</v>
      </c>
      <c r="M45" s="49">
        <f t="shared" si="15"/>
        <v>4335</v>
      </c>
      <c r="N45" s="51">
        <f t="shared" si="15"/>
        <v>0</v>
      </c>
    </row>
    <row r="46" spans="1:14" ht="24.75" customHeight="1">
      <c r="A46" s="142" t="s">
        <v>38</v>
      </c>
      <c r="B46" s="143"/>
      <c r="C46" s="143"/>
      <c r="D46" s="7"/>
      <c r="E46" s="70" t="s">
        <v>72</v>
      </c>
      <c r="F46" s="47">
        <f>SUM(G46:N46)</f>
        <v>-15323</v>
      </c>
      <c r="G46" s="39">
        <f>G19+G43</f>
        <v>147278</v>
      </c>
      <c r="H46" s="39">
        <f t="shared" ref="H46:N47" si="16">H19+H43</f>
        <v>-124434</v>
      </c>
      <c r="I46" s="39">
        <f t="shared" si="16"/>
        <v>-8135</v>
      </c>
      <c r="J46" s="39">
        <f t="shared" si="16"/>
        <v>86247</v>
      </c>
      <c r="K46" s="39">
        <f t="shared" si="16"/>
        <v>0</v>
      </c>
      <c r="L46" s="39">
        <f t="shared" si="16"/>
        <v>-65978</v>
      </c>
      <c r="M46" s="39">
        <f t="shared" si="16"/>
        <v>-50139</v>
      </c>
      <c r="N46" s="40">
        <f t="shared" si="16"/>
        <v>-162</v>
      </c>
    </row>
    <row r="47" spans="1:14" ht="24.75" customHeight="1">
      <c r="A47" s="100"/>
      <c r="B47" s="15"/>
      <c r="C47" s="9"/>
      <c r="D47" s="10"/>
      <c r="E47" s="109" t="s">
        <v>71</v>
      </c>
      <c r="F47" s="114">
        <f>SUM(G47:N47)</f>
        <v>642923</v>
      </c>
      <c r="G47" s="37">
        <f>G20+G44</f>
        <v>144786</v>
      </c>
      <c r="H47" s="37">
        <f t="shared" si="16"/>
        <v>217323</v>
      </c>
      <c r="I47" s="37">
        <f t="shared" si="16"/>
        <v>3548</v>
      </c>
      <c r="J47" s="37">
        <f t="shared" si="16"/>
        <v>105165</v>
      </c>
      <c r="K47" s="37">
        <f t="shared" si="16"/>
        <v>0</v>
      </c>
      <c r="L47" s="37">
        <f t="shared" si="16"/>
        <v>88216</v>
      </c>
      <c r="M47" s="37">
        <f t="shared" si="16"/>
        <v>83949</v>
      </c>
      <c r="N47" s="38">
        <f t="shared" si="16"/>
        <v>-64</v>
      </c>
    </row>
    <row r="48" spans="1:14" ht="24.75" customHeight="1">
      <c r="A48" s="22"/>
      <c r="B48" s="16"/>
      <c r="C48" s="17"/>
      <c r="D48" s="13"/>
      <c r="E48" s="6" t="s">
        <v>10</v>
      </c>
      <c r="F48" s="49">
        <f>F46-F47</f>
        <v>-658246</v>
      </c>
      <c r="G48" s="49">
        <f t="shared" ref="G48:N48" si="17">G46-G47</f>
        <v>2492</v>
      </c>
      <c r="H48" s="49">
        <f t="shared" si="17"/>
        <v>-341757</v>
      </c>
      <c r="I48" s="49">
        <f t="shared" si="17"/>
        <v>-11683</v>
      </c>
      <c r="J48" s="49">
        <f t="shared" si="17"/>
        <v>-18918</v>
      </c>
      <c r="K48" s="49">
        <f t="shared" si="17"/>
        <v>0</v>
      </c>
      <c r="L48" s="49">
        <f t="shared" si="17"/>
        <v>-154194</v>
      </c>
      <c r="M48" s="49">
        <f t="shared" si="17"/>
        <v>-134088</v>
      </c>
      <c r="N48" s="51">
        <f t="shared" si="17"/>
        <v>-98</v>
      </c>
    </row>
    <row r="49" spans="1:14" ht="24.75" customHeight="1">
      <c r="A49" s="142" t="s">
        <v>39</v>
      </c>
      <c r="B49" s="143"/>
      <c r="C49" s="143"/>
      <c r="D49" s="7"/>
      <c r="E49" s="70" t="s">
        <v>72</v>
      </c>
      <c r="F49" s="47">
        <f>SUM(G49:N49)</f>
        <v>190184</v>
      </c>
      <c r="G49" s="29">
        <v>44321</v>
      </c>
      <c r="H49" s="29">
        <v>100783</v>
      </c>
      <c r="I49" s="29">
        <v>0</v>
      </c>
      <c r="J49" s="29">
        <v>45080</v>
      </c>
      <c r="K49" s="29">
        <v>0</v>
      </c>
      <c r="L49" s="29">
        <v>0</v>
      </c>
      <c r="M49" s="29">
        <v>0</v>
      </c>
      <c r="N49" s="30">
        <v>0</v>
      </c>
    </row>
    <row r="50" spans="1:14" ht="24.75" customHeight="1">
      <c r="A50" s="100"/>
      <c r="B50" s="15"/>
      <c r="C50" s="9"/>
      <c r="D50" s="10"/>
      <c r="E50" s="109" t="s">
        <v>71</v>
      </c>
      <c r="F50" s="47">
        <v>152606</v>
      </c>
      <c r="G50" s="29">
        <v>35606</v>
      </c>
      <c r="H50" s="29">
        <v>69313</v>
      </c>
      <c r="I50" s="29">
        <v>0</v>
      </c>
      <c r="J50" s="29">
        <v>47687</v>
      </c>
      <c r="K50" s="29">
        <v>0</v>
      </c>
      <c r="L50" s="29">
        <v>0</v>
      </c>
      <c r="M50" s="29">
        <v>0</v>
      </c>
      <c r="N50" s="30">
        <v>0</v>
      </c>
    </row>
    <row r="51" spans="1:14" ht="24.75" customHeight="1">
      <c r="A51" s="22"/>
      <c r="B51" s="16"/>
      <c r="C51" s="17"/>
      <c r="D51" s="13"/>
      <c r="E51" s="6" t="s">
        <v>10</v>
      </c>
      <c r="F51" s="49">
        <f>F49-F50</f>
        <v>37578</v>
      </c>
      <c r="G51" s="49">
        <f t="shared" ref="G51:N51" si="18">G49-G50</f>
        <v>8715</v>
      </c>
      <c r="H51" s="49">
        <f t="shared" si="18"/>
        <v>31470</v>
      </c>
      <c r="I51" s="49">
        <f t="shared" si="18"/>
        <v>0</v>
      </c>
      <c r="J51" s="49">
        <f t="shared" si="18"/>
        <v>-2607</v>
      </c>
      <c r="K51" s="49">
        <f t="shared" si="18"/>
        <v>0</v>
      </c>
      <c r="L51" s="49">
        <f t="shared" si="18"/>
        <v>0</v>
      </c>
      <c r="M51" s="49">
        <f t="shared" si="18"/>
        <v>0</v>
      </c>
      <c r="N51" s="51">
        <f t="shared" si="18"/>
        <v>0</v>
      </c>
    </row>
    <row r="52" spans="1:14" ht="24.75" customHeight="1">
      <c r="A52" s="142" t="s">
        <v>41</v>
      </c>
      <c r="B52" s="143"/>
      <c r="C52" s="143"/>
      <c r="D52" s="144"/>
      <c r="E52" s="70" t="s">
        <v>72</v>
      </c>
      <c r="F52" s="47">
        <f>SUM(G52:N52)</f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30">
        <v>0</v>
      </c>
    </row>
    <row r="53" spans="1:14" ht="24.75" customHeight="1">
      <c r="A53" s="145"/>
      <c r="B53" s="146"/>
      <c r="C53" s="146"/>
      <c r="D53" s="63"/>
      <c r="E53" s="109" t="s">
        <v>71</v>
      </c>
      <c r="F53" s="48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30">
        <v>0</v>
      </c>
    </row>
    <row r="54" spans="1:14" ht="24.75" customHeight="1">
      <c r="A54" s="22"/>
      <c r="B54" s="16"/>
      <c r="C54" s="17"/>
      <c r="D54" s="13"/>
      <c r="E54" s="6" t="s">
        <v>10</v>
      </c>
      <c r="F54" s="49">
        <f>F52-F53</f>
        <v>0</v>
      </c>
      <c r="G54" s="49">
        <f t="shared" ref="G54:N54" si="19">G52-G53</f>
        <v>0</v>
      </c>
      <c r="H54" s="49">
        <f t="shared" si="19"/>
        <v>0</v>
      </c>
      <c r="I54" s="49">
        <f t="shared" si="19"/>
        <v>0</v>
      </c>
      <c r="J54" s="49">
        <f t="shared" si="19"/>
        <v>0</v>
      </c>
      <c r="K54" s="49">
        <f t="shared" si="19"/>
        <v>0</v>
      </c>
      <c r="L54" s="49">
        <f t="shared" si="19"/>
        <v>0</v>
      </c>
      <c r="M54" s="49">
        <f t="shared" si="19"/>
        <v>0</v>
      </c>
      <c r="N54" s="51">
        <f t="shared" si="19"/>
        <v>0</v>
      </c>
    </row>
    <row r="55" spans="1:14" ht="24.75" customHeight="1">
      <c r="A55" s="147" t="s">
        <v>43</v>
      </c>
      <c r="B55" s="150" t="s">
        <v>44</v>
      </c>
      <c r="C55" s="18" t="s">
        <v>45</v>
      </c>
      <c r="D55" s="19"/>
      <c r="E55" s="70" t="s">
        <v>72</v>
      </c>
      <c r="F55" s="47">
        <f>SUM(G55:N55)</f>
        <v>2363965</v>
      </c>
      <c r="G55" s="29">
        <v>432015</v>
      </c>
      <c r="H55" s="29">
        <v>1583772</v>
      </c>
      <c r="I55" s="29">
        <v>6057</v>
      </c>
      <c r="J55" s="29">
        <v>320252</v>
      </c>
      <c r="K55" s="29">
        <v>0</v>
      </c>
      <c r="L55" s="29">
        <v>18630</v>
      </c>
      <c r="M55" s="29">
        <v>2514</v>
      </c>
      <c r="N55" s="30">
        <v>725</v>
      </c>
    </row>
    <row r="56" spans="1:14" ht="24.75" customHeight="1">
      <c r="A56" s="148"/>
      <c r="B56" s="151"/>
      <c r="C56" s="8"/>
      <c r="D56" s="10"/>
      <c r="E56" s="109" t="s">
        <v>71</v>
      </c>
      <c r="F56" s="47">
        <v>2476634</v>
      </c>
      <c r="G56" s="29">
        <v>412635</v>
      </c>
      <c r="H56" s="29">
        <v>1668144</v>
      </c>
      <c r="I56" s="29">
        <v>10525</v>
      </c>
      <c r="J56" s="29">
        <v>275086</v>
      </c>
      <c r="K56" s="29">
        <v>0</v>
      </c>
      <c r="L56" s="29">
        <v>18373</v>
      </c>
      <c r="M56" s="29">
        <v>90984</v>
      </c>
      <c r="N56" s="30">
        <v>887</v>
      </c>
    </row>
    <row r="57" spans="1:14" ht="24.75" customHeight="1">
      <c r="A57" s="148"/>
      <c r="B57" s="151"/>
      <c r="C57" s="12"/>
      <c r="D57" s="13"/>
      <c r="E57" s="6" t="s">
        <v>10</v>
      </c>
      <c r="F57" s="49">
        <f>F55-F56</f>
        <v>-112669</v>
      </c>
      <c r="G57" s="49">
        <f t="shared" ref="G57:N57" si="20">G55-G56</f>
        <v>19380</v>
      </c>
      <c r="H57" s="49">
        <f t="shared" si="20"/>
        <v>-84372</v>
      </c>
      <c r="I57" s="49">
        <f t="shared" si="20"/>
        <v>-4468</v>
      </c>
      <c r="J57" s="49">
        <f t="shared" si="20"/>
        <v>45166</v>
      </c>
      <c r="K57" s="49">
        <f t="shared" si="20"/>
        <v>0</v>
      </c>
      <c r="L57" s="49">
        <f t="shared" si="20"/>
        <v>257</v>
      </c>
      <c r="M57" s="49">
        <f t="shared" si="20"/>
        <v>-88470</v>
      </c>
      <c r="N57" s="51">
        <f t="shared" si="20"/>
        <v>-162</v>
      </c>
    </row>
    <row r="58" spans="1:14" ht="24.75" customHeight="1">
      <c r="A58" s="148"/>
      <c r="B58" s="151"/>
      <c r="C58" s="18" t="s">
        <v>24</v>
      </c>
      <c r="D58" s="19"/>
      <c r="E58" s="70" t="s">
        <v>72</v>
      </c>
      <c r="F58" s="47">
        <f>SUM(G58:N58)</f>
        <v>92</v>
      </c>
      <c r="G58" s="29">
        <v>32</v>
      </c>
      <c r="H58" s="29">
        <v>28</v>
      </c>
      <c r="I58" s="29">
        <v>1</v>
      </c>
      <c r="J58" s="29">
        <v>9</v>
      </c>
      <c r="K58" s="29">
        <v>1</v>
      </c>
      <c r="L58" s="29">
        <v>2</v>
      </c>
      <c r="M58" s="29">
        <v>18</v>
      </c>
      <c r="N58" s="30">
        <v>1</v>
      </c>
    </row>
    <row r="59" spans="1:14" ht="24.75" customHeight="1">
      <c r="A59" s="148"/>
      <c r="B59" s="151"/>
      <c r="C59" s="8"/>
      <c r="D59" s="10"/>
      <c r="E59" s="109" t="s">
        <v>71</v>
      </c>
      <c r="F59" s="47">
        <v>94</v>
      </c>
      <c r="G59" s="29">
        <v>33</v>
      </c>
      <c r="H59" s="29">
        <v>28</v>
      </c>
      <c r="I59" s="29">
        <v>1</v>
      </c>
      <c r="J59" s="29">
        <v>9</v>
      </c>
      <c r="K59" s="29">
        <v>1</v>
      </c>
      <c r="L59" s="29">
        <v>2</v>
      </c>
      <c r="M59" s="29">
        <v>19</v>
      </c>
      <c r="N59" s="30">
        <v>1</v>
      </c>
    </row>
    <row r="60" spans="1:14" ht="24.75" customHeight="1">
      <c r="A60" s="148"/>
      <c r="B60" s="152"/>
      <c r="C60" s="12"/>
      <c r="D60" s="13"/>
      <c r="E60" s="6" t="s">
        <v>10</v>
      </c>
      <c r="F60" s="49">
        <f>F58-F59</f>
        <v>-2</v>
      </c>
      <c r="G60" s="49">
        <f t="shared" ref="G60:N60" si="21">G58-G59</f>
        <v>-1</v>
      </c>
      <c r="H60" s="49">
        <f t="shared" si="21"/>
        <v>0</v>
      </c>
      <c r="I60" s="49">
        <f t="shared" si="21"/>
        <v>0</v>
      </c>
      <c r="J60" s="49">
        <f t="shared" si="21"/>
        <v>0</v>
      </c>
      <c r="K60" s="49">
        <f t="shared" si="21"/>
        <v>0</v>
      </c>
      <c r="L60" s="49">
        <f t="shared" si="21"/>
        <v>0</v>
      </c>
      <c r="M60" s="49">
        <f>M58-M59</f>
        <v>-1</v>
      </c>
      <c r="N60" s="51">
        <f t="shared" si="21"/>
        <v>0</v>
      </c>
    </row>
    <row r="61" spans="1:14" ht="24.75" customHeight="1">
      <c r="A61" s="148"/>
      <c r="B61" s="153" t="s">
        <v>47</v>
      </c>
      <c r="C61" s="18" t="s">
        <v>45</v>
      </c>
      <c r="D61" s="19"/>
      <c r="E61" s="70" t="s">
        <v>72</v>
      </c>
      <c r="F61" s="47">
        <f>SUM(G61:N61)</f>
        <v>6896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6896</v>
      </c>
      <c r="N61" s="30">
        <v>0</v>
      </c>
    </row>
    <row r="62" spans="1:14" ht="24.75" customHeight="1">
      <c r="A62" s="148"/>
      <c r="B62" s="154"/>
      <c r="C62" s="8"/>
      <c r="D62" s="10"/>
      <c r="E62" s="109" t="s">
        <v>71</v>
      </c>
      <c r="F62" s="48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30">
        <v>0</v>
      </c>
    </row>
    <row r="63" spans="1:14" ht="24.75" customHeight="1">
      <c r="A63" s="148"/>
      <c r="B63" s="154"/>
      <c r="C63" s="12"/>
      <c r="D63" s="13"/>
      <c r="E63" s="6" t="s">
        <v>10</v>
      </c>
      <c r="F63" s="49">
        <f>F61-F62</f>
        <v>6896</v>
      </c>
      <c r="G63" s="49">
        <f t="shared" ref="G63:N63" si="22">G61-G62</f>
        <v>0</v>
      </c>
      <c r="H63" s="49">
        <f t="shared" si="22"/>
        <v>0</v>
      </c>
      <c r="I63" s="49">
        <f t="shared" si="22"/>
        <v>0</v>
      </c>
      <c r="J63" s="49">
        <f t="shared" si="22"/>
        <v>0</v>
      </c>
      <c r="K63" s="49">
        <f t="shared" si="22"/>
        <v>0</v>
      </c>
      <c r="L63" s="49">
        <f t="shared" si="22"/>
        <v>0</v>
      </c>
      <c r="M63" s="49">
        <f t="shared" si="22"/>
        <v>6896</v>
      </c>
      <c r="N63" s="51">
        <f t="shared" si="22"/>
        <v>0</v>
      </c>
    </row>
    <row r="64" spans="1:14" ht="24.75" customHeight="1">
      <c r="A64" s="148"/>
      <c r="B64" s="154"/>
      <c r="C64" s="18" t="s">
        <v>24</v>
      </c>
      <c r="D64" s="19"/>
      <c r="E64" s="70" t="s">
        <v>72</v>
      </c>
      <c r="F64" s="47">
        <f>SUM(G64:N64)</f>
        <v>1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1</v>
      </c>
      <c r="N64" s="30">
        <v>0</v>
      </c>
    </row>
    <row r="65" spans="1:14" ht="24.75" customHeight="1">
      <c r="A65" s="148"/>
      <c r="B65" s="154"/>
      <c r="C65" s="11"/>
      <c r="D65" s="20"/>
      <c r="E65" s="109" t="s">
        <v>71</v>
      </c>
      <c r="F65" s="48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30">
        <v>0</v>
      </c>
    </row>
    <row r="66" spans="1:14" ht="24.75" customHeight="1">
      <c r="A66" s="149"/>
      <c r="B66" s="155"/>
      <c r="C66" s="14"/>
      <c r="D66" s="21"/>
      <c r="E66" s="6" t="s">
        <v>10</v>
      </c>
      <c r="F66" s="49">
        <f>F64-F65</f>
        <v>1</v>
      </c>
      <c r="G66" s="49">
        <f t="shared" ref="G66:N66" si="23">G64-G65</f>
        <v>0</v>
      </c>
      <c r="H66" s="49">
        <f t="shared" si="23"/>
        <v>0</v>
      </c>
      <c r="I66" s="49">
        <f t="shared" si="23"/>
        <v>0</v>
      </c>
      <c r="J66" s="49">
        <f t="shared" si="23"/>
        <v>0</v>
      </c>
      <c r="K66" s="49">
        <f t="shared" si="23"/>
        <v>0</v>
      </c>
      <c r="L66" s="49">
        <f t="shared" si="23"/>
        <v>0</v>
      </c>
      <c r="M66" s="49">
        <f t="shared" si="23"/>
        <v>1</v>
      </c>
      <c r="N66" s="51">
        <f t="shared" si="23"/>
        <v>0</v>
      </c>
    </row>
    <row r="67" spans="1:14" ht="24.75" customHeight="1">
      <c r="A67" s="98" t="s">
        <v>49</v>
      </c>
      <c r="B67" s="97"/>
      <c r="C67" s="97"/>
      <c r="D67" s="7"/>
      <c r="E67" s="70" t="s">
        <v>72</v>
      </c>
      <c r="F67" s="47">
        <f>SUM(G67:N67)</f>
        <v>18925626</v>
      </c>
      <c r="G67" s="102">
        <f>G13+G31+G49+G52</f>
        <v>4328778</v>
      </c>
      <c r="H67" s="102">
        <f>H13+H31+H49+H52</f>
        <v>11880191</v>
      </c>
      <c r="I67" s="102">
        <f t="shared" ref="G67:M68" si="24">I13+I31+I49+I52</f>
        <v>133718</v>
      </c>
      <c r="J67" s="102">
        <f t="shared" si="24"/>
        <v>550306</v>
      </c>
      <c r="K67" s="102">
        <f t="shared" si="24"/>
        <v>230990</v>
      </c>
      <c r="L67" s="102">
        <f t="shared" si="24"/>
        <v>248411</v>
      </c>
      <c r="M67" s="102">
        <f t="shared" si="24"/>
        <v>1524263</v>
      </c>
      <c r="N67" s="105">
        <f>N13+N31+N49+N52</f>
        <v>28969</v>
      </c>
    </row>
    <row r="68" spans="1:14" ht="24.75" customHeight="1">
      <c r="A68" s="64"/>
      <c r="B68" s="15"/>
      <c r="C68" s="15"/>
      <c r="D68" s="20"/>
      <c r="E68" s="109" t="s">
        <v>71</v>
      </c>
      <c r="F68" s="48">
        <f>SUM(G68:N68)</f>
        <v>20282918</v>
      </c>
      <c r="G68" s="106">
        <f t="shared" si="24"/>
        <v>5127115</v>
      </c>
      <c r="H68" s="48">
        <f t="shared" si="24"/>
        <v>12642426</v>
      </c>
      <c r="I68" s="48">
        <f t="shared" si="24"/>
        <v>106674</v>
      </c>
      <c r="J68" s="48">
        <f t="shared" si="24"/>
        <v>541787</v>
      </c>
      <c r="K68" s="48">
        <f t="shared" si="24"/>
        <v>190671</v>
      </c>
      <c r="L68" s="48">
        <f t="shared" si="24"/>
        <v>92144</v>
      </c>
      <c r="M68" s="48">
        <f t="shared" si="24"/>
        <v>1560136</v>
      </c>
      <c r="N68" s="115">
        <f>N14+N32+N50+N53</f>
        <v>21965</v>
      </c>
    </row>
    <row r="69" spans="1:14" ht="24.75" customHeight="1" thickBot="1">
      <c r="A69" s="65"/>
      <c r="B69" s="66"/>
      <c r="C69" s="66"/>
      <c r="D69" s="67"/>
      <c r="E69" s="67" t="s">
        <v>10</v>
      </c>
      <c r="F69" s="52">
        <f>F67-F68</f>
        <v>-1357292</v>
      </c>
      <c r="G69" s="52">
        <f t="shared" ref="G69:N69" si="25">G67-G68</f>
        <v>-798337</v>
      </c>
      <c r="H69" s="52">
        <f t="shared" si="25"/>
        <v>-762235</v>
      </c>
      <c r="I69" s="52">
        <f t="shared" si="25"/>
        <v>27044</v>
      </c>
      <c r="J69" s="52">
        <f t="shared" si="25"/>
        <v>8519</v>
      </c>
      <c r="K69" s="52">
        <f t="shared" si="25"/>
        <v>40319</v>
      </c>
      <c r="L69" s="52">
        <f t="shared" si="25"/>
        <v>156267</v>
      </c>
      <c r="M69" s="52">
        <f t="shared" si="25"/>
        <v>-35873</v>
      </c>
      <c r="N69" s="53">
        <f t="shared" si="25"/>
        <v>7004</v>
      </c>
    </row>
    <row r="70" spans="1:14">
      <c r="N70" s="68"/>
    </row>
    <row r="71" spans="1:14">
      <c r="N71" s="68"/>
    </row>
    <row r="72" spans="1:14">
      <c r="N72" s="68"/>
    </row>
    <row r="73" spans="1:14">
      <c r="N73" s="68"/>
    </row>
    <row r="74" spans="1:14">
      <c r="N74" s="68"/>
    </row>
    <row r="75" spans="1:14">
      <c r="N75" s="68"/>
    </row>
  </sheetData>
  <mergeCells count="15">
    <mergeCell ref="M1:N2"/>
    <mergeCell ref="A3:E3"/>
    <mergeCell ref="A4:A21"/>
    <mergeCell ref="B19:C19"/>
    <mergeCell ref="A22:A45"/>
    <mergeCell ref="B22:D22"/>
    <mergeCell ref="B31:D31"/>
    <mergeCell ref="B43:C43"/>
    <mergeCell ref="A46:C46"/>
    <mergeCell ref="A49:C49"/>
    <mergeCell ref="A52:D52"/>
    <mergeCell ref="A53:C53"/>
    <mergeCell ref="A55:A66"/>
    <mergeCell ref="B55:B60"/>
    <mergeCell ref="B61:B66"/>
  </mergeCells>
  <phoneticPr fontId="25"/>
  <pageMargins left="0.70866141732283472" right="0.70866141732283472" top="0.70866141732283472" bottom="0.74803149606299213" header="0.31496062992125984" footer="0.31496062992125984"/>
  <pageSetup paperSize="9" scale="45" firstPageNumber="95" orientation="portrait" useFirstPageNumber="1" r:id="rId1"/>
  <headerFooter>
    <oddFooter>&amp;C&amp;"ＭＳ ゴシック,標準"&amp;20 95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法適</vt:lpstr>
      <vt:lpstr>非適</vt:lpstr>
      <vt:lpstr>非適!Print_Area</vt:lpstr>
      <vt:lpstr>法適!Print_Area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2023-02-21T05:24:42Z</cp:lastPrinted>
  <dcterms:created xsi:type="dcterms:W3CDTF">2009-09-11T11:49:46Z</dcterms:created>
  <dcterms:modified xsi:type="dcterms:W3CDTF">2023-02-21T05:25:12Z</dcterms:modified>
</cp:coreProperties>
</file>