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1194\Desktop\"/>
    </mc:Choice>
  </mc:AlternateContent>
  <xr:revisionPtr revIDLastSave="0" documentId="13_ncr:1_{8AEB7F55-00C5-4CA5-B4B5-7FE2FA72DD1C}" xr6:coauthVersionLast="36" xr6:coauthVersionMax="36" xr10:uidLastSave="{00000000-0000-0000-0000-000000000000}"/>
  <bookViews>
    <workbookView xWindow="0" yWindow="0" windowWidth="19200" windowHeight="7095" xr2:uid="{0F024692-9EEF-429B-A00C-D68C43BFE89D}"/>
  </bookViews>
  <sheets>
    <sheet name="CO2及び原油換算シート" sheetId="1" r:id="rId1"/>
  </sheets>
  <definedNames>
    <definedName name="_xlnm.Print_Area" localSheetId="0">CO2及び原油換算シート!$A$1:$O$47</definedName>
    <definedName name="Z_26C24DC6_626C_4A55_BA7B_D773309B51E5_.wvu.PrintArea" localSheetId="0" hidden="1">CO2及び原油換算シート!$A$1:$O$64</definedName>
    <definedName name="Z_26C24DC6_626C_4A55_BA7B_D773309B51E5_.wvu.Rows" localSheetId="0" hidden="1">CO2及び原油換算シート!$9:$9,CO2及び原油換算シート!$11:$11,CO2及び原油換算シート!$15:$16,CO2及び原油換算シート!$19:$19,CO2及び原油換算シート!$21:$25,CO2及び原油換算シート!$27:$30,CO2及び原油換算シート!$32:$34,CO2及び原油換算シート!$36: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I61" i="1"/>
  <c r="O35" i="1"/>
  <c r="M35" i="1"/>
  <c r="L35" i="1"/>
  <c r="J35" i="1"/>
  <c r="O34" i="1"/>
  <c r="M34" i="1"/>
  <c r="L34" i="1"/>
  <c r="J34" i="1"/>
  <c r="O33" i="1"/>
  <c r="M33" i="1"/>
  <c r="L33" i="1"/>
  <c r="J33" i="1"/>
  <c r="M30" i="1"/>
  <c r="L30" i="1"/>
  <c r="J30" i="1"/>
  <c r="O29" i="1"/>
  <c r="M29" i="1"/>
  <c r="L29" i="1"/>
  <c r="J29" i="1"/>
  <c r="O28" i="1"/>
  <c r="M28" i="1"/>
  <c r="L28" i="1"/>
  <c r="J28" i="1"/>
  <c r="O27" i="1"/>
  <c r="M27" i="1"/>
  <c r="L27" i="1"/>
  <c r="J27" i="1"/>
  <c r="O26" i="1"/>
  <c r="M26" i="1"/>
  <c r="L26" i="1"/>
  <c r="J26" i="1"/>
  <c r="O25" i="1"/>
  <c r="M25" i="1"/>
  <c r="L25" i="1"/>
  <c r="J25" i="1"/>
  <c r="O24" i="1"/>
  <c r="M24" i="1"/>
  <c r="L24" i="1"/>
  <c r="J24" i="1"/>
  <c r="O23" i="1"/>
  <c r="M23" i="1"/>
  <c r="L23" i="1"/>
  <c r="J23" i="1"/>
  <c r="O22" i="1"/>
  <c r="M22" i="1"/>
  <c r="L22" i="1"/>
  <c r="J22" i="1"/>
  <c r="O21" i="1"/>
  <c r="M21" i="1"/>
  <c r="L21" i="1"/>
  <c r="J21" i="1"/>
  <c r="O20" i="1"/>
  <c r="M20" i="1"/>
  <c r="L20" i="1"/>
  <c r="J20" i="1"/>
  <c r="O19" i="1"/>
  <c r="M19" i="1"/>
  <c r="L19" i="1"/>
  <c r="J19" i="1"/>
  <c r="O18" i="1"/>
  <c r="M18" i="1"/>
  <c r="L18" i="1"/>
  <c r="J18" i="1"/>
  <c r="O17" i="1"/>
  <c r="M17" i="1"/>
  <c r="L17" i="1"/>
  <c r="J17" i="1"/>
  <c r="O16" i="1"/>
  <c r="M16" i="1"/>
  <c r="L16" i="1"/>
  <c r="J16" i="1"/>
  <c r="O15" i="1"/>
  <c r="M15" i="1"/>
  <c r="L15" i="1"/>
  <c r="J15" i="1"/>
  <c r="O14" i="1"/>
  <c r="M14" i="1"/>
  <c r="L14" i="1"/>
  <c r="J14" i="1"/>
  <c r="O13" i="1"/>
  <c r="M13" i="1"/>
  <c r="L13" i="1"/>
  <c r="J13" i="1"/>
  <c r="O12" i="1"/>
  <c r="M12" i="1"/>
  <c r="L12" i="1"/>
  <c r="J12" i="1"/>
  <c r="O11" i="1"/>
  <c r="M11" i="1"/>
  <c r="L11" i="1"/>
  <c r="J11" i="1"/>
  <c r="O10" i="1"/>
  <c r="M10" i="1"/>
  <c r="L10" i="1"/>
  <c r="J10" i="1"/>
  <c r="O9" i="1"/>
  <c r="M9" i="1"/>
  <c r="L9" i="1"/>
  <c r="J9" i="1"/>
  <c r="O36" i="1" l="1"/>
  <c r="O31" i="1"/>
  <c r="O37" i="1" s="1"/>
  <c r="J31" i="1"/>
  <c r="M31" i="1" s="1"/>
  <c r="M37" i="1" s="1"/>
  <c r="J36" i="1"/>
  <c r="M36" i="1" s="1"/>
  <c r="J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0" authorId="0" shapeId="0" xr:uid="{802D031D-05AC-4500-8F6D-1E8BABE7629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2" authorId="0" shapeId="0" xr:uid="{652C81AB-6319-45D4-A647-25B626F7734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3" authorId="0" shapeId="0" xr:uid="{FDBD1517-DA3D-4B34-B967-A5D95FB27E6C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4" authorId="0" shapeId="0" xr:uid="{99BCB336-3AD8-47F8-B3C7-010EE9AA0C3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5" authorId="0" shapeId="0" xr:uid="{A77AB22B-01EC-4467-B8C8-640385AD7DB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6" authorId="0" shapeId="0" xr:uid="{D6B39EC8-80CC-4B91-9183-8E3063928F5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7" authorId="0" shapeId="0" xr:uid="{CF4A715B-EC8F-4280-8AB0-FFB4E3EF4B66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7" authorId="0" shapeId="0" xr:uid="{2B72F626-BBB7-4C0E-8EF4-912899BB746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8" authorId="0" shapeId="0" xr:uid="{58FAD7BB-745E-45FA-AB2D-AFD97D9845F8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8" authorId="0" shapeId="0" xr:uid="{994F7BFE-F0B0-4AE0-AF14-9264B8CE185E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9" authorId="0" shapeId="0" xr:uid="{B3EA0CEC-1681-4D9B-9FE2-F5935FEA3BC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0" authorId="0" shapeId="0" xr:uid="{9189CA2A-0A08-4EB1-9BA3-BAC0689193FF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1" authorId="0" shapeId="0" xr:uid="{EB45A8E6-78E2-4358-9D4C-01A0188E37B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2" authorId="0" shapeId="0" xr:uid="{6777A589-FF47-4AA2-8572-EF8CF9B5BFAD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3" authorId="0" shapeId="0" xr:uid="{C66FA19B-F87E-4B94-BDDC-ACC73244FAF5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4" authorId="0" shapeId="0" xr:uid="{DAB0B186-E4A4-40A1-991F-DBF76414291A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5" authorId="0" shapeId="0" xr:uid="{A5291343-A35C-4C07-A112-1A48C7F678C9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6" authorId="0" shapeId="0" xr:uid="{85B9428E-60DB-453B-B79F-1A5BE89F67D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35" authorId="0" shapeId="0" xr:uid="{B414B2B6-A369-4021-83E0-C641201CD0C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</commentList>
</comments>
</file>

<file path=xl/sharedStrings.xml><?xml version="1.0" encoding="utf-8"?>
<sst xmlns="http://schemas.openxmlformats.org/spreadsheetml/2006/main" count="201" uniqueCount="144">
  <si>
    <t>エネルギー使用量（原油換算値）、ＣＯ₂排出量換算チェックシート</t>
    <rPh sb="5" eb="7">
      <t>シヨウ</t>
    </rPh>
    <rPh sb="7" eb="8">
      <t>リョウ</t>
    </rPh>
    <rPh sb="9" eb="13">
      <t>ゲンユカンサン</t>
    </rPh>
    <rPh sb="13" eb="14">
      <t>チ</t>
    </rPh>
    <rPh sb="19" eb="21">
      <t>ハイシュツ</t>
    </rPh>
    <rPh sb="21" eb="22">
      <t>リョウ</t>
    </rPh>
    <rPh sb="22" eb="24">
      <t>カンサン</t>
    </rPh>
    <phoneticPr fontId="4"/>
  </si>
  <si>
    <t>１．CO₂排出量換算計算</t>
    <rPh sb="5" eb="7">
      <t>ハイシュツ</t>
    </rPh>
    <rPh sb="7" eb="8">
      <t>リョウ</t>
    </rPh>
    <rPh sb="8" eb="10">
      <t>カンサン</t>
    </rPh>
    <rPh sb="10" eb="12">
      <t>ケイサン</t>
    </rPh>
    <phoneticPr fontId="7"/>
  </si>
  <si>
    <t>事業者名：</t>
    <rPh sb="0" eb="1">
      <t>ジ</t>
    </rPh>
    <rPh sb="1" eb="2">
      <t>ギョウ</t>
    </rPh>
    <rPh sb="2" eb="3">
      <t>シャ</t>
    </rPh>
    <rPh sb="3" eb="4">
      <t>メイ</t>
    </rPh>
    <phoneticPr fontId="4"/>
  </si>
  <si>
    <t>○○○○○○ 様</t>
    <rPh sb="7" eb="8">
      <t>サマ</t>
    </rPh>
    <phoneticPr fontId="4"/>
  </si>
  <si>
    <t>作成日：</t>
    <rPh sb="0" eb="2">
      <t>サクセイ</t>
    </rPh>
    <rPh sb="2" eb="3">
      <t>ヒ</t>
    </rPh>
    <phoneticPr fontId="4"/>
  </si>
  <si>
    <t>令和○○年 ○月○○日</t>
    <rPh sb="0" eb="1">
      <t>レイ</t>
    </rPh>
    <rPh sb="1" eb="2">
      <t>ワ</t>
    </rPh>
    <phoneticPr fontId="4"/>
  </si>
  <si>
    <t>期  間：</t>
    <rPh sb="0" eb="1">
      <t>キ</t>
    </rPh>
    <rPh sb="3" eb="4">
      <t>アイダ</t>
    </rPh>
    <phoneticPr fontId="4"/>
  </si>
  <si>
    <t>○○○○年４月～○○○○年３月</t>
  </si>
  <si>
    <t>係数：埼玉県目標設定型排出量取引制度で使用している換算係数</t>
    <phoneticPr fontId="7"/>
  </si>
  <si>
    <t>種　　　類</t>
    <rPh sb="0" eb="1">
      <t>シュ</t>
    </rPh>
    <rPh sb="4" eb="5">
      <t>ルイ</t>
    </rPh>
    <phoneticPr fontId="4"/>
  </si>
  <si>
    <t>使用量</t>
    <rPh sb="0" eb="3">
      <t>シヨウリョウ</t>
    </rPh>
    <phoneticPr fontId="4"/>
  </si>
  <si>
    <t>単位当たり
発熱量</t>
    <rPh sb="0" eb="2">
      <t>タンイ</t>
    </rPh>
    <rPh sb="2" eb="3">
      <t>ア</t>
    </rPh>
    <rPh sb="6" eb="9">
      <t>ハツネツリョウ</t>
    </rPh>
    <phoneticPr fontId="4"/>
  </si>
  <si>
    <t>熱量</t>
    <phoneticPr fontId="4"/>
  </si>
  <si>
    <t>原油換算</t>
    <rPh sb="0" eb="2">
      <t>ゲンユ</t>
    </rPh>
    <rPh sb="2" eb="4">
      <t>カンサン</t>
    </rPh>
    <phoneticPr fontId="4"/>
  </si>
  <si>
    <t>原油換算係数</t>
    <rPh sb="0" eb="2">
      <t>ゲンユ</t>
    </rPh>
    <rPh sb="2" eb="4">
      <t>カンサン</t>
    </rPh>
    <rPh sb="4" eb="6">
      <t>ケイスウ</t>
    </rPh>
    <phoneticPr fontId="4"/>
  </si>
  <si>
    <t>原油換算使用量</t>
    <rPh sb="0" eb="2">
      <t>ゲンユ</t>
    </rPh>
    <rPh sb="2" eb="4">
      <t>カンサン</t>
    </rPh>
    <rPh sb="4" eb="7">
      <t>シヨウリョウ</t>
    </rPh>
    <phoneticPr fontId="4"/>
  </si>
  <si>
    <t>ＣＯ₂排出係数</t>
    <phoneticPr fontId="4"/>
  </si>
  <si>
    <t>ＣＯ₂排出量</t>
    <rPh sb="3" eb="5">
      <t>ハイシュツ</t>
    </rPh>
    <rPh sb="5" eb="6">
      <t>リョウ</t>
    </rPh>
    <phoneticPr fontId="4"/>
  </si>
  <si>
    <t>①</t>
    <phoneticPr fontId="4"/>
  </si>
  <si>
    <t>②</t>
    <phoneticPr fontId="4"/>
  </si>
  <si>
    <t>①×②</t>
    <phoneticPr fontId="4"/>
  </si>
  <si>
    <t>③</t>
    <phoneticPr fontId="4"/>
  </si>
  <si>
    <t>②×③</t>
    <phoneticPr fontId="4"/>
  </si>
  <si>
    <t>①×②×③</t>
    <phoneticPr fontId="4"/>
  </si>
  <si>
    <t>④</t>
    <phoneticPr fontId="4"/>
  </si>
  <si>
    <t>①×④</t>
    <phoneticPr fontId="4"/>
  </si>
  <si>
    <t>数値</t>
    <rPh sb="0" eb="2">
      <t>スウチ</t>
    </rPh>
    <phoneticPr fontId="4"/>
  </si>
  <si>
    <t>単位</t>
    <phoneticPr fontId="4"/>
  </si>
  <si>
    <t>単位</t>
    <rPh sb="0" eb="2">
      <t>タンイ</t>
    </rPh>
    <phoneticPr fontId="4"/>
  </si>
  <si>
    <t>GJ</t>
    <phoneticPr fontId="4"/>
  </si>
  <si>
    <t>kL/GJ</t>
    <phoneticPr fontId="4"/>
  </si>
  <si>
    <t>kL</t>
    <phoneticPr fontId="4"/>
  </si>
  <si>
    <t>t-ＣＯ₂</t>
    <phoneticPr fontId="4"/>
  </si>
  <si>
    <t>燃料及び熱</t>
    <rPh sb="0" eb="2">
      <t>ネンリョウ</t>
    </rPh>
    <rPh sb="2" eb="3">
      <t>オヨ</t>
    </rPh>
    <rPh sb="4" eb="5">
      <t>ネツ</t>
    </rPh>
    <phoneticPr fontId="4"/>
  </si>
  <si>
    <t>原油
（コンデンセートを除く）</t>
    <rPh sb="0" eb="2">
      <t>ゲンユ</t>
    </rPh>
    <rPh sb="12" eb="13">
      <t>ノゾ</t>
    </rPh>
    <phoneticPr fontId="4"/>
  </si>
  <si>
    <t>GJ/kL</t>
    <phoneticPr fontId="4"/>
  </si>
  <si>
    <t>揮発油
（ガソリン）</t>
    <rPh sb="0" eb="3">
      <t>キハツユ</t>
    </rPh>
    <phoneticPr fontId="4"/>
  </si>
  <si>
    <t>ナフサ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</si>
  <si>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</si>
  <si>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</si>
  <si>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Ａ重油</t>
    <rPh sb="1" eb="3">
      <t>ジュウユ</t>
    </rPh>
    <phoneticPr fontId="4"/>
  </si>
  <si>
    <t>Ｂ・Ｃ重油</t>
    <rPh sb="3" eb="5">
      <t>ジュウユ</t>
    </rPh>
    <phoneticPr fontId="4"/>
  </si>
  <si>
    <t>石油アスファルト</t>
    <rPh sb="0" eb="2">
      <t>セキユ</t>
    </rPh>
    <phoneticPr fontId="4"/>
  </si>
  <si>
    <t>t</t>
    <phoneticPr fontId="4"/>
  </si>
  <si>
    <t>GJ/t</t>
    <phoneticPr fontId="4"/>
  </si>
  <si>
    <t>石油ガス</t>
    <rPh sb="0" eb="2">
      <t>セキユ</t>
    </rPh>
    <phoneticPr fontId="4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</si>
  <si>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ｔ</t>
    </r>
    <r>
      <rPr>
        <sz val="9"/>
        <rFont val="ＭＳ Ｐゴシック"/>
        <family val="3"/>
        <charset val="128"/>
      </rPr>
      <t>）</t>
    </r>
    <phoneticPr fontId="4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</si>
  <si>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㎥</t>
    </r>
    <r>
      <rPr>
        <sz val="9"/>
        <rFont val="ＭＳ Ｐゴシック"/>
        <family val="3"/>
        <charset val="128"/>
      </rPr>
      <t>）</t>
    </r>
    <phoneticPr fontId="4"/>
  </si>
  <si>
    <t>㎥</t>
    <phoneticPr fontId="4"/>
  </si>
  <si>
    <t>GJ/㎥</t>
    <phoneticPr fontId="4"/>
  </si>
  <si>
    <t>石油系炭化水素ガス</t>
    <rPh sb="0" eb="3">
      <t>セキユケイ</t>
    </rPh>
    <rPh sb="3" eb="5">
      <t>タンカ</t>
    </rPh>
    <rPh sb="5" eb="7">
      <t>スイソ</t>
    </rPh>
    <phoneticPr fontId="4"/>
  </si>
  <si>
    <r>
      <t>千Nｍ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4"/>
  </si>
  <si>
    <r>
      <t>GJ/千Nｍ</t>
    </r>
    <r>
      <rPr>
        <vertAlign val="superscript"/>
        <sz val="9"/>
        <rFont val="ＭＳ Ｐ明朝"/>
        <family val="1"/>
        <charset val="128"/>
      </rPr>
      <t>3</t>
    </r>
    <phoneticPr fontId="4"/>
  </si>
  <si>
    <t>液化天然ガス
(LNG)</t>
    <rPh sb="0" eb="2">
      <t>エキカ</t>
    </rPh>
    <rPh sb="2" eb="4">
      <t>テンネン</t>
    </rPh>
    <phoneticPr fontId="4"/>
  </si>
  <si>
    <t>石炭</t>
    <rPh sb="0" eb="2">
      <t>セキタン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</si>
  <si>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</si>
  <si>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</si>
  <si>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無煙炭</t>
    <rPh sb="0" eb="3">
      <t>ムエンタン</t>
    </rPh>
    <phoneticPr fontId="4"/>
  </si>
  <si>
    <t>石炭コークス</t>
    <rPh sb="0" eb="2">
      <t>セキタン</t>
    </rPh>
    <phoneticPr fontId="4"/>
  </si>
  <si>
    <t>都市ガス</t>
    <rPh sb="0" eb="2">
      <t>トシ</t>
    </rPh>
    <phoneticPr fontId="4"/>
  </si>
  <si>
    <r>
      <t>千ｍ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4"/>
  </si>
  <si>
    <r>
      <t>GJ/千ｍ</t>
    </r>
    <r>
      <rPr>
        <vertAlign val="superscript"/>
        <sz val="9"/>
        <rFont val="ＭＳ Ｐ明朝"/>
        <family val="1"/>
        <charset val="128"/>
      </rPr>
      <t>3</t>
    </r>
    <phoneticPr fontId="4"/>
  </si>
  <si>
    <r>
      <t>千Nｍ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4"/>
  </si>
  <si>
    <t>産業用蒸気</t>
    <rPh sb="0" eb="3">
      <t>サンギョウヨウ</t>
    </rPh>
    <rPh sb="3" eb="5">
      <t>ジョウキ</t>
    </rPh>
    <phoneticPr fontId="4"/>
  </si>
  <si>
    <t>GJ/GJ</t>
    <phoneticPr fontId="4"/>
  </si>
  <si>
    <t>小計</t>
    <phoneticPr fontId="4"/>
  </si>
  <si>
    <t>電気</t>
    <rPh sb="0" eb="2">
      <t>デンキ</t>
    </rPh>
    <phoneticPr fontId="4"/>
  </si>
  <si>
    <t>①</t>
  </si>
  <si>
    <t>③=①×②</t>
    <phoneticPr fontId="4"/>
  </si>
  <si>
    <t>⑤=①×②×④</t>
    <phoneticPr fontId="4"/>
  </si>
  <si>
    <t>千kWh</t>
    <rPh sb="0" eb="1">
      <t>セン</t>
    </rPh>
    <phoneticPr fontId="4"/>
  </si>
  <si>
    <t>GJ/千kWh</t>
    <rPh sb="3" eb="4">
      <t>セン</t>
    </rPh>
    <phoneticPr fontId="4"/>
  </si>
  <si>
    <t>合計</t>
    <rPh sb="0" eb="2">
      <t>ゴウケイ</t>
    </rPh>
    <phoneticPr fontId="4"/>
  </si>
  <si>
    <t>※「種類」は主なもののみ、これ以外は省略</t>
    <rPh sb="2" eb="4">
      <t>シュルイ</t>
    </rPh>
    <rPh sb="6" eb="7">
      <t>オモ</t>
    </rPh>
    <rPh sb="15" eb="17">
      <t>イガイ</t>
    </rPh>
    <rPh sb="18" eb="20">
      <t>ショウリャク</t>
    </rPh>
    <phoneticPr fontId="26"/>
  </si>
  <si>
    <t>※都市ガス、電気の「単位当たり発熱量」は、便宜的に上記数値で計算</t>
    <rPh sb="1" eb="3">
      <t>トシ</t>
    </rPh>
    <rPh sb="6" eb="8">
      <t>デンキ</t>
    </rPh>
    <rPh sb="10" eb="12">
      <t>タンイ</t>
    </rPh>
    <rPh sb="12" eb="13">
      <t>ア</t>
    </rPh>
    <rPh sb="15" eb="17">
      <t>ハツネツ</t>
    </rPh>
    <rPh sb="17" eb="18">
      <t>リョウ</t>
    </rPh>
    <rPh sb="21" eb="24">
      <t>ベンギテキ</t>
    </rPh>
    <rPh sb="25" eb="27">
      <t>ジョウキ</t>
    </rPh>
    <rPh sb="27" eb="29">
      <t>スウチ</t>
    </rPh>
    <rPh sb="30" eb="32">
      <t>ケイサン</t>
    </rPh>
    <phoneticPr fontId="26"/>
  </si>
  <si>
    <t>※LPG：1㎥＝１．９９２㎏</t>
    <phoneticPr fontId="26"/>
  </si>
  <si>
    <r>
      <t xml:space="preserve">２．効果計算係数
</t>
    </r>
    <r>
      <rPr>
        <sz val="9"/>
        <color theme="1"/>
        <rFont val="ＭＳ Ｐ明朝"/>
        <family val="1"/>
        <charset val="128"/>
      </rPr>
      <t/>
    </r>
    <rPh sb="2" eb="4">
      <t>コウカ</t>
    </rPh>
    <rPh sb="4" eb="6">
      <t>ケイサン</t>
    </rPh>
    <rPh sb="6" eb="8">
      <t>ケイスウ</t>
    </rPh>
    <phoneticPr fontId="7"/>
  </si>
  <si>
    <t>（個票シート等で、エネルギー使用量、ＣＯ２排出量、削減金額等の算出には下表の係数を使用しています。）</t>
  </si>
  <si>
    <t>エネルギー
の種類</t>
    <rPh sb="7" eb="9">
      <t>シュルイ</t>
    </rPh>
    <phoneticPr fontId="7"/>
  </si>
  <si>
    <t>単価</t>
    <rPh sb="0" eb="2">
      <t>タンカ</t>
    </rPh>
    <phoneticPr fontId="7"/>
  </si>
  <si>
    <t>原油換算係数 *2</t>
    <rPh sb="0" eb="2">
      <t>ゲンユ</t>
    </rPh>
    <rPh sb="2" eb="4">
      <t>カンサン</t>
    </rPh>
    <rPh sb="4" eb="6">
      <t>ケイスウ</t>
    </rPh>
    <phoneticPr fontId="7"/>
  </si>
  <si>
    <r>
      <t>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排出係数</t>
    </r>
    <r>
      <rPr>
        <sz val="10"/>
        <color theme="1"/>
        <rFont val="ＭＳ Ｐ明朝"/>
        <family val="1"/>
        <charset val="128"/>
      </rPr>
      <t xml:space="preserve"> *2</t>
    </r>
    <rPh sb="3" eb="5">
      <t>ハイシュツ</t>
    </rPh>
    <rPh sb="5" eb="7">
      <t>ケイスウ</t>
    </rPh>
    <phoneticPr fontId="7"/>
  </si>
  <si>
    <t>記号</t>
    <rPh sb="0" eb="2">
      <t>キゴウ</t>
    </rPh>
    <phoneticPr fontId="7"/>
  </si>
  <si>
    <t>数値</t>
    <rPh sb="0" eb="2">
      <t>スウチ</t>
    </rPh>
    <phoneticPr fontId="7"/>
  </si>
  <si>
    <t>単位</t>
    <rPh sb="0" eb="2">
      <t>タンイ</t>
    </rPh>
    <phoneticPr fontId="7"/>
  </si>
  <si>
    <r>
      <t>電力</t>
    </r>
    <r>
      <rPr>
        <sz val="8"/>
        <color theme="1"/>
        <rFont val="ＭＳ Ｐ明朝"/>
        <family val="1"/>
        <charset val="128"/>
      </rPr>
      <t>　＊１</t>
    </r>
    <rPh sb="0" eb="2">
      <t>デンリョク</t>
    </rPh>
    <phoneticPr fontId="7"/>
  </si>
  <si>
    <t>dy</t>
    <phoneticPr fontId="7"/>
  </si>
  <si>
    <t>円/ｋWh</t>
    <rPh sb="0" eb="1">
      <t>エン</t>
    </rPh>
    <phoneticPr fontId="7"/>
  </si>
  <si>
    <t>do</t>
    <phoneticPr fontId="7"/>
  </si>
  <si>
    <t>ｋL/千ｋWh</t>
    <rPh sb="3" eb="4">
      <t>セン</t>
    </rPh>
    <phoneticPr fontId="7"/>
  </si>
  <si>
    <t>dc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</si>
  <si>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/千ｋWh</t>
    </r>
    <rPh sb="6" eb="7">
      <t>セン</t>
    </rPh>
    <phoneticPr fontId="7"/>
  </si>
  <si>
    <t>灯油</t>
    <rPh sb="0" eb="2">
      <t>トウユ</t>
    </rPh>
    <phoneticPr fontId="7"/>
  </si>
  <si>
    <t>ｔｙ</t>
    <phoneticPr fontId="7"/>
  </si>
  <si>
    <t>円/L</t>
    <rPh sb="0" eb="1">
      <t>エン</t>
    </rPh>
    <phoneticPr fontId="7"/>
  </si>
  <si>
    <t>to</t>
    <phoneticPr fontId="7"/>
  </si>
  <si>
    <t>ｋL/ｋL</t>
    <phoneticPr fontId="7"/>
  </si>
  <si>
    <t>ｔｃ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</si>
  <si>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/ｋL</t>
    </r>
    <phoneticPr fontId="7"/>
  </si>
  <si>
    <t>A重油</t>
    <rPh sb="1" eb="3">
      <t>ジュウユ</t>
    </rPh>
    <phoneticPr fontId="7"/>
  </si>
  <si>
    <t>ay</t>
    <phoneticPr fontId="7"/>
  </si>
  <si>
    <t>ao</t>
    <phoneticPr fontId="7"/>
  </si>
  <si>
    <t>ac</t>
    <phoneticPr fontId="7"/>
  </si>
  <si>
    <t>LPG(ｋｇ）</t>
    <phoneticPr fontId="7"/>
  </si>
  <si>
    <t>ｋy</t>
    <phoneticPr fontId="7"/>
  </si>
  <si>
    <t>円/ｋｇ</t>
    <phoneticPr fontId="7"/>
  </si>
  <si>
    <t>ｋo</t>
    <phoneticPr fontId="7"/>
  </si>
  <si>
    <r>
      <t>ｋL/</t>
    </r>
    <r>
      <rPr>
        <sz val="10"/>
        <rFont val="ＭＳ Ｐ明朝"/>
        <family val="1"/>
        <charset val="128"/>
      </rPr>
      <t>t</t>
    </r>
    <phoneticPr fontId="7"/>
  </si>
  <si>
    <t>ｋc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</si>
  <si>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</t>
    </r>
    <r>
      <rPr>
        <sz val="10"/>
        <rFont val="ＭＳ Ｐ明朝"/>
        <family val="1"/>
        <charset val="128"/>
      </rPr>
      <t>ｔ</t>
    </r>
    <phoneticPr fontId="7"/>
  </si>
  <si>
    <t>ガソリン</t>
    <phoneticPr fontId="7"/>
  </si>
  <si>
    <t>ｋL/ｋL</t>
  </si>
  <si>
    <t>t-CO2/ｋL</t>
  </si>
  <si>
    <t>LPG（㎥）</t>
    <phoneticPr fontId="7"/>
  </si>
  <si>
    <t>ｍy</t>
    <phoneticPr fontId="7"/>
  </si>
  <si>
    <t>円/㎥</t>
    <phoneticPr fontId="7"/>
  </si>
  <si>
    <t>ｍo</t>
    <phoneticPr fontId="7"/>
  </si>
  <si>
    <t>ｋL/㎥</t>
    <phoneticPr fontId="7"/>
  </si>
  <si>
    <t>ｍc</t>
    <phoneticPr fontId="7"/>
  </si>
  <si>
    <r>
      <t>t-CO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/㎥</t>
    </r>
    <phoneticPr fontId="7"/>
  </si>
  <si>
    <t>軽油</t>
    <rPh sb="0" eb="2">
      <t>ケイユ</t>
    </rPh>
    <phoneticPr fontId="7"/>
  </si>
  <si>
    <t>円/㎥</t>
  </si>
  <si>
    <t>ｋL/㎥</t>
  </si>
  <si>
    <t>t-CO2/㎥</t>
  </si>
  <si>
    <t>都市ガス　１３A</t>
    <rPh sb="0" eb="2">
      <t>トシ</t>
    </rPh>
    <phoneticPr fontId="7"/>
  </si>
  <si>
    <t>gy</t>
    <phoneticPr fontId="7"/>
  </si>
  <si>
    <t>円/㎥</t>
    <rPh sb="0" eb="1">
      <t>エン</t>
    </rPh>
    <phoneticPr fontId="7"/>
  </si>
  <si>
    <t>go</t>
    <phoneticPr fontId="7"/>
  </si>
  <si>
    <t>ｋL/千㎥</t>
    <rPh sb="3" eb="4">
      <t>セン</t>
    </rPh>
    <phoneticPr fontId="7"/>
  </si>
  <si>
    <t>gc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</si>
  <si>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/千㎥</t>
    </r>
    <rPh sb="6" eb="7">
      <t>セン</t>
    </rPh>
    <phoneticPr fontId="7"/>
  </si>
  <si>
    <t>円/ｋｇ</t>
  </si>
  <si>
    <t>ｘｙ</t>
    <phoneticPr fontId="7"/>
  </si>
  <si>
    <t>ｘｏ</t>
    <phoneticPr fontId="7"/>
  </si>
  <si>
    <t>ｘｃ</t>
    <phoneticPr fontId="7"/>
  </si>
  <si>
    <t>ｋL/t</t>
  </si>
  <si>
    <t>t-CO2/ｔ</t>
  </si>
  <si>
    <t>＊１：単価は Ⅲ.エネルギーの使用状況シートの表より。　　＊２：係数は埼玉県排出量取引制度ガイドラインによります。</t>
    <rPh sb="3" eb="5">
      <t>タンカ</t>
    </rPh>
    <rPh sb="15" eb="17">
      <t>シヨウ</t>
    </rPh>
    <rPh sb="17" eb="19">
      <t>ジョウキョウ</t>
    </rPh>
    <rPh sb="23" eb="24">
      <t>ヒョウ</t>
    </rPh>
    <rPh sb="32" eb="34">
      <t>ケイスウ</t>
    </rPh>
    <rPh sb="35" eb="38">
      <t>サイタマケン</t>
    </rPh>
    <rPh sb="38" eb="40">
      <t>ハイシュツ</t>
    </rPh>
    <rPh sb="40" eb="41">
      <t>リョウ</t>
    </rPh>
    <rPh sb="41" eb="43">
      <t>トリヒキ</t>
    </rPh>
    <rPh sb="43" eb="45">
      <t>セイド</t>
    </rPh>
    <phoneticPr fontId="7"/>
  </si>
  <si>
    <t>原油のうちコンデンセート（ＮＧＬ）、石油コークス、コークス炉ガス、高炉ガス、転炉ガス、コールタール、都市ガス（６A)、産業用以外の蒸気、温水、冷水の行を削除し、ＣＯ₂排出量の列を追加した。</t>
    <rPh sb="59" eb="62">
      <t>サンギョウヨウ</t>
    </rPh>
    <rPh sb="62" eb="64">
      <t>イガイ</t>
    </rPh>
    <rPh sb="65" eb="67">
      <t>ジョウキ</t>
    </rPh>
    <rPh sb="68" eb="70">
      <t>オンスイ</t>
    </rPh>
    <rPh sb="71" eb="73">
      <t>レイスイ</t>
    </rPh>
    <phoneticPr fontId="4"/>
  </si>
  <si>
    <t>＊１　　都市ガスの「②単位当たり発熱量」については、標準状態（０℃、１気圧）を使用状態（１５℃）に換算する係数（０．９６６65）を
         標準状態における発熱量に掛けている。</t>
    <rPh sb="4" eb="6">
      <t>トシ</t>
    </rPh>
    <rPh sb="11" eb="13">
      <t>タンイ</t>
    </rPh>
    <rPh sb="13" eb="14">
      <t>ア</t>
    </rPh>
    <rPh sb="16" eb="17">
      <t>ハツ</t>
    </rPh>
    <rPh sb="17" eb="18">
      <t>ネツ</t>
    </rPh>
    <rPh sb="18" eb="19">
      <t>リョウ</t>
    </rPh>
    <rPh sb="26" eb="28">
      <t>ヒョウジュン</t>
    </rPh>
    <rPh sb="28" eb="30">
      <t>ジョウタイ</t>
    </rPh>
    <rPh sb="35" eb="37">
      <t>キアツ</t>
    </rPh>
    <rPh sb="39" eb="41">
      <t>シヨウ</t>
    </rPh>
    <rPh sb="41" eb="43">
      <t>ジョウタイ</t>
    </rPh>
    <rPh sb="49" eb="51">
      <t>カンサン</t>
    </rPh>
    <rPh sb="53" eb="55">
      <t>ケイスウ</t>
    </rPh>
    <rPh sb="75" eb="77">
      <t>ヒョウジュン</t>
    </rPh>
    <rPh sb="77" eb="79">
      <t>ジョウタイ</t>
    </rPh>
    <rPh sb="83" eb="85">
      <t>ハツネツ</t>
    </rPh>
    <rPh sb="85" eb="86">
      <t>リョウ</t>
    </rPh>
    <rPh sb="87" eb="88">
      <t>カ</t>
    </rPh>
    <phoneticPr fontId="4"/>
  </si>
  <si>
    <r>
      <t>＊２　　１３A(４５MJ/㎥）：東京ガス、武州ガス、大東ガス、伊</t>
    </r>
    <r>
      <rPr>
        <sz val="10"/>
        <color rgb="FFFF0000"/>
        <rFont val="ＭＳ Ｐ明朝"/>
        <family val="1"/>
        <charset val="128"/>
      </rPr>
      <t>奈</t>
    </r>
    <r>
      <rPr>
        <sz val="10"/>
        <color indexed="8"/>
        <rFont val="ＭＳ Ｐ明朝"/>
        <family val="1"/>
        <charset val="128"/>
      </rPr>
      <t>都市ガス、角栄ガス、幸手都市ガス、松栄ガス、
　　　　　　　　　　　　　　　坂戸ガス、日高都市ガス、鷺宮ガス</t>
    </r>
    <r>
      <rPr>
        <sz val="10"/>
        <color rgb="FFFF0000"/>
        <rFont val="ＭＳ Ｐ明朝"/>
        <family val="1"/>
        <charset val="128"/>
      </rPr>
      <t>、東彩ガス、武蔵野ガス、太田都市ガス</t>
    </r>
    <rPh sb="16" eb="18">
      <t>トウキョウ</t>
    </rPh>
    <rPh sb="21" eb="23">
      <t>ブシュウ</t>
    </rPh>
    <rPh sb="26" eb="28">
      <t>ダイトウ</t>
    </rPh>
    <rPh sb="31" eb="33">
      <t>イナ</t>
    </rPh>
    <rPh sb="33" eb="35">
      <t>トシ</t>
    </rPh>
    <rPh sb="38" eb="40">
      <t>カクエイ</t>
    </rPh>
    <rPh sb="43" eb="45">
      <t>サッテ</t>
    </rPh>
    <rPh sb="45" eb="47">
      <t>トシ</t>
    </rPh>
    <rPh sb="50" eb="51">
      <t>マツ</t>
    </rPh>
    <rPh sb="51" eb="52">
      <t>サカエ</t>
    </rPh>
    <rPh sb="88" eb="89">
      <t>トウ</t>
    </rPh>
    <rPh sb="89" eb="90">
      <t>サイ</t>
    </rPh>
    <rPh sb="93" eb="96">
      <t>ムサシノ</t>
    </rPh>
    <rPh sb="99" eb="101">
      <t>オオタ</t>
    </rPh>
    <rPh sb="101" eb="103">
      <t>トシ</t>
    </rPh>
    <phoneticPr fontId="4"/>
  </si>
  <si>
    <r>
      <t>　　　　１３A(４３．１２MJ/㎥）：入間ガス、新日本瓦斯、西武ガス</t>
    </r>
    <r>
      <rPr>
        <sz val="10"/>
        <color rgb="FFFF0000"/>
        <rFont val="ＭＳ Ｐ明朝"/>
        <family val="1"/>
        <charset val="128"/>
      </rPr>
      <t>、埼玉ガス、本庄ガスの一部</t>
    </r>
    <rPh sb="19" eb="21">
      <t>イルマ</t>
    </rPh>
    <rPh sb="24" eb="27">
      <t>シンニホン</t>
    </rPh>
    <rPh sb="27" eb="29">
      <t>ガス</t>
    </rPh>
    <rPh sb="30" eb="32">
      <t>セイブ</t>
    </rPh>
    <rPh sb="40" eb="42">
      <t>ホンジョウ</t>
    </rPh>
    <rPh sb="45" eb="47">
      <t>イチブ</t>
    </rPh>
    <phoneticPr fontId="4"/>
  </si>
  <si>
    <t>　　　　１３A(４６．０４MJ/㎥）：秩父ガス</t>
    <rPh sb="19" eb="21">
      <t>チチブ</t>
    </rPh>
    <phoneticPr fontId="4"/>
  </si>
  <si>
    <r>
      <t>　　　　１２A（４１．８６MJ/㎥）：</t>
    </r>
    <r>
      <rPr>
        <sz val="10"/>
        <color rgb="FFFF0000"/>
        <rFont val="ＭＳ Ｐ明朝"/>
        <family val="1"/>
        <charset val="128"/>
      </rPr>
      <t>本庄ガスの一部</t>
    </r>
    <rPh sb="19" eb="21">
      <t>ホンジョウ</t>
    </rPh>
    <rPh sb="24" eb="26">
      <t>イチブ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</si>
</sst>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8" formatCode="#,##0.0;&quot;▲ &quot;#,##0.0"/>
  </numFmts>
  <fonts count="39">
    <font>
      <sz val="11"/>
      <color theme="1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vertAlign val="superscript"/>
      <sz val="1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vertAlign val="subscript"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2"/>
      <charset val="128"/>
    </font>
    <font>
      <vertAlign val="subscript"/>
      <sz val="10"/>
      <name val="ＭＳ Ｐ明朝"/>
      <family val="1"/>
      <charset val="128"/>
    </font>
    <font>
      <b/>
      <sz val="10"/>
      <color indexed="59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5" fillId="0" borderId="0" xfId="1" applyNumberFormat="1" applyFont="1" applyProtection="1">
      <alignment vertical="center"/>
    </xf>
    <xf numFmtId="0" fontId="5" fillId="2" borderId="0" xfId="1" applyNumberFormat="1" applyFont="1" applyFill="1" applyProtection="1">
      <alignment vertical="center"/>
    </xf>
    <xf numFmtId="0" fontId="6" fillId="2" borderId="0" xfId="1" applyNumberFormat="1" applyFont="1" applyFill="1" applyAlignment="1" applyProtection="1">
      <alignment horizontal="left" vertical="center"/>
    </xf>
    <xf numFmtId="0" fontId="5" fillId="2" borderId="0" xfId="1" applyNumberFormat="1" applyFont="1" applyFill="1" applyAlignment="1" applyProtection="1">
      <alignment horizontal="left" vertical="center"/>
    </xf>
    <xf numFmtId="0" fontId="5" fillId="0" borderId="0" xfId="1" applyNumberFormat="1" applyFont="1" applyAlignment="1" applyProtection="1">
      <alignment vertical="center"/>
    </xf>
    <xf numFmtId="0" fontId="1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1" fillId="0" borderId="0" xfId="1" applyNumberFormat="1" applyFont="1" applyBorder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left" vertical="center"/>
    </xf>
    <xf numFmtId="0" fontId="10" fillId="2" borderId="5" xfId="2" applyNumberFormat="1" applyFont="1" applyFill="1" applyBorder="1" applyAlignment="1" applyProtection="1">
      <alignment vertical="center" wrapText="1"/>
    </xf>
    <xf numFmtId="0" fontId="10" fillId="0" borderId="8" xfId="2" applyNumberFormat="1" applyFont="1" applyFill="1" applyBorder="1" applyAlignment="1" applyProtection="1">
      <alignment vertical="center" wrapText="1"/>
    </xf>
    <xf numFmtId="0" fontId="10" fillId="0" borderId="3" xfId="2" applyNumberFormat="1" applyFont="1" applyFill="1" applyBorder="1" applyAlignment="1" applyProtection="1">
      <alignment vertical="center" wrapText="1"/>
    </xf>
    <xf numFmtId="0" fontId="10" fillId="2" borderId="9" xfId="2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Border="1" applyAlignment="1" applyProtection="1">
      <alignment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12" fillId="2" borderId="15" xfId="2" applyNumberFormat="1" applyFont="1" applyFill="1" applyBorder="1" applyAlignment="1" applyProtection="1">
      <alignment horizontal="center" vertical="center" wrapText="1"/>
    </xf>
    <xf numFmtId="0" fontId="11" fillId="2" borderId="16" xfId="2" applyNumberFormat="1" applyFont="1" applyFill="1" applyBorder="1" applyAlignment="1" applyProtection="1">
      <alignment horizontal="center" vertical="center" wrapText="1"/>
    </xf>
    <xf numFmtId="0" fontId="12" fillId="2" borderId="17" xfId="2" applyNumberFormat="1" applyFont="1" applyFill="1" applyBorder="1" applyAlignment="1" applyProtection="1">
      <alignment horizontal="center" vertical="center" wrapText="1"/>
    </xf>
    <xf numFmtId="0" fontId="13" fillId="0" borderId="15" xfId="1" applyNumberFormat="1" applyFont="1" applyBorder="1" applyAlignment="1" applyProtection="1">
      <alignment horizontal="center" vertical="center"/>
    </xf>
    <xf numFmtId="0" fontId="14" fillId="0" borderId="17" xfId="1" applyNumberFormat="1" applyFont="1" applyBorder="1" applyAlignment="1" applyProtection="1">
      <alignment horizontal="center" vertical="center" wrapText="1"/>
    </xf>
    <xf numFmtId="0" fontId="10" fillId="2" borderId="20" xfId="2" applyNumberFormat="1" applyFont="1" applyFill="1" applyBorder="1" applyAlignment="1" applyProtection="1">
      <alignment horizontal="center" vertical="center"/>
    </xf>
    <xf numFmtId="0" fontId="10" fillId="2" borderId="21" xfId="2" applyNumberFormat="1" applyFont="1" applyFill="1" applyBorder="1" applyAlignment="1" applyProtection="1">
      <alignment horizontal="center" vertical="center"/>
    </xf>
    <xf numFmtId="0" fontId="10" fillId="2" borderId="20" xfId="2" applyNumberFormat="1" applyFont="1" applyFill="1" applyBorder="1" applyAlignment="1" applyProtection="1">
      <alignment horizontal="center" vertical="center" wrapText="1"/>
    </xf>
    <xf numFmtId="0" fontId="10" fillId="2" borderId="21" xfId="2" applyNumberFormat="1" applyFont="1" applyFill="1" applyBorder="1" applyAlignment="1" applyProtection="1">
      <alignment horizontal="center" vertical="center" wrapText="1"/>
    </xf>
    <xf numFmtId="0" fontId="12" fillId="2" borderId="22" xfId="2" applyNumberFormat="1" applyFont="1" applyFill="1" applyBorder="1" applyAlignment="1" applyProtection="1">
      <alignment horizontal="center" vertical="center" wrapText="1"/>
    </xf>
    <xf numFmtId="0" fontId="12" fillId="2" borderId="23" xfId="2" applyNumberFormat="1" applyFont="1" applyFill="1" applyBorder="1" applyAlignment="1" applyProtection="1">
      <alignment horizontal="center" vertical="center" wrapText="1"/>
    </xf>
    <xf numFmtId="0" fontId="12" fillId="2" borderId="20" xfId="2" applyNumberFormat="1" applyFont="1" applyFill="1" applyBorder="1" applyAlignment="1" applyProtection="1">
      <alignment horizontal="center" vertical="center" wrapText="1"/>
    </xf>
    <xf numFmtId="0" fontId="12" fillId="2" borderId="24" xfId="2" applyNumberFormat="1" applyFont="1" applyFill="1" applyBorder="1" applyAlignment="1" applyProtection="1">
      <alignment horizontal="center" vertical="center" wrapText="1"/>
    </xf>
    <xf numFmtId="0" fontId="14" fillId="0" borderId="24" xfId="1" applyNumberFormat="1" applyFont="1" applyBorder="1" applyAlignment="1" applyProtection="1">
      <alignment horizontal="center" vertical="center"/>
    </xf>
    <xf numFmtId="0" fontId="15" fillId="3" borderId="29" xfId="3" applyNumberFormat="1" applyFont="1" applyFill="1" applyBorder="1" applyAlignment="1" applyProtection="1">
      <alignment horizontal="right" vertical="center"/>
    </xf>
    <xf numFmtId="0" fontId="15" fillId="2" borderId="30" xfId="2" applyNumberFormat="1" applyFont="1" applyFill="1" applyBorder="1" applyAlignment="1" applyProtection="1">
      <alignment horizontal="center" vertical="center"/>
    </xf>
    <xf numFmtId="0" fontId="15" fillId="2" borderId="26" xfId="2" applyNumberFormat="1" applyFont="1" applyFill="1" applyBorder="1" applyAlignment="1" applyProtection="1">
      <alignment horizontal="center" vertical="center" wrapText="1"/>
    </xf>
    <xf numFmtId="0" fontId="15" fillId="2" borderId="31" xfId="2" applyNumberFormat="1" applyFont="1" applyFill="1" applyBorder="1" applyAlignment="1" applyProtection="1">
      <alignment horizontal="center" vertical="center" wrapText="1"/>
    </xf>
    <xf numFmtId="0" fontId="15" fillId="2" borderId="32" xfId="2" applyNumberFormat="1" applyFont="1" applyFill="1" applyBorder="1" applyAlignment="1" applyProtection="1">
      <alignment horizontal="center" vertical="center" wrapText="1"/>
    </xf>
    <xf numFmtId="0" fontId="15" fillId="2" borderId="33" xfId="2" applyNumberFormat="1" applyFont="1" applyFill="1" applyBorder="1" applyAlignment="1" applyProtection="1">
      <alignment horizontal="center" vertical="center" wrapText="1"/>
    </xf>
    <xf numFmtId="0" fontId="15" fillId="4" borderId="34" xfId="2" applyNumberFormat="1" applyFont="1" applyFill="1" applyBorder="1" applyAlignment="1" applyProtection="1">
      <alignment horizontal="right" vertical="center" wrapText="1"/>
    </xf>
    <xf numFmtId="0" fontId="17" fillId="0" borderId="27" xfId="1" applyNumberFormat="1" applyFont="1" applyBorder="1" applyAlignment="1" applyProtection="1">
      <alignment vertical="center"/>
    </xf>
    <xf numFmtId="0" fontId="17" fillId="5" borderId="35" xfId="1" applyNumberFormat="1" applyFont="1" applyFill="1" applyBorder="1" applyAlignment="1" applyProtection="1">
      <alignment horizontal="right" vertical="center"/>
    </xf>
    <xf numFmtId="0" fontId="15" fillId="0" borderId="29" xfId="3" applyNumberFormat="1" applyFont="1" applyFill="1" applyBorder="1" applyAlignment="1" applyProtection="1">
      <alignment horizontal="right" vertical="center"/>
      <protection locked="0"/>
    </xf>
    <xf numFmtId="0" fontId="18" fillId="2" borderId="39" xfId="2" applyNumberFormat="1" applyFont="1" applyFill="1" applyBorder="1" applyAlignment="1" applyProtection="1">
      <alignment horizontal="center" vertical="center"/>
    </xf>
    <xf numFmtId="0" fontId="16" fillId="2" borderId="33" xfId="2" applyNumberFormat="1" applyFont="1" applyFill="1" applyBorder="1" applyAlignment="1" applyProtection="1">
      <alignment horizontal="center" vertical="center" wrapText="1"/>
    </xf>
    <xf numFmtId="0" fontId="16" fillId="2" borderId="39" xfId="2" applyNumberFormat="1" applyFont="1" applyFill="1" applyBorder="1" applyAlignment="1" applyProtection="1">
      <alignment horizontal="center" vertical="center" wrapText="1"/>
    </xf>
    <xf numFmtId="0" fontId="15" fillId="2" borderId="40" xfId="2" applyNumberFormat="1" applyFont="1" applyFill="1" applyBorder="1" applyAlignment="1" applyProtection="1">
      <alignment horizontal="center" vertical="center" wrapText="1"/>
    </xf>
    <xf numFmtId="0" fontId="19" fillId="0" borderId="37" xfId="1" applyNumberFormat="1" applyFont="1" applyBorder="1" applyProtection="1">
      <alignment vertical="center"/>
    </xf>
    <xf numFmtId="0" fontId="18" fillId="2" borderId="50" xfId="2" applyNumberFormat="1" applyFont="1" applyFill="1" applyBorder="1" applyAlignment="1" applyProtection="1">
      <alignment horizontal="center" vertical="center"/>
    </xf>
    <xf numFmtId="0" fontId="15" fillId="2" borderId="50" xfId="2" applyNumberFormat="1" applyFont="1" applyFill="1" applyBorder="1" applyAlignment="1" applyProtection="1">
      <alignment horizontal="center" vertical="center"/>
    </xf>
    <xf numFmtId="0" fontId="15" fillId="2" borderId="39" xfId="2" applyNumberFormat="1" applyFont="1" applyFill="1" applyBorder="1" applyAlignment="1" applyProtection="1">
      <alignment horizontal="center" vertical="center"/>
    </xf>
    <xf numFmtId="0" fontId="16" fillId="2" borderId="33" xfId="2" applyNumberFormat="1" applyFont="1" applyFill="1" applyBorder="1" applyAlignment="1" applyProtection="1">
      <alignment horizontal="center" vertical="center"/>
    </xf>
    <xf numFmtId="0" fontId="16" fillId="2" borderId="39" xfId="2" applyNumberFormat="1" applyFont="1" applyFill="1" applyBorder="1" applyAlignment="1" applyProtection="1">
      <alignment horizontal="center" vertical="center"/>
    </xf>
    <xf numFmtId="0" fontId="5" fillId="2" borderId="52" xfId="1" applyNumberFormat="1" applyFont="1" applyFill="1" applyBorder="1" applyAlignment="1" applyProtection="1">
      <alignment vertical="center" wrapText="1"/>
    </xf>
    <xf numFmtId="0" fontId="15" fillId="2" borderId="59" xfId="2" applyNumberFormat="1" applyFont="1" applyFill="1" applyBorder="1" applyAlignment="1" applyProtection="1">
      <alignment horizontal="center" vertical="center"/>
    </xf>
    <xf numFmtId="0" fontId="16" fillId="2" borderId="60" xfId="2" applyNumberFormat="1" applyFont="1" applyFill="1" applyBorder="1" applyAlignment="1" applyProtection="1">
      <alignment horizontal="center" vertical="center" wrapText="1"/>
    </xf>
    <xf numFmtId="0" fontId="19" fillId="0" borderId="62" xfId="1" applyNumberFormat="1" applyFont="1" applyBorder="1" applyProtection="1">
      <alignment vertical="center"/>
    </xf>
    <xf numFmtId="0" fontId="15" fillId="2" borderId="66" xfId="3" applyNumberFormat="1" applyFont="1" applyFill="1" applyBorder="1" applyAlignment="1" applyProtection="1">
      <alignment horizontal="center" vertical="center"/>
    </xf>
    <xf numFmtId="0" fontId="15" fillId="2" borderId="67" xfId="2" applyNumberFormat="1" applyFont="1" applyFill="1" applyBorder="1" applyAlignment="1" applyProtection="1">
      <alignment horizontal="center" vertical="center"/>
    </xf>
    <xf numFmtId="0" fontId="16" fillId="2" borderId="68" xfId="2" applyNumberFormat="1" applyFont="1" applyFill="1" applyBorder="1" applyAlignment="1" applyProtection="1">
      <alignment horizontal="center" vertical="center"/>
    </xf>
    <xf numFmtId="0" fontId="16" fillId="2" borderId="67" xfId="2" applyNumberFormat="1" applyFont="1" applyFill="1" applyBorder="1" applyAlignment="1" applyProtection="1">
      <alignment horizontal="center" vertical="center"/>
    </xf>
    <xf numFmtId="0" fontId="15" fillId="2" borderId="68" xfId="2" applyNumberFormat="1" applyFont="1" applyFill="1" applyBorder="1" applyAlignment="1" applyProtection="1">
      <alignment horizontal="center" vertical="center"/>
    </xf>
    <xf numFmtId="0" fontId="16" fillId="2" borderId="68" xfId="2" applyNumberFormat="1" applyFont="1" applyFill="1" applyBorder="1" applyAlignment="1" applyProtection="1">
      <alignment horizontal="center" vertical="center" wrapText="1"/>
    </xf>
    <xf numFmtId="0" fontId="19" fillId="0" borderId="46" xfId="1" applyNumberFormat="1" applyFont="1" applyBorder="1" applyProtection="1">
      <alignment vertical="center"/>
    </xf>
    <xf numFmtId="0" fontId="15" fillId="2" borderId="71" xfId="2" applyNumberFormat="1" applyFont="1" applyFill="1" applyBorder="1" applyAlignment="1" applyProtection="1">
      <alignment horizontal="center" vertical="center"/>
    </xf>
    <xf numFmtId="0" fontId="16" fillId="2" borderId="48" xfId="2" applyNumberFormat="1" applyFont="1" applyFill="1" applyBorder="1" applyAlignment="1" applyProtection="1">
      <alignment horizontal="center" vertical="center"/>
    </xf>
    <xf numFmtId="0" fontId="16" fillId="2" borderId="30" xfId="2" applyNumberFormat="1" applyFont="1" applyFill="1" applyBorder="1" applyAlignment="1" applyProtection="1">
      <alignment horizontal="center" vertical="center"/>
    </xf>
    <xf numFmtId="0" fontId="15" fillId="2" borderId="48" xfId="2" applyNumberFormat="1" applyFont="1" applyFill="1" applyBorder="1" applyAlignment="1" applyProtection="1">
      <alignment horizontal="center" vertical="center" wrapText="1"/>
    </xf>
    <xf numFmtId="0" fontId="16" fillId="2" borderId="48" xfId="2" applyNumberFormat="1" applyFont="1" applyFill="1" applyBorder="1" applyAlignment="1" applyProtection="1">
      <alignment horizontal="center" vertical="center" wrapText="1"/>
    </xf>
    <xf numFmtId="0" fontId="19" fillId="0" borderId="66" xfId="1" applyNumberFormat="1" applyFont="1" applyBorder="1" applyProtection="1">
      <alignment vertical="center"/>
    </xf>
    <xf numFmtId="0" fontId="15" fillId="3" borderId="29" xfId="3" applyNumberFormat="1" applyFont="1" applyFill="1" applyBorder="1" applyAlignment="1" applyProtection="1">
      <alignment horizontal="center" vertical="center"/>
    </xf>
    <xf numFmtId="0" fontId="16" fillId="2" borderId="51" xfId="2" applyNumberFormat="1" applyFont="1" applyFill="1" applyBorder="1" applyAlignment="1" applyProtection="1">
      <alignment horizontal="center" vertical="center" wrapText="1"/>
    </xf>
    <xf numFmtId="0" fontId="15" fillId="0" borderId="29" xfId="3" applyNumberFormat="1" applyFont="1" applyFill="1" applyBorder="1" applyAlignment="1" applyProtection="1">
      <alignment horizontal="center" vertical="center"/>
      <protection locked="0"/>
    </xf>
    <xf numFmtId="0" fontId="23" fillId="2" borderId="39" xfId="2" applyNumberFormat="1" applyFont="1" applyFill="1" applyBorder="1" applyAlignment="1" applyProtection="1">
      <alignment horizontal="center" vertical="center"/>
    </xf>
    <xf numFmtId="0" fontId="16" fillId="2" borderId="73" xfId="2" applyNumberFormat="1" applyFont="1" applyFill="1" applyBorder="1" applyAlignment="1" applyProtection="1">
      <alignment horizontal="center" vertical="center" wrapText="1"/>
    </xf>
    <xf numFmtId="0" fontId="24" fillId="0" borderId="75" xfId="1" applyNumberFormat="1" applyFont="1" applyFill="1" applyBorder="1" applyProtection="1">
      <alignment vertical="center"/>
    </xf>
    <xf numFmtId="0" fontId="15" fillId="2" borderId="79" xfId="2" applyNumberFormat="1" applyFont="1" applyFill="1" applyBorder="1" applyProtection="1">
      <alignment vertical="center"/>
    </xf>
    <xf numFmtId="0" fontId="15" fillId="2" borderId="60" xfId="2" applyNumberFormat="1" applyFont="1" applyFill="1" applyBorder="1" applyAlignment="1" applyProtection="1">
      <alignment horizontal="center" vertical="center" wrapText="1"/>
    </xf>
    <xf numFmtId="0" fontId="19" fillId="0" borderId="80" xfId="1" applyNumberFormat="1" applyFont="1" applyBorder="1" applyAlignment="1" applyProtection="1">
      <alignment vertical="center" wrapText="1"/>
    </xf>
    <xf numFmtId="0" fontId="15" fillId="2" borderId="87" xfId="2" applyNumberFormat="1" applyFont="1" applyFill="1" applyBorder="1" applyAlignment="1" applyProtection="1">
      <alignment horizontal="center" vertical="center"/>
    </xf>
    <xf numFmtId="0" fontId="17" fillId="0" borderId="88" xfId="1" applyNumberFormat="1" applyFont="1" applyBorder="1" applyAlignment="1" applyProtection="1">
      <alignment vertical="center"/>
    </xf>
    <xf numFmtId="0" fontId="17" fillId="0" borderId="86" xfId="1" applyNumberFormat="1" applyFont="1" applyBorder="1" applyAlignment="1" applyProtection="1">
      <alignment vertical="center"/>
    </xf>
    <xf numFmtId="0" fontId="19" fillId="0" borderId="84" xfId="1" applyNumberFormat="1" applyFont="1" applyBorder="1" applyAlignment="1" applyProtection="1">
      <alignment vertical="center" wrapText="1"/>
    </xf>
    <xf numFmtId="0" fontId="17" fillId="0" borderId="3" xfId="1" applyNumberFormat="1" applyFont="1" applyFill="1" applyBorder="1" applyAlignment="1" applyProtection="1">
      <alignment horizontal="distributed" vertical="center"/>
    </xf>
    <xf numFmtId="0" fontId="15" fillId="0" borderId="3" xfId="2" applyNumberFormat="1" applyFont="1" applyFill="1" applyBorder="1" applyAlignment="1" applyProtection="1">
      <alignment vertical="center"/>
    </xf>
    <xf numFmtId="0" fontId="17" fillId="0" borderId="3" xfId="1" applyNumberFormat="1" applyFont="1" applyFill="1" applyBorder="1" applyAlignment="1" applyProtection="1">
      <alignment vertical="center"/>
    </xf>
    <xf numFmtId="0" fontId="17" fillId="0" borderId="3" xfId="1" applyNumberFormat="1" applyFont="1" applyFill="1" applyBorder="1" applyAlignment="1" applyProtection="1">
      <alignment horizontal="center" vertical="center"/>
    </xf>
    <xf numFmtId="0" fontId="15" fillId="0" borderId="3" xfId="2" applyNumberFormat="1" applyFont="1" applyFill="1" applyBorder="1" applyAlignment="1" applyProtection="1">
      <alignment horizontal="center" vertical="center"/>
    </xf>
    <xf numFmtId="0" fontId="25" fillId="0" borderId="3" xfId="1" applyNumberFormat="1" applyFont="1" applyFill="1" applyBorder="1" applyAlignment="1" applyProtection="1">
      <alignment horizontal="right" vertical="center"/>
    </xf>
    <xf numFmtId="0" fontId="17" fillId="0" borderId="3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17" fillId="0" borderId="0" xfId="1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 applyProtection="1">
      <alignment horizontal="right" vertical="center"/>
    </xf>
    <xf numFmtId="0" fontId="17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Protection="1">
      <alignment vertical="center"/>
    </xf>
    <xf numFmtId="0" fontId="17" fillId="0" borderId="0" xfId="1" applyNumberFormat="1" applyFont="1" applyAlignment="1" applyProtection="1">
      <alignment horizontal="left" vertical="center" wrapText="1"/>
    </xf>
    <xf numFmtId="0" fontId="1" fillId="0" borderId="0" xfId="1" applyNumberFormat="1" applyFont="1" applyAlignment="1" applyProtection="1">
      <alignment horizontal="left" vertical="center"/>
    </xf>
    <xf numFmtId="0" fontId="5" fillId="0" borderId="0" xfId="1" applyNumberFormat="1" applyFont="1" applyAlignment="1" applyProtection="1">
      <alignment horizontal="left" vertical="center"/>
    </xf>
    <xf numFmtId="0" fontId="27" fillId="0" borderId="0" xfId="0" applyNumberFormat="1" applyFont="1" applyBorder="1" applyAlignment="1" applyProtection="1">
      <alignment vertical="center"/>
    </xf>
    <xf numFmtId="0" fontId="28" fillId="0" borderId="0" xfId="0" applyNumberFormat="1" applyFont="1" applyBorder="1" applyAlignment="1" applyProtection="1">
      <alignment vertical="center" wrapText="1"/>
    </xf>
    <xf numFmtId="0" fontId="28" fillId="0" borderId="0" xfId="0" applyNumberFormat="1" applyFont="1" applyBorder="1" applyAlignment="1" applyProtection="1">
      <alignment vertical="center"/>
    </xf>
    <xf numFmtId="0" fontId="29" fillId="0" borderId="14" xfId="0" applyNumberFormat="1" applyFont="1" applyBorder="1" applyAlignment="1" applyProtection="1">
      <alignment horizontal="center" vertical="center"/>
    </xf>
    <xf numFmtId="0" fontId="29" fillId="0" borderId="94" xfId="0" applyNumberFormat="1" applyFont="1" applyBorder="1" applyAlignment="1" applyProtection="1">
      <alignment horizontal="center" vertical="center"/>
    </xf>
    <xf numFmtId="0" fontId="29" fillId="0" borderId="95" xfId="0" applyNumberFormat="1" applyFont="1" applyBorder="1" applyAlignment="1" applyProtection="1">
      <alignment horizontal="center" vertical="center"/>
    </xf>
    <xf numFmtId="0" fontId="29" fillId="0" borderId="91" xfId="0" applyNumberFormat="1" applyFont="1" applyBorder="1" applyAlignment="1" applyProtection="1">
      <alignment vertical="center"/>
    </xf>
    <xf numFmtId="0" fontId="29" fillId="0" borderId="92" xfId="0" applyNumberFormat="1" applyFont="1" applyBorder="1" applyAlignment="1" applyProtection="1">
      <alignment vertical="center"/>
    </xf>
    <xf numFmtId="0" fontId="29" fillId="0" borderId="91" xfId="0" applyNumberFormat="1" applyFont="1" applyBorder="1" applyAlignment="1" applyProtection="1">
      <alignment horizontal="center" vertical="center"/>
    </xf>
    <xf numFmtId="0" fontId="29" fillId="0" borderId="96" xfId="0" applyNumberFormat="1" applyFont="1" applyFill="1" applyBorder="1" applyAlignment="1" applyProtection="1">
      <alignment horizontal="right" vertical="center"/>
    </xf>
    <xf numFmtId="0" fontId="29" fillId="0" borderId="96" xfId="0" applyNumberFormat="1" applyFont="1" applyBorder="1" applyAlignment="1" applyProtection="1">
      <alignment horizontal="left" vertical="center" shrinkToFit="1"/>
    </xf>
    <xf numFmtId="0" fontId="29" fillId="0" borderId="96" xfId="0" applyNumberFormat="1" applyFont="1" applyFill="1" applyBorder="1" applyAlignment="1" applyProtection="1">
      <alignment vertical="center" shrinkToFit="1"/>
    </xf>
    <xf numFmtId="0" fontId="29" fillId="0" borderId="97" xfId="0" applyNumberFormat="1" applyFont="1" applyBorder="1" applyAlignment="1" applyProtection="1">
      <alignment horizontal="left" vertical="center" shrinkToFit="1"/>
    </xf>
    <xf numFmtId="0" fontId="29" fillId="0" borderId="98" xfId="0" applyNumberFormat="1" applyFont="1" applyBorder="1" applyAlignment="1" applyProtection="1">
      <alignment horizontal="center" vertical="center"/>
    </xf>
    <xf numFmtId="0" fontId="29" fillId="0" borderId="100" xfId="0" applyNumberFormat="1" applyFont="1" applyFill="1" applyBorder="1" applyAlignment="1" applyProtection="1">
      <alignment horizontal="right" vertical="center"/>
    </xf>
    <xf numFmtId="0" fontId="29" fillId="0" borderId="100" xfId="0" applyNumberFormat="1" applyFont="1" applyBorder="1" applyAlignment="1" applyProtection="1">
      <alignment horizontal="left" vertical="center" shrinkToFit="1"/>
    </xf>
    <xf numFmtId="0" fontId="29" fillId="0" borderId="100" xfId="0" applyNumberFormat="1" applyFont="1" applyFill="1" applyBorder="1" applyAlignment="1" applyProtection="1">
      <alignment vertical="center" shrinkToFit="1"/>
    </xf>
    <xf numFmtId="0" fontId="29" fillId="0" borderId="101" xfId="0" applyNumberFormat="1" applyFont="1" applyBorder="1" applyAlignment="1" applyProtection="1">
      <alignment horizontal="left" vertical="center" shrinkToFit="1"/>
    </xf>
    <xf numFmtId="0" fontId="29" fillId="0" borderId="102" xfId="0" applyNumberFormat="1" applyFont="1" applyBorder="1" applyAlignment="1" applyProtection="1">
      <alignment vertical="center"/>
    </xf>
    <xf numFmtId="0" fontId="29" fillId="0" borderId="103" xfId="0" applyNumberFormat="1" applyFont="1" applyBorder="1" applyAlignment="1" applyProtection="1">
      <alignment vertical="center"/>
    </xf>
    <xf numFmtId="0" fontId="29" fillId="0" borderId="102" xfId="0" applyNumberFormat="1" applyFont="1" applyBorder="1" applyAlignment="1" applyProtection="1">
      <alignment horizontal="center" vertical="center"/>
    </xf>
    <xf numFmtId="0" fontId="29" fillId="0" borderId="104" xfId="0" applyNumberFormat="1" applyFont="1" applyFill="1" applyBorder="1" applyAlignment="1" applyProtection="1">
      <alignment horizontal="right" vertical="center"/>
    </xf>
    <xf numFmtId="0" fontId="29" fillId="0" borderId="104" xfId="0" applyNumberFormat="1" applyFont="1" applyBorder="1" applyAlignment="1" applyProtection="1">
      <alignment horizontal="left" vertical="center" shrinkToFit="1"/>
    </xf>
    <xf numFmtId="0" fontId="29" fillId="0" borderId="104" xfId="0" applyNumberFormat="1" applyFont="1" applyFill="1" applyBorder="1" applyAlignment="1" applyProtection="1">
      <alignment vertical="center" shrinkToFit="1"/>
    </xf>
    <xf numFmtId="0" fontId="29" fillId="0" borderId="105" xfId="0" applyNumberFormat="1" applyFont="1" applyBorder="1" applyAlignment="1" applyProtection="1">
      <alignment horizontal="left" vertical="center" shrinkToFit="1"/>
    </xf>
    <xf numFmtId="0" fontId="33" fillId="0" borderId="104" xfId="0" applyNumberFormat="1" applyFont="1" applyFill="1" applyBorder="1" applyAlignment="1" applyProtection="1">
      <alignment horizontal="left" vertical="center" shrinkToFit="1"/>
    </xf>
    <xf numFmtId="0" fontId="15" fillId="0" borderId="104" xfId="0" applyNumberFormat="1" applyFont="1" applyFill="1" applyBorder="1" applyAlignment="1" applyProtection="1">
      <alignment horizontal="left" vertical="center" shrinkToFit="1"/>
    </xf>
    <xf numFmtId="0" fontId="33" fillId="0" borderId="105" xfId="0" applyNumberFormat="1" applyFont="1" applyFill="1" applyBorder="1" applyAlignment="1" applyProtection="1">
      <alignment horizontal="left" vertical="center" shrinkToFit="1"/>
    </xf>
    <xf numFmtId="0" fontId="29" fillId="0" borderId="98" xfId="0" applyNumberFormat="1" applyFont="1" applyBorder="1" applyAlignment="1" applyProtection="1">
      <alignment vertical="center"/>
    </xf>
    <xf numFmtId="0" fontId="29" fillId="0" borderId="99" xfId="0" applyNumberFormat="1" applyFont="1" applyBorder="1" applyAlignment="1" applyProtection="1">
      <alignment vertical="center"/>
    </xf>
    <xf numFmtId="0" fontId="29" fillId="0" borderId="94" xfId="0" applyNumberFormat="1" applyFont="1" applyFill="1" applyBorder="1" applyAlignment="1" applyProtection="1">
      <alignment horizontal="right" vertical="center"/>
    </xf>
    <xf numFmtId="0" fontId="29" fillId="0" borderId="94" xfId="0" applyNumberFormat="1" applyFont="1" applyBorder="1" applyAlignment="1" applyProtection="1">
      <alignment horizontal="left" vertical="center" shrinkToFit="1"/>
    </xf>
    <xf numFmtId="0" fontId="29" fillId="0" borderId="94" xfId="0" applyNumberFormat="1" applyFont="1" applyFill="1" applyBorder="1" applyAlignment="1" applyProtection="1">
      <alignment vertical="center" shrinkToFit="1"/>
    </xf>
    <xf numFmtId="0" fontId="29" fillId="0" borderId="95" xfId="0" applyNumberFormat="1" applyFont="1" applyBorder="1" applyAlignment="1" applyProtection="1">
      <alignment horizontal="left" vertical="center" shrinkToFit="1"/>
    </xf>
    <xf numFmtId="0" fontId="17" fillId="0" borderId="0" xfId="1" applyNumberFormat="1" applyFont="1" applyAlignment="1" applyProtection="1">
      <alignment horizontal="center" vertical="center"/>
    </xf>
    <xf numFmtId="0" fontId="35" fillId="0" borderId="0" xfId="1" applyNumberFormat="1" applyFont="1" applyFill="1" applyAlignment="1" applyProtection="1">
      <alignment vertical="top" wrapText="1"/>
    </xf>
    <xf numFmtId="0" fontId="17" fillId="0" borderId="0" xfId="1" applyNumberFormat="1" applyFont="1" applyBorder="1" applyAlignment="1" applyProtection="1">
      <alignment horizontal="center" vertical="center"/>
    </xf>
    <xf numFmtId="0" fontId="10" fillId="2" borderId="2" xfId="2" applyNumberFormat="1" applyFont="1" applyFill="1" applyBorder="1" applyAlignment="1" applyProtection="1">
      <alignment horizontal="center" vertical="center" wrapText="1"/>
    </xf>
    <xf numFmtId="0" fontId="10" fillId="2" borderId="3" xfId="2" applyNumberFormat="1" applyFont="1" applyFill="1" applyBorder="1" applyAlignment="1" applyProtection="1">
      <alignment horizontal="center" vertical="center" wrapText="1"/>
    </xf>
    <xf numFmtId="0" fontId="10" fillId="2" borderId="4" xfId="2" applyNumberFormat="1" applyFont="1" applyFill="1" applyBorder="1" applyAlignment="1" applyProtection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0" fontId="10" fillId="2" borderId="11" xfId="2" applyNumberFormat="1" applyFont="1" applyFill="1" applyBorder="1" applyAlignment="1" applyProtection="1">
      <alignment horizontal="center" vertical="center" wrapText="1"/>
    </xf>
    <xf numFmtId="0" fontId="10" fillId="2" borderId="18" xfId="2" applyNumberFormat="1" applyFont="1" applyFill="1" applyBorder="1" applyAlignment="1" applyProtection="1">
      <alignment horizontal="center" vertical="center" wrapText="1"/>
    </xf>
    <xf numFmtId="0" fontId="10" fillId="2" borderId="1" xfId="2" applyNumberFormat="1" applyFont="1" applyFill="1" applyBorder="1" applyAlignment="1" applyProtection="1">
      <alignment horizontal="center" vertical="center" wrapText="1"/>
    </xf>
    <xf numFmtId="0" fontId="10" fillId="2" borderId="19" xfId="2" applyNumberFormat="1" applyFont="1" applyFill="1" applyBorder="1" applyAlignment="1" applyProtection="1">
      <alignment horizontal="center" vertical="center" wrapText="1"/>
    </xf>
    <xf numFmtId="0" fontId="10" fillId="2" borderId="5" xfId="2" applyNumberFormat="1" applyFont="1" applyFill="1" applyBorder="1" applyAlignment="1" applyProtection="1">
      <alignment horizontal="center" vertical="center" wrapText="1"/>
    </xf>
    <xf numFmtId="0" fontId="10" fillId="2" borderId="6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1" fillId="2" borderId="12" xfId="2" applyNumberFormat="1" applyFont="1" applyFill="1" applyBorder="1" applyAlignment="1" applyProtection="1">
      <alignment horizontal="center" vertical="center" wrapText="1"/>
    </xf>
    <xf numFmtId="0" fontId="11" fillId="2" borderId="13" xfId="2" applyNumberFormat="1" applyFont="1" applyFill="1" applyBorder="1" applyAlignment="1" applyProtection="1">
      <alignment horizontal="center" vertical="center" wrapText="1"/>
    </xf>
    <xf numFmtId="0" fontId="11" fillId="2" borderId="14" xfId="2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Border="1" applyAlignment="1" applyProtection="1">
      <alignment horizontal="right" vertical="center"/>
    </xf>
    <xf numFmtId="0" fontId="16" fillId="2" borderId="8" xfId="2" applyNumberFormat="1" applyFont="1" applyFill="1" applyBorder="1" applyAlignment="1" applyProtection="1">
      <alignment horizontal="center" vertical="center" textRotation="255" wrapText="1"/>
    </xf>
    <xf numFmtId="0" fontId="16" fillId="2" borderId="41" xfId="2" applyNumberFormat="1" applyFont="1" applyFill="1" applyBorder="1" applyAlignment="1" applyProtection="1">
      <alignment horizontal="center" vertical="center" textRotation="255" wrapText="1"/>
    </xf>
    <xf numFmtId="0" fontId="16" fillId="2" borderId="44" xfId="2" applyNumberFormat="1" applyFont="1" applyFill="1" applyBorder="1" applyAlignment="1" applyProtection="1">
      <alignment horizontal="center" vertical="center" textRotation="255" wrapText="1"/>
    </xf>
    <xf numFmtId="0" fontId="10" fillId="2" borderId="33" xfId="2" applyNumberFormat="1" applyFont="1" applyFill="1" applyBorder="1" applyAlignment="1" applyProtection="1">
      <alignment horizontal="distributed" vertical="center" wrapText="1" indent="1"/>
    </xf>
    <xf numFmtId="0" fontId="10" fillId="2" borderId="37" xfId="2" applyNumberFormat="1" applyFont="1" applyFill="1" applyBorder="1" applyAlignment="1" applyProtection="1">
      <alignment horizontal="distributed" vertical="center" indent="1"/>
    </xf>
    <xf numFmtId="0" fontId="10" fillId="2" borderId="38" xfId="2" applyNumberFormat="1" applyFont="1" applyFill="1" applyBorder="1" applyAlignment="1" applyProtection="1">
      <alignment horizontal="distributed" vertical="center" indent="1"/>
    </xf>
    <xf numFmtId="0" fontId="10" fillId="2" borderId="33" xfId="2" applyNumberFormat="1" applyFont="1" applyFill="1" applyBorder="1" applyAlignment="1" applyProtection="1">
      <alignment horizontal="distributed" vertical="center" indent="1"/>
    </xf>
    <xf numFmtId="0" fontId="16" fillId="2" borderId="58" xfId="2" applyNumberFormat="1" applyFont="1" applyFill="1" applyBorder="1" applyAlignment="1" applyProtection="1">
      <alignment horizontal="center" vertical="center"/>
    </xf>
    <xf numFmtId="0" fontId="16" fillId="2" borderId="57" xfId="2" applyNumberFormat="1" applyFont="1" applyFill="1" applyBorder="1" applyAlignment="1" applyProtection="1">
      <alignment horizontal="center" vertical="center"/>
    </xf>
    <xf numFmtId="0" fontId="10" fillId="2" borderId="43" xfId="2" applyNumberFormat="1" applyFont="1" applyFill="1" applyBorder="1" applyAlignment="1" applyProtection="1">
      <alignment horizontal="center" vertical="center"/>
    </xf>
    <xf numFmtId="0" fontId="10" fillId="2" borderId="41" xfId="2" applyNumberFormat="1" applyFont="1" applyFill="1" applyBorder="1" applyAlignment="1" applyProtection="1">
      <alignment horizontal="center" vertical="center"/>
    </xf>
    <xf numFmtId="0" fontId="10" fillId="2" borderId="44" xfId="2" applyNumberFormat="1" applyFont="1" applyFill="1" applyBorder="1" applyAlignment="1" applyProtection="1">
      <alignment horizontal="center" vertical="center"/>
    </xf>
    <xf numFmtId="0" fontId="12" fillId="2" borderId="33" xfId="2" applyNumberFormat="1" applyFont="1" applyFill="1" applyBorder="1" applyAlignment="1" applyProtection="1">
      <alignment horizontal="center" vertical="center" wrapText="1"/>
    </xf>
    <xf numFmtId="0" fontId="12" fillId="2" borderId="38" xfId="2" applyNumberFormat="1" applyFont="1" applyFill="1" applyBorder="1" applyAlignment="1" applyProtection="1">
      <alignment horizontal="center" vertical="center" wrapText="1"/>
    </xf>
    <xf numFmtId="0" fontId="10" fillId="2" borderId="45" xfId="2" applyNumberFormat="1" applyFont="1" applyFill="1" applyBorder="1" applyAlignment="1" applyProtection="1">
      <alignment horizontal="distributed" vertical="center" wrapText="1" justifyLastLine="1"/>
    </xf>
    <xf numFmtId="0" fontId="10" fillId="2" borderId="46" xfId="2" applyNumberFormat="1" applyFont="1" applyFill="1" applyBorder="1" applyAlignment="1" applyProtection="1">
      <alignment horizontal="distributed" vertical="center" wrapText="1" justifyLastLine="1"/>
    </xf>
    <xf numFmtId="0" fontId="10" fillId="2" borderId="47" xfId="2" applyNumberFormat="1" applyFont="1" applyFill="1" applyBorder="1" applyAlignment="1" applyProtection="1">
      <alignment horizontal="distributed" vertical="center" wrapText="1" justifyLastLine="1"/>
    </xf>
    <xf numFmtId="0" fontId="10" fillId="2" borderId="48" xfId="2" applyNumberFormat="1" applyFont="1" applyFill="1" applyBorder="1" applyAlignment="1" applyProtection="1">
      <alignment horizontal="distributed" vertical="center" wrapText="1" justifyLastLine="1"/>
    </xf>
    <xf numFmtId="0" fontId="10" fillId="2" borderId="29" xfId="2" applyNumberFormat="1" applyFont="1" applyFill="1" applyBorder="1" applyAlignment="1" applyProtection="1">
      <alignment horizontal="distributed" vertical="center" wrapText="1" justifyLastLine="1"/>
    </xf>
    <xf numFmtId="0" fontId="10" fillId="2" borderId="49" xfId="2" applyNumberFormat="1" applyFont="1" applyFill="1" applyBorder="1" applyAlignment="1" applyProtection="1">
      <alignment horizontal="distributed" vertical="center" wrapText="1" justifyLastLine="1"/>
    </xf>
    <xf numFmtId="0" fontId="10" fillId="2" borderId="43" xfId="2" applyNumberFormat="1" applyFont="1" applyFill="1" applyBorder="1" applyAlignment="1" applyProtection="1">
      <alignment horizontal="distributed" vertical="center" indent="1"/>
    </xf>
    <xf numFmtId="0" fontId="10" fillId="2" borderId="41" xfId="2" applyNumberFormat="1" applyFont="1" applyFill="1" applyBorder="1" applyAlignment="1" applyProtection="1">
      <alignment horizontal="distributed" vertical="center" indent="1"/>
    </xf>
    <xf numFmtId="0" fontId="10" fillId="2" borderId="44" xfId="2" applyNumberFormat="1" applyFont="1" applyFill="1" applyBorder="1" applyAlignment="1" applyProtection="1">
      <alignment horizontal="distributed" vertical="center" indent="1"/>
    </xf>
    <xf numFmtId="0" fontId="10" fillId="2" borderId="53" xfId="2" applyNumberFormat="1" applyFont="1" applyFill="1" applyBorder="1" applyAlignment="1" applyProtection="1">
      <alignment horizontal="distributed" vertical="center" indent="1"/>
    </xf>
    <xf numFmtId="0" fontId="10" fillId="2" borderId="54" xfId="2" applyNumberFormat="1" applyFont="1" applyFill="1" applyBorder="1" applyAlignment="1" applyProtection="1">
      <alignment horizontal="distributed" vertical="center" indent="1"/>
    </xf>
    <xf numFmtId="0" fontId="10" fillId="2" borderId="55" xfId="2" applyNumberFormat="1" applyFont="1" applyFill="1" applyBorder="1" applyAlignment="1" applyProtection="1">
      <alignment horizontal="distributed" vertical="center" indent="1"/>
    </xf>
    <xf numFmtId="0" fontId="15" fillId="2" borderId="56" xfId="3" applyNumberFormat="1" applyFont="1" applyFill="1" applyBorder="1" applyAlignment="1" applyProtection="1">
      <alignment horizontal="center" vertical="center"/>
    </xf>
    <xf numFmtId="0" fontId="15" fillId="2" borderId="57" xfId="3" applyNumberFormat="1" applyFont="1" applyFill="1" applyBorder="1" applyAlignment="1" applyProtection="1">
      <alignment horizontal="center" vertical="center"/>
    </xf>
    <xf numFmtId="0" fontId="10" fillId="2" borderId="63" xfId="2" applyNumberFormat="1" applyFont="1" applyFill="1" applyBorder="1" applyAlignment="1" applyProtection="1">
      <alignment horizontal="distributed" vertical="center" justifyLastLine="1"/>
    </xf>
    <xf numFmtId="0" fontId="10" fillId="2" borderId="64" xfId="2" applyNumberFormat="1" applyFont="1" applyFill="1" applyBorder="1" applyAlignment="1" applyProtection="1">
      <alignment horizontal="distributed" vertical="center" justifyLastLine="1"/>
    </xf>
    <xf numFmtId="0" fontId="10" fillId="2" borderId="65" xfId="2" applyNumberFormat="1" applyFont="1" applyFill="1" applyBorder="1" applyAlignment="1" applyProtection="1">
      <alignment horizontal="distributed" vertical="center" justifyLastLine="1"/>
    </xf>
    <xf numFmtId="0" fontId="10" fillId="2" borderId="10" xfId="2" applyNumberFormat="1" applyFont="1" applyFill="1" applyBorder="1" applyAlignment="1" applyProtection="1">
      <alignment horizontal="distributed" vertical="center" justifyLastLine="1"/>
    </xf>
    <xf numFmtId="0" fontId="10" fillId="2" borderId="0" xfId="2" applyNumberFormat="1" applyFont="1" applyFill="1" applyBorder="1" applyAlignment="1" applyProtection="1">
      <alignment horizontal="distributed" vertical="center" justifyLastLine="1"/>
    </xf>
    <xf numFmtId="0" fontId="10" fillId="2" borderId="11" xfId="2" applyNumberFormat="1" applyFont="1" applyFill="1" applyBorder="1" applyAlignment="1" applyProtection="1">
      <alignment horizontal="distributed" vertical="center" justifyLastLine="1"/>
    </xf>
    <xf numFmtId="0" fontId="10" fillId="2" borderId="76" xfId="2" applyNumberFormat="1" applyFont="1" applyFill="1" applyBorder="1" applyAlignment="1" applyProtection="1">
      <alignment horizontal="distributed" vertical="center" justifyLastLine="1"/>
    </xf>
    <xf numFmtId="0" fontId="10" fillId="2" borderId="77" xfId="2" applyNumberFormat="1" applyFont="1" applyFill="1" applyBorder="1" applyAlignment="1" applyProtection="1">
      <alignment horizontal="distributed" vertical="center" justifyLastLine="1"/>
    </xf>
    <xf numFmtId="0" fontId="10" fillId="2" borderId="78" xfId="2" applyNumberFormat="1" applyFont="1" applyFill="1" applyBorder="1" applyAlignment="1" applyProtection="1">
      <alignment horizontal="distributed" vertical="center" justifyLastLine="1"/>
    </xf>
    <xf numFmtId="0" fontId="10" fillId="2" borderId="25" xfId="2" applyNumberFormat="1" applyFont="1" applyFill="1" applyBorder="1" applyAlignment="1" applyProtection="1">
      <alignment horizontal="center" vertical="center" textRotation="255" wrapText="1"/>
    </xf>
    <xf numFmtId="0" fontId="10" fillId="2" borderId="36" xfId="2" applyNumberFormat="1" applyFont="1" applyFill="1" applyBorder="1" applyAlignment="1" applyProtection="1">
      <alignment horizontal="center" vertical="center" textRotation="255" wrapText="1"/>
    </xf>
    <xf numFmtId="0" fontId="10" fillId="2" borderId="26" xfId="2" applyNumberFormat="1" applyFont="1" applyFill="1" applyBorder="1" applyAlignment="1" applyProtection="1">
      <alignment horizontal="distributed" vertical="center" wrapText="1" indent="1"/>
    </xf>
    <xf numFmtId="0" fontId="10" fillId="2" borderId="27" xfId="2" applyNumberFormat="1" applyFont="1" applyFill="1" applyBorder="1" applyAlignment="1" applyProtection="1">
      <alignment horizontal="distributed" vertical="center" wrapText="1" indent="1"/>
    </xf>
    <xf numFmtId="0" fontId="10" fillId="2" borderId="28" xfId="2" applyNumberFormat="1" applyFont="1" applyFill="1" applyBorder="1" applyAlignment="1" applyProtection="1">
      <alignment horizontal="distributed" vertical="center" wrapText="1" indent="1"/>
    </xf>
    <xf numFmtId="0" fontId="10" fillId="2" borderId="51" xfId="2" applyNumberFormat="1" applyFont="1" applyFill="1" applyBorder="1" applyAlignment="1" applyProtection="1">
      <alignment horizontal="distributed" vertical="center" wrapText="1" justifyLastLine="1"/>
    </xf>
    <xf numFmtId="0" fontId="10" fillId="2" borderId="0" xfId="2" applyNumberFormat="1" applyFont="1" applyFill="1" applyBorder="1" applyAlignment="1" applyProtection="1">
      <alignment horizontal="distributed" vertical="center" wrapText="1" justifyLastLine="1"/>
    </xf>
    <xf numFmtId="0" fontId="10" fillId="2" borderId="11" xfId="2" applyNumberFormat="1" applyFont="1" applyFill="1" applyBorder="1" applyAlignment="1" applyProtection="1">
      <alignment horizontal="distributed" vertical="center" wrapText="1" justifyLastLine="1"/>
    </xf>
    <xf numFmtId="0" fontId="5" fillId="2" borderId="81" xfId="1" applyNumberFormat="1" applyFont="1" applyFill="1" applyBorder="1" applyAlignment="1" applyProtection="1">
      <alignment horizontal="distributed" vertical="center" justifyLastLine="1"/>
    </xf>
    <xf numFmtId="0" fontId="5" fillId="2" borderId="82" xfId="1" applyNumberFormat="1" applyFont="1" applyFill="1" applyBorder="1" applyAlignment="1" applyProtection="1">
      <alignment horizontal="distributed" vertical="center" justifyLastLine="1"/>
    </xf>
    <xf numFmtId="0" fontId="5" fillId="2" borderId="83" xfId="1" applyNumberFormat="1" applyFont="1" applyFill="1" applyBorder="1" applyAlignment="1" applyProtection="1">
      <alignment horizontal="distributed" vertical="center" justifyLastLine="1"/>
    </xf>
    <xf numFmtId="0" fontId="15" fillId="2" borderId="84" xfId="2" applyNumberFormat="1" applyFont="1" applyFill="1" applyBorder="1" applyAlignment="1" applyProtection="1">
      <alignment vertical="center"/>
    </xf>
    <xf numFmtId="0" fontId="15" fillId="2" borderId="85" xfId="2" applyNumberFormat="1" applyFont="1" applyFill="1" applyBorder="1" applyAlignment="1" applyProtection="1">
      <alignment vertical="center"/>
    </xf>
    <xf numFmtId="0" fontId="19" fillId="2" borderId="86" xfId="1" applyNumberFormat="1" applyFont="1" applyFill="1" applyBorder="1" applyAlignment="1" applyProtection="1">
      <alignment horizontal="center" vertical="center"/>
    </xf>
    <xf numFmtId="0" fontId="19" fillId="2" borderId="85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Alignment="1" applyProtection="1">
      <alignment horizontal="left" vertical="center" wrapText="1"/>
    </xf>
    <xf numFmtId="0" fontId="29" fillId="0" borderId="45" xfId="0" applyNumberFormat="1" applyFont="1" applyBorder="1" applyAlignment="1" applyProtection="1">
      <alignment horizontal="center" vertical="center" wrapText="1"/>
    </xf>
    <xf numFmtId="0" fontId="29" fillId="0" borderId="46" xfId="0" applyNumberFormat="1" applyFont="1" applyBorder="1" applyAlignment="1" applyProtection="1">
      <alignment horizontal="center" vertical="center" wrapText="1"/>
    </xf>
    <xf numFmtId="0" fontId="29" fillId="0" borderId="50" xfId="0" applyNumberFormat="1" applyFont="1" applyBorder="1" applyAlignment="1" applyProtection="1">
      <alignment horizontal="center" vertical="center" wrapText="1"/>
    </xf>
    <xf numFmtId="0" fontId="29" fillId="0" borderId="48" xfId="0" applyNumberFormat="1" applyFont="1" applyBorder="1" applyAlignment="1" applyProtection="1">
      <alignment horizontal="center" vertical="center" wrapText="1"/>
    </xf>
    <xf numFmtId="0" fontId="29" fillId="0" borderId="29" xfId="0" applyNumberFormat="1" applyFont="1" applyBorder="1" applyAlignment="1" applyProtection="1">
      <alignment horizontal="center" vertical="center" wrapText="1"/>
    </xf>
    <xf numFmtId="0" fontId="29" fillId="0" borderId="30" xfId="0" applyNumberFormat="1" applyFont="1" applyBorder="1" applyAlignment="1" applyProtection="1">
      <alignment horizontal="center" vertical="center" wrapText="1"/>
    </xf>
    <xf numFmtId="0" fontId="29" fillId="0" borderId="91" xfId="0" applyNumberFormat="1" applyFont="1" applyBorder="1" applyAlignment="1" applyProtection="1">
      <alignment horizontal="center" vertical="center"/>
    </xf>
    <xf numFmtId="0" fontId="29" fillId="0" borderId="92" xfId="0" applyNumberFormat="1" applyFont="1" applyBorder="1" applyAlignment="1" applyProtection="1">
      <alignment horizontal="center" vertical="center"/>
    </xf>
    <xf numFmtId="0" fontId="29" fillId="0" borderId="93" xfId="0" applyNumberFormat="1" applyFont="1" applyBorder="1" applyAlignment="1" applyProtection="1">
      <alignment horizontal="center" vertical="center"/>
    </xf>
    <xf numFmtId="0" fontId="29" fillId="0" borderId="98" xfId="0" applyNumberFormat="1" applyFont="1" applyBorder="1" applyAlignment="1" applyProtection="1">
      <alignment vertical="center"/>
    </xf>
    <xf numFmtId="0" fontId="29" fillId="0" borderId="99" xfId="0" applyNumberFormat="1" applyFont="1" applyBorder="1" applyAlignment="1" applyProtection="1">
      <alignment vertical="center"/>
    </xf>
    <xf numFmtId="0" fontId="29" fillId="0" borderId="14" xfId="0" applyNumberFormat="1" applyFont="1" applyBorder="1" applyAlignment="1" applyProtection="1">
      <alignment vertical="center"/>
    </xf>
    <xf numFmtId="0" fontId="29" fillId="0" borderId="15" xfId="0" applyNumberFormat="1" applyFont="1" applyBorder="1" applyAlignment="1" applyProtection="1">
      <alignment vertical="center"/>
    </xf>
    <xf numFmtId="0" fontId="29" fillId="0" borderId="13" xfId="0" applyNumberFormat="1" applyFont="1" applyBorder="1" applyAlignment="1" applyProtection="1">
      <alignment vertical="center"/>
    </xf>
    <xf numFmtId="0" fontId="31" fillId="0" borderId="0" xfId="1" applyNumberFormat="1" applyFont="1" applyAlignment="1" applyProtection="1">
      <alignment horizontal="left" vertical="center" wrapText="1"/>
    </xf>
    <xf numFmtId="0" fontId="17" fillId="0" borderId="0" xfId="1" applyNumberFormat="1" applyFont="1" applyBorder="1" applyAlignment="1" applyProtection="1">
      <alignment horizontal="left" vertical="center" wrapText="1"/>
    </xf>
    <xf numFmtId="176" fontId="15" fillId="4" borderId="34" xfId="2" applyNumberFormat="1" applyFont="1" applyFill="1" applyBorder="1" applyAlignment="1" applyProtection="1">
      <alignment horizontal="right" vertical="center" wrapText="1"/>
    </xf>
    <xf numFmtId="176" fontId="17" fillId="4" borderId="61" xfId="1" applyNumberFormat="1" applyFont="1" applyFill="1" applyBorder="1" applyAlignment="1" applyProtection="1">
      <alignment horizontal="right" vertical="center"/>
    </xf>
    <xf numFmtId="176" fontId="17" fillId="4" borderId="69" xfId="1" applyNumberFormat="1" applyFont="1" applyFill="1" applyBorder="1" applyAlignment="1" applyProtection="1">
      <alignment horizontal="right" vertical="center"/>
    </xf>
    <xf numFmtId="176" fontId="15" fillId="4" borderId="72" xfId="2" applyNumberFormat="1" applyFont="1" applyFill="1" applyBorder="1" applyAlignment="1" applyProtection="1">
      <alignment horizontal="right" vertical="center" wrapText="1"/>
    </xf>
    <xf numFmtId="176" fontId="15" fillId="4" borderId="74" xfId="2" applyNumberFormat="1" applyFont="1" applyFill="1" applyBorder="1" applyAlignment="1" applyProtection="1">
      <alignment horizontal="right" vertical="center" wrapText="1"/>
    </xf>
    <xf numFmtId="176" fontId="13" fillId="4" borderId="89" xfId="1" applyNumberFormat="1" applyFont="1" applyFill="1" applyBorder="1" applyAlignment="1" applyProtection="1">
      <alignment horizontal="right" vertical="center"/>
    </xf>
    <xf numFmtId="178" fontId="17" fillId="5" borderId="42" xfId="1" applyNumberFormat="1" applyFont="1" applyFill="1" applyBorder="1" applyAlignment="1" applyProtection="1">
      <alignment horizontal="right" vertical="center"/>
    </xf>
    <xf numFmtId="178" fontId="17" fillId="5" borderId="70" xfId="1" applyNumberFormat="1" applyFont="1" applyFill="1" applyBorder="1" applyAlignment="1" applyProtection="1">
      <alignment horizontal="right" vertical="center"/>
    </xf>
    <xf numFmtId="178" fontId="17" fillId="5" borderId="69" xfId="1" applyNumberFormat="1" applyFont="1" applyFill="1" applyBorder="1" applyAlignment="1" applyProtection="1">
      <alignment horizontal="right" vertical="center"/>
    </xf>
    <xf numFmtId="178" fontId="17" fillId="5" borderId="74" xfId="1" applyNumberFormat="1" applyFont="1" applyFill="1" applyBorder="1" applyAlignment="1" applyProtection="1">
      <alignment horizontal="right" vertical="center"/>
    </xf>
    <xf numFmtId="178" fontId="17" fillId="5" borderId="72" xfId="1" applyNumberFormat="1" applyFont="1" applyFill="1" applyBorder="1" applyAlignment="1" applyProtection="1">
      <alignment horizontal="right" vertical="center"/>
    </xf>
    <xf numFmtId="178" fontId="13" fillId="5" borderId="90" xfId="1" applyNumberFormat="1" applyFont="1" applyFill="1" applyBorder="1" applyAlignment="1" applyProtection="1">
      <alignment horizontal="right" vertical="center" shrinkToFit="1"/>
    </xf>
  </cellXfs>
  <cellStyles count="4">
    <cellStyle name="桁区切り 2" xfId="3" xr:uid="{0D765D17-54EA-430C-87AE-C094FD59CFAF}"/>
    <cellStyle name="標準" xfId="0" builtinId="0"/>
    <cellStyle name="標準_Ｈ２４．８．１５地場センター様省エネ診断Ｎｏ２" xfId="1" xr:uid="{97FCFA2C-7255-4AA0-9C20-CF8A56630D93}"/>
    <cellStyle name="標準_負荷チェックシート（水谷修正）" xfId="2" xr:uid="{E098A1A5-414F-46FC-97B3-54779C79337B}"/>
  </cellStyles>
  <dxfs count="7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7</xdr:row>
      <xdr:rowOff>298450</xdr:rowOff>
    </xdr:from>
    <xdr:to>
      <xdr:col>6</xdr:col>
      <xdr:colOff>444500</xdr:colOff>
      <xdr:row>36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6A730C1-8EEB-4B5C-85C8-BE904F4DB4D3}"/>
            </a:ext>
          </a:extLst>
        </xdr:cNvPr>
        <xdr:cNvSpPr/>
      </xdr:nvSpPr>
      <xdr:spPr>
        <a:xfrm>
          <a:off x="1708150" y="1758950"/>
          <a:ext cx="1066800" cy="34099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279400</xdr:colOff>
      <xdr:row>38</xdr:row>
      <xdr:rowOff>69850</xdr:rowOff>
    </xdr:from>
    <xdr:to>
      <xdr:col>13</xdr:col>
      <xdr:colOff>158750</xdr:colOff>
      <xdr:row>43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9E06DA6-4F68-4FA6-A05E-0ABFD26CC8D1}"/>
            </a:ext>
          </a:extLst>
        </xdr:cNvPr>
        <xdr:cNvSpPr/>
      </xdr:nvSpPr>
      <xdr:spPr>
        <a:xfrm>
          <a:off x="615950" y="5670550"/>
          <a:ext cx="5575300" cy="1263650"/>
        </a:xfrm>
        <a:prstGeom prst="wedgeRoundRectCallout">
          <a:avLst>
            <a:gd name="adj1" fmla="val -20285"/>
            <a:gd name="adj2" fmla="val -94538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赤枠内の数値のみ入力！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なお、電気欄の単位は「千</a:t>
          </a:r>
          <a:r>
            <a:rPr kumimoji="1" lang="en-US" altLang="ja-JP" sz="1200" b="1">
              <a:solidFill>
                <a:srgbClr val="FF0000"/>
              </a:solidFill>
            </a:rPr>
            <a:t>kWh</a:t>
          </a:r>
          <a:r>
            <a:rPr kumimoji="1" lang="ja-JP" altLang="en-US" sz="1200" b="1">
              <a:solidFill>
                <a:srgbClr val="FF0000"/>
              </a:solidFill>
            </a:rPr>
            <a:t>」のため入力時にはご注意ください。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エネルギ使用料（原油換算値）や</a:t>
          </a:r>
          <a:r>
            <a:rPr kumimoji="1" lang="en-US" altLang="ja-JP" sz="1200"/>
            <a:t>CO2</a:t>
          </a:r>
          <a:r>
            <a:rPr kumimoji="1" lang="ja-JP" altLang="en-US" sz="1200"/>
            <a:t>排出量を確認したい事業所の</a:t>
          </a:r>
          <a:endParaRPr kumimoji="1" lang="en-US" altLang="ja-JP" sz="1200"/>
        </a:p>
        <a:p>
          <a:pPr algn="l"/>
          <a:r>
            <a:rPr kumimoji="1" lang="ja-JP" altLang="en-US" sz="1200"/>
            <a:t>年間エネルギー使用量を種類と単位をご確認のうえで入力してください。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4927-FBA0-41EE-B8C9-941F846A372E}">
  <dimension ref="A1:AF78"/>
  <sheetViews>
    <sheetView tabSelected="1" view="pageBreakPreview" zoomScaleNormal="100" zoomScaleSheetLayoutView="100" workbookViewId="0">
      <selection activeCell="F35" sqref="F35"/>
    </sheetView>
  </sheetViews>
  <sheetFormatPr defaultColWidth="9" defaultRowHeight="12"/>
  <cols>
    <col min="1" max="1" width="1.125" style="1" customWidth="1"/>
    <col min="2" max="2" width="3.75" style="1" customWidth="1"/>
    <col min="3" max="3" width="7.5" style="1" customWidth="1"/>
    <col min="4" max="4" width="1.125" style="1" customWidth="1"/>
    <col min="5" max="5" width="9.75" style="1" customWidth="1"/>
    <col min="6" max="6" width="9.375" style="1" customWidth="1"/>
    <col min="7" max="7" width="6.75" style="1" customWidth="1"/>
    <col min="8" max="8" width="5.75" style="1" customWidth="1"/>
    <col min="9" max="9" width="7.5" style="1" customWidth="1"/>
    <col min="10" max="10" width="6.875" style="1" customWidth="1"/>
    <col min="11" max="11" width="5" style="1" customWidth="1"/>
    <col min="12" max="12" width="8.375" style="1" customWidth="1"/>
    <col min="13" max="13" width="13.625" style="1" customWidth="1"/>
    <col min="14" max="14" width="7.375" style="1" customWidth="1"/>
    <col min="15" max="15" width="13.625" style="1" customWidth="1"/>
    <col min="16" max="23" width="9" style="1"/>
    <col min="24" max="29" width="9" style="1" hidden="1" customWidth="1"/>
    <col min="30" max="16384" width="9" style="1"/>
  </cols>
  <sheetData>
    <row r="1" spans="1:15" ht="30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0" hidden="1" customHeight="1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24" hidden="1" customHeight="1">
      <c r="A3" s="2"/>
      <c r="B3" s="5"/>
      <c r="C3" s="6" t="s">
        <v>2</v>
      </c>
      <c r="D3" s="7"/>
      <c r="E3" s="154" t="s">
        <v>3</v>
      </c>
      <c r="F3" s="154"/>
      <c r="G3" s="154"/>
      <c r="H3" s="154"/>
      <c r="I3" s="154"/>
      <c r="J3" s="154"/>
      <c r="K3" s="154"/>
      <c r="L3" s="8" t="s">
        <v>4</v>
      </c>
      <c r="M3" s="154" t="s">
        <v>5</v>
      </c>
      <c r="N3" s="154"/>
      <c r="O3" s="154"/>
    </row>
    <row r="4" spans="1:15" ht="20.25" hidden="1" customHeight="1">
      <c r="A4" s="2"/>
      <c r="C4" s="9" t="s">
        <v>6</v>
      </c>
      <c r="D4" s="9"/>
      <c r="E4" s="154" t="s">
        <v>7</v>
      </c>
      <c r="F4" s="154"/>
      <c r="G4" s="154"/>
      <c r="H4" s="154"/>
      <c r="I4" s="154"/>
      <c r="J4" s="7"/>
      <c r="K4" s="7"/>
      <c r="L4" s="7"/>
      <c r="M4" s="7"/>
      <c r="N4" s="7"/>
      <c r="O4" s="7"/>
    </row>
    <row r="5" spans="1:15" ht="20.25" customHeight="1" thickBot="1">
      <c r="A5" s="2"/>
      <c r="B5" s="155" t="s">
        <v>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41.25" customHeight="1">
      <c r="A6" s="2"/>
      <c r="B6" s="137" t="s">
        <v>9</v>
      </c>
      <c r="C6" s="138"/>
      <c r="D6" s="138"/>
      <c r="E6" s="139"/>
      <c r="F6" s="146" t="s">
        <v>10</v>
      </c>
      <c r="G6" s="147"/>
      <c r="H6" s="148" t="s">
        <v>11</v>
      </c>
      <c r="I6" s="149"/>
      <c r="J6" s="10" t="s">
        <v>12</v>
      </c>
      <c r="K6" s="11" t="s">
        <v>13</v>
      </c>
      <c r="L6" s="12" t="s">
        <v>14</v>
      </c>
      <c r="M6" s="13" t="s">
        <v>15</v>
      </c>
      <c r="N6" s="14" t="s">
        <v>16</v>
      </c>
      <c r="O6" s="15" t="s">
        <v>17</v>
      </c>
    </row>
    <row r="7" spans="1:15" ht="24" customHeight="1">
      <c r="A7" s="2"/>
      <c r="B7" s="140"/>
      <c r="C7" s="141"/>
      <c r="D7" s="141"/>
      <c r="E7" s="142"/>
      <c r="F7" s="150" t="s">
        <v>18</v>
      </c>
      <c r="G7" s="151"/>
      <c r="H7" s="152" t="s">
        <v>19</v>
      </c>
      <c r="I7" s="151"/>
      <c r="J7" s="16" t="s">
        <v>20</v>
      </c>
      <c r="K7" s="17" t="s">
        <v>21</v>
      </c>
      <c r="L7" s="16" t="s">
        <v>22</v>
      </c>
      <c r="M7" s="18" t="s">
        <v>23</v>
      </c>
      <c r="N7" s="19" t="s">
        <v>24</v>
      </c>
      <c r="O7" s="20" t="s">
        <v>25</v>
      </c>
    </row>
    <row r="8" spans="1:15" ht="26.25" customHeight="1" thickBot="1">
      <c r="A8" s="2"/>
      <c r="B8" s="143"/>
      <c r="C8" s="144"/>
      <c r="D8" s="144"/>
      <c r="E8" s="145"/>
      <c r="F8" s="21" t="s">
        <v>26</v>
      </c>
      <c r="G8" s="22" t="s">
        <v>27</v>
      </c>
      <c r="H8" s="23"/>
      <c r="I8" s="24" t="s">
        <v>28</v>
      </c>
      <c r="J8" s="25" t="s">
        <v>29</v>
      </c>
      <c r="K8" s="26" t="s">
        <v>30</v>
      </c>
      <c r="L8" s="27"/>
      <c r="M8" s="28" t="s">
        <v>31</v>
      </c>
      <c r="N8" s="27"/>
      <c r="O8" s="29" t="s">
        <v>32</v>
      </c>
    </row>
    <row r="9" spans="1:15" ht="28.5" hidden="1" customHeight="1">
      <c r="A9" s="2"/>
      <c r="B9" s="193" t="s">
        <v>33</v>
      </c>
      <c r="C9" s="195" t="s">
        <v>34</v>
      </c>
      <c r="D9" s="196"/>
      <c r="E9" s="197"/>
      <c r="F9" s="30"/>
      <c r="G9" s="31" t="s">
        <v>31</v>
      </c>
      <c r="H9" s="32">
        <v>38.200000000000003</v>
      </c>
      <c r="I9" s="33" t="s">
        <v>35</v>
      </c>
      <c r="J9" s="34">
        <f t="shared" ref="J9:J27" si="0">F9*H9</f>
        <v>0</v>
      </c>
      <c r="K9" s="156">
        <v>2.58E-2</v>
      </c>
      <c r="L9" s="35">
        <f>ROUNDDOWN(H9*K$9,5-INT(LOG(ABS(H9*K$9))))</f>
        <v>0.98555999999999999</v>
      </c>
      <c r="M9" s="36">
        <f>F9*H9*K$9+ROUNDDOWN(0,1)</f>
        <v>0</v>
      </c>
      <c r="N9" s="37">
        <v>2.6192000000000002</v>
      </c>
      <c r="O9" s="38">
        <f t="shared" ref="O9:O29" si="1">F9*N9</f>
        <v>0</v>
      </c>
    </row>
    <row r="10" spans="1:15" ht="29.25" customHeight="1">
      <c r="A10" s="2"/>
      <c r="B10" s="194"/>
      <c r="C10" s="159" t="s">
        <v>36</v>
      </c>
      <c r="D10" s="160"/>
      <c r="E10" s="161"/>
      <c r="F10" s="39"/>
      <c r="G10" s="40" t="s">
        <v>31</v>
      </c>
      <c r="H10" s="41">
        <v>34.6</v>
      </c>
      <c r="I10" s="42" t="s">
        <v>35</v>
      </c>
      <c r="J10" s="43">
        <f t="shared" si="0"/>
        <v>0</v>
      </c>
      <c r="K10" s="157"/>
      <c r="L10" s="41">
        <f t="shared" ref="L10:L30" si="2">ROUNDDOWN(H10*K$9,5-INT(LOG(ABS(H10*K$9))))</f>
        <v>0.89268000000000003</v>
      </c>
      <c r="M10" s="225">
        <f t="shared" ref="M10:M30" si="3">F10*H10*K$9+ROUNDDOWN(0,1)</f>
        <v>0</v>
      </c>
      <c r="N10" s="44">
        <v>2.3216999999999999</v>
      </c>
      <c r="O10" s="231">
        <f t="shared" si="1"/>
        <v>0</v>
      </c>
    </row>
    <row r="11" spans="1:15" ht="29.25" hidden="1" customHeight="1">
      <c r="A11" s="2"/>
      <c r="B11" s="194"/>
      <c r="C11" s="162" t="s">
        <v>37</v>
      </c>
      <c r="D11" s="160"/>
      <c r="E11" s="161"/>
      <c r="F11" s="39"/>
      <c r="G11" s="40" t="s">
        <v>31</v>
      </c>
      <c r="H11" s="41">
        <v>33.6</v>
      </c>
      <c r="I11" s="42" t="s">
        <v>35</v>
      </c>
      <c r="J11" s="43">
        <f t="shared" si="0"/>
        <v>0</v>
      </c>
      <c r="K11" s="157"/>
      <c r="L11" s="41">
        <f t="shared" si="2"/>
        <v>0.86687999999999998</v>
      </c>
      <c r="M11" s="225">
        <f t="shared" si="3"/>
        <v>0</v>
      </c>
      <c r="N11" s="44">
        <v>2.2422</v>
      </c>
      <c r="O11" s="231">
        <f t="shared" si="1"/>
        <v>0</v>
      </c>
    </row>
    <row r="12" spans="1:15" ht="29.25" customHeight="1">
      <c r="A12" s="2"/>
      <c r="B12" s="194"/>
      <c r="C12" s="162" t="s">
        <v>38</v>
      </c>
      <c r="D12" s="160"/>
      <c r="E12" s="161"/>
      <c r="F12" s="39"/>
      <c r="G12" s="40" t="s">
        <v>31</v>
      </c>
      <c r="H12" s="41">
        <v>36.700000000000003</v>
      </c>
      <c r="I12" s="42" t="s">
        <v>35</v>
      </c>
      <c r="J12" s="43">
        <f>F12*H12</f>
        <v>0</v>
      </c>
      <c r="K12" s="157"/>
      <c r="L12" s="41">
        <f t="shared" si="2"/>
        <v>0.94686000000000003</v>
      </c>
      <c r="M12" s="225">
        <f t="shared" si="3"/>
        <v>0</v>
      </c>
      <c r="N12" s="44">
        <v>2.4895</v>
      </c>
      <c r="O12" s="231">
        <f t="shared" si="1"/>
        <v>0</v>
      </c>
    </row>
    <row r="13" spans="1:15" ht="29.25" customHeight="1">
      <c r="A13" s="2"/>
      <c r="B13" s="194"/>
      <c r="C13" s="162" t="s">
        <v>39</v>
      </c>
      <c r="D13" s="160"/>
      <c r="E13" s="161"/>
      <c r="F13" s="39"/>
      <c r="G13" s="40" t="s">
        <v>31</v>
      </c>
      <c r="H13" s="41">
        <v>37.700000000000003</v>
      </c>
      <c r="I13" s="42" t="s">
        <v>35</v>
      </c>
      <c r="J13" s="43">
        <f t="shared" si="0"/>
        <v>0</v>
      </c>
      <c r="K13" s="157"/>
      <c r="L13" s="41">
        <f t="shared" si="2"/>
        <v>0.97265999999999997</v>
      </c>
      <c r="M13" s="225">
        <f t="shared" si="3"/>
        <v>0</v>
      </c>
      <c r="N13" s="44">
        <v>2.585</v>
      </c>
      <c r="O13" s="231">
        <f t="shared" si="1"/>
        <v>0</v>
      </c>
    </row>
    <row r="14" spans="1:15" ht="29.25" customHeight="1">
      <c r="A14" s="2"/>
      <c r="B14" s="194"/>
      <c r="C14" s="162" t="s">
        <v>40</v>
      </c>
      <c r="D14" s="160"/>
      <c r="E14" s="161"/>
      <c r="F14" s="39"/>
      <c r="G14" s="40" t="s">
        <v>31</v>
      </c>
      <c r="H14" s="41">
        <v>39.1</v>
      </c>
      <c r="I14" s="42" t="s">
        <v>35</v>
      </c>
      <c r="J14" s="43">
        <f t="shared" si="0"/>
        <v>0</v>
      </c>
      <c r="K14" s="157"/>
      <c r="L14" s="41">
        <f t="shared" si="2"/>
        <v>1.00878</v>
      </c>
      <c r="M14" s="225">
        <f t="shared" si="3"/>
        <v>0</v>
      </c>
      <c r="N14" s="44">
        <v>2.7096</v>
      </c>
      <c r="O14" s="231">
        <f t="shared" si="1"/>
        <v>0</v>
      </c>
    </row>
    <row r="15" spans="1:15" ht="29.25" hidden="1" customHeight="1">
      <c r="A15" s="2"/>
      <c r="B15" s="194"/>
      <c r="C15" s="162" t="s">
        <v>41</v>
      </c>
      <c r="D15" s="160"/>
      <c r="E15" s="161"/>
      <c r="F15" s="39"/>
      <c r="G15" s="40" t="s">
        <v>31</v>
      </c>
      <c r="H15" s="41">
        <v>41.9</v>
      </c>
      <c r="I15" s="42" t="s">
        <v>35</v>
      </c>
      <c r="J15" s="43">
        <f t="shared" si="0"/>
        <v>0</v>
      </c>
      <c r="K15" s="157"/>
      <c r="L15" s="41">
        <f t="shared" si="2"/>
        <v>1.0810200000000001</v>
      </c>
      <c r="M15" s="225">
        <f t="shared" si="3"/>
        <v>0</v>
      </c>
      <c r="N15" s="44">
        <v>2.9958999999999998</v>
      </c>
      <c r="O15" s="231">
        <f t="shared" si="1"/>
        <v>0</v>
      </c>
    </row>
    <row r="16" spans="1:15" ht="29.25" hidden="1" customHeight="1">
      <c r="A16" s="2"/>
      <c r="B16" s="194"/>
      <c r="C16" s="162" t="s">
        <v>42</v>
      </c>
      <c r="D16" s="160"/>
      <c r="E16" s="161"/>
      <c r="F16" s="39"/>
      <c r="G16" s="40" t="s">
        <v>43</v>
      </c>
      <c r="H16" s="41">
        <v>40.9</v>
      </c>
      <c r="I16" s="42" t="s">
        <v>44</v>
      </c>
      <c r="J16" s="43">
        <f t="shared" si="0"/>
        <v>0</v>
      </c>
      <c r="K16" s="157"/>
      <c r="L16" s="41">
        <f t="shared" si="2"/>
        <v>1.05522</v>
      </c>
      <c r="M16" s="225">
        <f t="shared" si="3"/>
        <v>0</v>
      </c>
      <c r="N16" s="44">
        <v>3.1193</v>
      </c>
      <c r="O16" s="231">
        <f t="shared" si="1"/>
        <v>0</v>
      </c>
    </row>
    <row r="17" spans="1:15" ht="30" customHeight="1">
      <c r="A17" s="2"/>
      <c r="B17" s="194"/>
      <c r="C17" s="165" t="s">
        <v>45</v>
      </c>
      <c r="D17" s="168" t="s">
        <v>46</v>
      </c>
      <c r="E17" s="169"/>
      <c r="F17" s="39"/>
      <c r="G17" s="40" t="s">
        <v>43</v>
      </c>
      <c r="H17" s="41">
        <v>50.8</v>
      </c>
      <c r="I17" s="42" t="s">
        <v>44</v>
      </c>
      <c r="J17" s="43">
        <f t="shared" si="0"/>
        <v>0</v>
      </c>
      <c r="K17" s="157"/>
      <c r="L17" s="41">
        <f t="shared" si="2"/>
        <v>1.31064</v>
      </c>
      <c r="M17" s="225">
        <f t="shared" si="3"/>
        <v>0</v>
      </c>
      <c r="N17" s="44">
        <v>2.9988999999999999</v>
      </c>
      <c r="O17" s="231">
        <f t="shared" si="1"/>
        <v>0</v>
      </c>
    </row>
    <row r="18" spans="1:15" ht="30" customHeight="1">
      <c r="A18" s="2"/>
      <c r="B18" s="194"/>
      <c r="C18" s="166"/>
      <c r="D18" s="168" t="s">
        <v>47</v>
      </c>
      <c r="E18" s="169"/>
      <c r="F18" s="39"/>
      <c r="G18" s="40" t="s">
        <v>48</v>
      </c>
      <c r="H18" s="41">
        <v>0.1012</v>
      </c>
      <c r="I18" s="42" t="s">
        <v>49</v>
      </c>
      <c r="J18" s="43">
        <f t="shared" si="0"/>
        <v>0</v>
      </c>
      <c r="K18" s="157"/>
      <c r="L18" s="41">
        <f t="shared" si="2"/>
        <v>2.6109599999999998E-3</v>
      </c>
      <c r="M18" s="225">
        <f t="shared" si="3"/>
        <v>0</v>
      </c>
      <c r="N18" s="44">
        <v>6.0499999999999998E-3</v>
      </c>
      <c r="O18" s="231">
        <f t="shared" si="1"/>
        <v>0</v>
      </c>
    </row>
    <row r="19" spans="1:15" ht="29.25" hidden="1" customHeight="1">
      <c r="A19" s="2"/>
      <c r="B19" s="194"/>
      <c r="C19" s="167"/>
      <c r="D19" s="162" t="s">
        <v>50</v>
      </c>
      <c r="E19" s="161"/>
      <c r="F19" s="39"/>
      <c r="G19" s="40" t="s">
        <v>51</v>
      </c>
      <c r="H19" s="41">
        <v>44.9</v>
      </c>
      <c r="I19" s="42" t="s">
        <v>52</v>
      </c>
      <c r="J19" s="43">
        <f t="shared" si="0"/>
        <v>0</v>
      </c>
      <c r="K19" s="157"/>
      <c r="L19" s="41">
        <f t="shared" si="2"/>
        <v>1.15842</v>
      </c>
      <c r="M19" s="225">
        <f t="shared" si="3"/>
        <v>0</v>
      </c>
      <c r="N19" s="44">
        <v>2.3378000000000001</v>
      </c>
      <c r="O19" s="231">
        <f t="shared" si="1"/>
        <v>0</v>
      </c>
    </row>
    <row r="20" spans="1:15" ht="29.25" hidden="1" customHeight="1">
      <c r="A20" s="2"/>
      <c r="B20" s="194"/>
      <c r="C20" s="170" t="s">
        <v>53</v>
      </c>
      <c r="D20" s="171"/>
      <c r="E20" s="172"/>
      <c r="F20" s="39"/>
      <c r="G20" s="40" t="s">
        <v>43</v>
      </c>
      <c r="H20" s="41">
        <v>54.6</v>
      </c>
      <c r="I20" s="42" t="s">
        <v>44</v>
      </c>
      <c r="J20" s="43">
        <f t="shared" si="0"/>
        <v>0</v>
      </c>
      <c r="K20" s="157"/>
      <c r="L20" s="41">
        <f t="shared" si="2"/>
        <v>1.4086799999999999</v>
      </c>
      <c r="M20" s="225">
        <f t="shared" si="3"/>
        <v>0</v>
      </c>
      <c r="N20" s="44">
        <v>2.7027000000000001</v>
      </c>
      <c r="O20" s="231">
        <f t="shared" si="1"/>
        <v>0</v>
      </c>
    </row>
    <row r="21" spans="1:15" ht="29.25" hidden="1" customHeight="1">
      <c r="A21" s="2"/>
      <c r="B21" s="194"/>
      <c r="C21" s="173"/>
      <c r="D21" s="174"/>
      <c r="E21" s="175"/>
      <c r="F21" s="39"/>
      <c r="G21" s="40" t="s">
        <v>51</v>
      </c>
      <c r="H21" s="41">
        <v>43.5</v>
      </c>
      <c r="I21" s="42" t="s">
        <v>52</v>
      </c>
      <c r="J21" s="43">
        <f t="shared" si="0"/>
        <v>0</v>
      </c>
      <c r="K21" s="157"/>
      <c r="L21" s="41">
        <f t="shared" si="2"/>
        <v>1.1223000000000001</v>
      </c>
      <c r="M21" s="225">
        <f t="shared" si="3"/>
        <v>0</v>
      </c>
      <c r="N21" s="44">
        <v>2.2170999999999998</v>
      </c>
      <c r="O21" s="231">
        <f t="shared" si="1"/>
        <v>0</v>
      </c>
    </row>
    <row r="22" spans="1:15" ht="29.25" hidden="1" customHeight="1">
      <c r="A22" s="2"/>
      <c r="B22" s="194"/>
      <c r="C22" s="176" t="s">
        <v>54</v>
      </c>
      <c r="D22" s="162" t="s">
        <v>55</v>
      </c>
      <c r="E22" s="161"/>
      <c r="F22" s="39"/>
      <c r="G22" s="40" t="s">
        <v>43</v>
      </c>
      <c r="H22" s="41">
        <v>29</v>
      </c>
      <c r="I22" s="42" t="s">
        <v>44</v>
      </c>
      <c r="J22" s="43">
        <f t="shared" si="0"/>
        <v>0</v>
      </c>
      <c r="K22" s="157"/>
      <c r="L22" s="41">
        <f t="shared" si="2"/>
        <v>0.74819999999999998</v>
      </c>
      <c r="M22" s="225">
        <f t="shared" si="3"/>
        <v>0</v>
      </c>
      <c r="N22" s="44">
        <v>2.6052</v>
      </c>
      <c r="O22" s="231">
        <f t="shared" si="1"/>
        <v>0</v>
      </c>
    </row>
    <row r="23" spans="1:15" ht="29.25" hidden="1" customHeight="1">
      <c r="A23" s="2"/>
      <c r="B23" s="194"/>
      <c r="C23" s="177"/>
      <c r="D23" s="162" t="s">
        <v>56</v>
      </c>
      <c r="E23" s="161"/>
      <c r="F23" s="39"/>
      <c r="G23" s="40" t="s">
        <v>43</v>
      </c>
      <c r="H23" s="41">
        <v>25.7</v>
      </c>
      <c r="I23" s="42" t="s">
        <v>44</v>
      </c>
      <c r="J23" s="43">
        <f t="shared" si="0"/>
        <v>0</v>
      </c>
      <c r="K23" s="157"/>
      <c r="L23" s="41">
        <f t="shared" si="2"/>
        <v>0.66305999999999998</v>
      </c>
      <c r="M23" s="225">
        <f t="shared" si="3"/>
        <v>0</v>
      </c>
      <c r="N23" s="44">
        <v>2.3275600000000001</v>
      </c>
      <c r="O23" s="231">
        <f t="shared" si="1"/>
        <v>0</v>
      </c>
    </row>
    <row r="24" spans="1:15" ht="29.25" hidden="1" customHeight="1">
      <c r="A24" s="2"/>
      <c r="B24" s="194"/>
      <c r="C24" s="178"/>
      <c r="D24" s="162" t="s">
        <v>57</v>
      </c>
      <c r="E24" s="161"/>
      <c r="F24" s="39"/>
      <c r="G24" s="40" t="s">
        <v>43</v>
      </c>
      <c r="H24" s="41">
        <v>26.9</v>
      </c>
      <c r="I24" s="42" t="s">
        <v>44</v>
      </c>
      <c r="J24" s="43">
        <f t="shared" si="0"/>
        <v>0</v>
      </c>
      <c r="K24" s="157"/>
      <c r="L24" s="41">
        <f t="shared" si="2"/>
        <v>0.69401999999999997</v>
      </c>
      <c r="M24" s="225">
        <f t="shared" si="3"/>
        <v>0</v>
      </c>
      <c r="N24" s="44">
        <v>2.5152000000000001</v>
      </c>
      <c r="O24" s="231">
        <f t="shared" si="1"/>
        <v>0</v>
      </c>
    </row>
    <row r="25" spans="1:15" ht="29.25" hidden="1" customHeight="1">
      <c r="A25" s="2"/>
      <c r="B25" s="194"/>
      <c r="C25" s="162" t="s">
        <v>58</v>
      </c>
      <c r="D25" s="160"/>
      <c r="E25" s="161"/>
      <c r="F25" s="39"/>
      <c r="G25" s="45" t="s">
        <v>43</v>
      </c>
      <c r="H25" s="41">
        <v>29.4</v>
      </c>
      <c r="I25" s="42" t="s">
        <v>44</v>
      </c>
      <c r="J25" s="43">
        <f t="shared" si="0"/>
        <v>0</v>
      </c>
      <c r="K25" s="157"/>
      <c r="L25" s="41">
        <f t="shared" si="2"/>
        <v>0.75851999999999997</v>
      </c>
      <c r="M25" s="225">
        <f t="shared" si="3"/>
        <v>0</v>
      </c>
      <c r="N25" s="44">
        <v>3.1692999999999998</v>
      </c>
      <c r="O25" s="231">
        <f t="shared" si="1"/>
        <v>0</v>
      </c>
    </row>
    <row r="26" spans="1:15" ht="29.25" customHeight="1">
      <c r="A26" s="2"/>
      <c r="B26" s="194"/>
      <c r="C26" s="170" t="s">
        <v>59</v>
      </c>
      <c r="D26" s="171"/>
      <c r="E26" s="172"/>
      <c r="F26" s="39"/>
      <c r="G26" s="45" t="s">
        <v>60</v>
      </c>
      <c r="H26" s="41">
        <v>43.5</v>
      </c>
      <c r="I26" s="42" t="s">
        <v>61</v>
      </c>
      <c r="J26" s="43">
        <f t="shared" si="0"/>
        <v>0</v>
      </c>
      <c r="K26" s="157"/>
      <c r="L26" s="41">
        <f t="shared" si="2"/>
        <v>1.1223000000000001</v>
      </c>
      <c r="M26" s="225">
        <f t="shared" si="3"/>
        <v>0</v>
      </c>
      <c r="N26" s="44">
        <v>2.1692999999999998</v>
      </c>
      <c r="O26" s="231">
        <f t="shared" si="1"/>
        <v>0</v>
      </c>
    </row>
    <row r="27" spans="1:15" ht="29.25" hidden="1" customHeight="1">
      <c r="A27" s="2"/>
      <c r="B27" s="194"/>
      <c r="C27" s="198"/>
      <c r="D27" s="199"/>
      <c r="E27" s="200"/>
      <c r="F27" s="30"/>
      <c r="G27" s="46" t="s">
        <v>62</v>
      </c>
      <c r="H27" s="41">
        <v>41.68</v>
      </c>
      <c r="I27" s="42" t="s">
        <v>52</v>
      </c>
      <c r="J27" s="43">
        <f t="shared" si="0"/>
        <v>0</v>
      </c>
      <c r="K27" s="157"/>
      <c r="L27" s="41">
        <f t="shared" si="2"/>
        <v>1.07534</v>
      </c>
      <c r="M27" s="225">
        <f t="shared" si="3"/>
        <v>0</v>
      </c>
      <c r="N27" s="44">
        <v>2.0785999999999998</v>
      </c>
      <c r="O27" s="231">
        <f t="shared" si="1"/>
        <v>0</v>
      </c>
    </row>
    <row r="28" spans="1:15" ht="29.25" hidden="1" customHeight="1">
      <c r="A28" s="2"/>
      <c r="B28" s="194"/>
      <c r="C28" s="198"/>
      <c r="D28" s="199"/>
      <c r="E28" s="200"/>
      <c r="F28" s="30"/>
      <c r="G28" s="46" t="s">
        <v>62</v>
      </c>
      <c r="H28" s="41">
        <v>44.5</v>
      </c>
      <c r="I28" s="42" t="s">
        <v>52</v>
      </c>
      <c r="J28" s="43">
        <f>F28*H28</f>
        <v>0</v>
      </c>
      <c r="K28" s="157"/>
      <c r="L28" s="41">
        <f t="shared" si="2"/>
        <v>1.1480999999999999</v>
      </c>
      <c r="M28" s="225">
        <f t="shared" si="3"/>
        <v>0</v>
      </c>
      <c r="N28" s="44">
        <v>2.2193999999999998</v>
      </c>
      <c r="O28" s="231">
        <f t="shared" si="1"/>
        <v>0</v>
      </c>
    </row>
    <row r="29" spans="1:15" ht="29.25" hidden="1" customHeight="1">
      <c r="A29" s="2"/>
      <c r="B29" s="194"/>
      <c r="C29" s="173"/>
      <c r="D29" s="174"/>
      <c r="E29" s="175"/>
      <c r="F29" s="30"/>
      <c r="G29" s="46" t="s">
        <v>62</v>
      </c>
      <c r="H29" s="41">
        <v>40.46</v>
      </c>
      <c r="I29" s="42" t="s">
        <v>52</v>
      </c>
      <c r="J29" s="43">
        <f>F29*H29</f>
        <v>0</v>
      </c>
      <c r="K29" s="157"/>
      <c r="L29" s="41">
        <f t="shared" si="2"/>
        <v>1.04386</v>
      </c>
      <c r="M29" s="225">
        <f t="shared" si="3"/>
        <v>0</v>
      </c>
      <c r="N29" s="44">
        <v>2.0179</v>
      </c>
      <c r="O29" s="231">
        <f t="shared" si="1"/>
        <v>0</v>
      </c>
    </row>
    <row r="30" spans="1:15" ht="29.25" hidden="1" customHeight="1">
      <c r="A30" s="2"/>
      <c r="B30" s="194"/>
      <c r="C30" s="162" t="s">
        <v>63</v>
      </c>
      <c r="D30" s="160"/>
      <c r="E30" s="161"/>
      <c r="F30" s="30"/>
      <c r="G30" s="47" t="s">
        <v>29</v>
      </c>
      <c r="H30" s="48">
        <v>1.02</v>
      </c>
      <c r="I30" s="49" t="s">
        <v>64</v>
      </c>
      <c r="J30" s="43">
        <f>F30*H30</f>
        <v>0</v>
      </c>
      <c r="K30" s="157"/>
      <c r="L30" s="41">
        <f t="shared" si="2"/>
        <v>2.6315999999999999E-2</v>
      </c>
      <c r="M30" s="225">
        <f t="shared" si="3"/>
        <v>0</v>
      </c>
      <c r="N30" s="44"/>
      <c r="O30" s="231"/>
    </row>
    <row r="31" spans="1:15" ht="29.25" customHeight="1" thickBot="1">
      <c r="A31" s="2"/>
      <c r="B31" s="50"/>
      <c r="C31" s="179" t="s">
        <v>65</v>
      </c>
      <c r="D31" s="180"/>
      <c r="E31" s="181"/>
      <c r="F31" s="182"/>
      <c r="G31" s="183"/>
      <c r="H31" s="163"/>
      <c r="I31" s="164"/>
      <c r="J31" s="51">
        <f>SUM(J9:J30)</f>
        <v>0</v>
      </c>
      <c r="K31" s="157"/>
      <c r="L31" s="52"/>
      <c r="M31" s="226">
        <f>J31*K9</f>
        <v>0</v>
      </c>
      <c r="N31" s="53"/>
      <c r="O31" s="231">
        <f>SUM(O9:O30)</f>
        <v>0</v>
      </c>
    </row>
    <row r="32" spans="1:15" ht="29.25" hidden="1" customHeight="1" thickTop="1" thickBot="1">
      <c r="A32" s="2"/>
      <c r="B32" s="184" t="s">
        <v>66</v>
      </c>
      <c r="C32" s="185"/>
      <c r="D32" s="185"/>
      <c r="E32" s="186"/>
      <c r="F32" s="54" t="s">
        <v>67</v>
      </c>
      <c r="G32" s="55"/>
      <c r="H32" s="56" t="s">
        <v>19</v>
      </c>
      <c r="I32" s="57"/>
      <c r="J32" s="58" t="s">
        <v>68</v>
      </c>
      <c r="K32" s="157"/>
      <c r="L32" s="59"/>
      <c r="M32" s="227" t="s">
        <v>69</v>
      </c>
      <c r="N32" s="60"/>
      <c r="O32" s="232"/>
    </row>
    <row r="33" spans="1:15" ht="29.25" hidden="1" customHeight="1" thickTop="1">
      <c r="A33" s="2"/>
      <c r="B33" s="187"/>
      <c r="C33" s="188"/>
      <c r="D33" s="188"/>
      <c r="E33" s="189"/>
      <c r="F33" s="30"/>
      <c r="G33" s="61" t="s">
        <v>70</v>
      </c>
      <c r="H33" s="62">
        <v>9.9700000000000006</v>
      </c>
      <c r="I33" s="63" t="s">
        <v>71</v>
      </c>
      <c r="J33" s="64">
        <f>F33*H33</f>
        <v>0</v>
      </c>
      <c r="K33" s="157"/>
      <c r="L33" s="65" t="e">
        <f>ROUNDDOWN(H33*K$33,5-INT(LOG(ABS(H33*K$33))))</f>
        <v>#NUM!</v>
      </c>
      <c r="M33" s="225">
        <f>F33*H33*K$33+ROUNDDOWN(0,1)</f>
        <v>0</v>
      </c>
      <c r="N33" s="66">
        <v>0.38600000000000001</v>
      </c>
      <c r="O33" s="233">
        <f>F33*N33</f>
        <v>0</v>
      </c>
    </row>
    <row r="34" spans="1:15" ht="29.25" hidden="1" customHeight="1" thickBot="1">
      <c r="A34" s="2"/>
      <c r="B34" s="187"/>
      <c r="C34" s="188"/>
      <c r="D34" s="188"/>
      <c r="E34" s="189"/>
      <c r="F34" s="67"/>
      <c r="G34" s="46" t="s">
        <v>70</v>
      </c>
      <c r="H34" s="62">
        <v>9.2799999999999994</v>
      </c>
      <c r="I34" s="49" t="s">
        <v>71</v>
      </c>
      <c r="J34" s="64">
        <f>F34*H34</f>
        <v>0</v>
      </c>
      <c r="K34" s="157"/>
      <c r="L34" s="68" t="e">
        <f>ROUNDDOWN(H34*K$33,5-INT(LOG(ABS(H34*K$33))))</f>
        <v>#NUM!</v>
      </c>
      <c r="M34" s="228">
        <f>F34*H34*K$33</f>
        <v>0</v>
      </c>
      <c r="N34" s="60">
        <v>0.38600000000000001</v>
      </c>
      <c r="O34" s="232">
        <f>F34*N34</f>
        <v>0</v>
      </c>
    </row>
    <row r="35" spans="1:15" ht="29.25" customHeight="1" thickTop="1" thickBot="1">
      <c r="A35" s="2"/>
      <c r="B35" s="187"/>
      <c r="C35" s="188"/>
      <c r="D35" s="188"/>
      <c r="E35" s="189"/>
      <c r="F35" s="69"/>
      <c r="G35" s="70" t="s">
        <v>70</v>
      </c>
      <c r="H35" s="62">
        <v>9.76</v>
      </c>
      <c r="I35" s="49" t="s">
        <v>71</v>
      </c>
      <c r="J35" s="64">
        <f>F35*H35</f>
        <v>0</v>
      </c>
      <c r="K35" s="158"/>
      <c r="L35" s="71">
        <f>ROUNDDOWN(H35*K$9,5-INT(LOG(ABS(H35*K$9))))</f>
        <v>0.25180799999999998</v>
      </c>
      <c r="M35" s="229">
        <f>F35*H35*K$9</f>
        <v>0</v>
      </c>
      <c r="N35" s="72">
        <v>0.495</v>
      </c>
      <c r="O35" s="234">
        <f>F35*N35</f>
        <v>0</v>
      </c>
    </row>
    <row r="36" spans="1:15" ht="29.25" hidden="1" customHeight="1" thickTop="1" thickBot="1">
      <c r="A36" s="2"/>
      <c r="B36" s="190"/>
      <c r="C36" s="191"/>
      <c r="D36" s="191"/>
      <c r="E36" s="192"/>
      <c r="F36" s="182"/>
      <c r="G36" s="183"/>
      <c r="H36" s="163"/>
      <c r="I36" s="164"/>
      <c r="J36" s="51">
        <f>SUM(J33:J35)</f>
        <v>0</v>
      </c>
      <c r="K36" s="73"/>
      <c r="L36" s="74"/>
      <c r="M36" s="226">
        <f>J36*K33</f>
        <v>0</v>
      </c>
      <c r="N36" s="75"/>
      <c r="O36" s="235">
        <f>SUM(O33:O35)</f>
        <v>0</v>
      </c>
    </row>
    <row r="37" spans="1:15" ht="29.25" customHeight="1" thickTop="1" thickBot="1">
      <c r="A37" s="2"/>
      <c r="B37" s="201" t="s">
        <v>72</v>
      </c>
      <c r="C37" s="202"/>
      <c r="D37" s="202"/>
      <c r="E37" s="203"/>
      <c r="F37" s="204"/>
      <c r="G37" s="205"/>
      <c r="H37" s="206"/>
      <c r="I37" s="207"/>
      <c r="J37" s="76">
        <f>J31+J36</f>
        <v>0</v>
      </c>
      <c r="K37" s="77"/>
      <c r="L37" s="78"/>
      <c r="M37" s="230">
        <f>+M31+M35</f>
        <v>0</v>
      </c>
      <c r="N37" s="79"/>
      <c r="O37" s="236">
        <f>O31+O36</f>
        <v>0</v>
      </c>
    </row>
    <row r="38" spans="1:15" ht="8.25" customHeight="1">
      <c r="A38" s="2"/>
      <c r="B38" s="80"/>
      <c r="C38" s="80"/>
      <c r="D38" s="80"/>
      <c r="E38" s="80"/>
      <c r="F38" s="81"/>
      <c r="G38" s="82"/>
      <c r="H38" s="83"/>
      <c r="I38" s="83"/>
      <c r="J38" s="84"/>
      <c r="K38" s="82"/>
      <c r="L38" s="82"/>
      <c r="M38" s="85"/>
      <c r="N38" s="86"/>
      <c r="O38" s="87"/>
    </row>
    <row r="39" spans="1:15" ht="18" customHeight="1">
      <c r="A39" s="2"/>
      <c r="B39" s="88"/>
      <c r="C39" s="88"/>
      <c r="D39" s="88"/>
      <c r="E39" s="88"/>
      <c r="F39" s="89"/>
      <c r="G39" s="90"/>
      <c r="H39" s="91"/>
      <c r="I39" s="91"/>
      <c r="J39" s="92"/>
      <c r="K39" s="90"/>
      <c r="L39" s="90"/>
      <c r="M39" s="93"/>
      <c r="N39" s="94"/>
      <c r="O39" s="95"/>
    </row>
    <row r="40" spans="1:15" ht="18" customHeight="1">
      <c r="A40" s="2"/>
      <c r="B40" s="88"/>
      <c r="C40" s="88"/>
      <c r="D40" s="88"/>
      <c r="E40" s="88"/>
      <c r="F40" s="89"/>
      <c r="G40" s="90"/>
      <c r="H40" s="91"/>
      <c r="I40" s="91"/>
      <c r="J40" s="92"/>
      <c r="K40" s="90"/>
      <c r="L40" s="90"/>
      <c r="M40" s="93"/>
      <c r="N40" s="94"/>
      <c r="O40" s="95"/>
    </row>
    <row r="41" spans="1:15" ht="18" customHeight="1">
      <c r="A41" s="2"/>
      <c r="B41" s="88"/>
      <c r="C41" s="88"/>
      <c r="D41" s="88"/>
      <c r="E41" s="88"/>
      <c r="F41" s="89"/>
      <c r="G41" s="90"/>
      <c r="H41" s="91"/>
      <c r="I41" s="91"/>
      <c r="J41" s="92"/>
      <c r="K41" s="90"/>
      <c r="L41" s="90"/>
      <c r="M41" s="93"/>
      <c r="N41" s="94"/>
      <c r="O41" s="95"/>
    </row>
    <row r="42" spans="1:15" ht="18" customHeight="1">
      <c r="A42" s="2"/>
      <c r="B42" s="88"/>
      <c r="C42" s="88"/>
      <c r="D42" s="88"/>
      <c r="E42" s="88"/>
      <c r="F42" s="89"/>
      <c r="G42" s="90"/>
      <c r="H42" s="91"/>
      <c r="I42" s="91"/>
      <c r="J42" s="92"/>
      <c r="K42" s="90"/>
      <c r="L42" s="90"/>
      <c r="M42" s="93"/>
      <c r="N42" s="94"/>
      <c r="O42" s="95"/>
    </row>
    <row r="43" spans="1:15" ht="18" customHeight="1">
      <c r="A43" s="2"/>
      <c r="B43" s="88"/>
      <c r="C43" s="88"/>
      <c r="D43" s="88"/>
      <c r="E43" s="88"/>
      <c r="F43" s="89"/>
      <c r="G43" s="90"/>
      <c r="H43" s="91"/>
      <c r="I43" s="91"/>
      <c r="J43" s="92"/>
      <c r="K43" s="90"/>
      <c r="L43" s="90"/>
      <c r="M43" s="93"/>
      <c r="N43" s="94"/>
      <c r="O43" s="95"/>
    </row>
    <row r="44" spans="1:15" ht="18" customHeight="1">
      <c r="A44" s="2"/>
      <c r="B44" s="88"/>
      <c r="C44" s="88"/>
      <c r="D44" s="88"/>
      <c r="E44" s="88"/>
      <c r="F44" s="89"/>
      <c r="G44" s="90"/>
      <c r="H44" s="91"/>
      <c r="I44" s="91"/>
      <c r="J44" s="92"/>
      <c r="K44" s="90"/>
      <c r="L44" s="90"/>
      <c r="M44" s="93"/>
      <c r="N44" s="94"/>
      <c r="O44" s="95"/>
    </row>
    <row r="45" spans="1:15" ht="16.5" customHeight="1">
      <c r="C45" s="96" t="s">
        <v>73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16.5" customHeight="1">
      <c r="C46" s="98" t="s">
        <v>74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1:15" ht="16.5" customHeight="1">
      <c r="C47" s="98" t="s">
        <v>75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16.5" customHeight="1">
      <c r="C48" s="99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2:32" ht="16.5" customHeight="1">
      <c r="C49" s="99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2:32" ht="19.5" hidden="1" customHeight="1">
      <c r="B50" s="100" t="s">
        <v>76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  <row r="51" spans="2:32" ht="9" hidden="1" customHeight="1">
      <c r="B51" s="102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</row>
    <row r="52" spans="2:32" ht="16.5" hidden="1" customHeight="1">
      <c r="B52" s="1" t="s">
        <v>77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2:32" ht="16.5" hidden="1" customHeight="1">
      <c r="B53" s="209" t="s">
        <v>78</v>
      </c>
      <c r="C53" s="210"/>
      <c r="D53" s="211"/>
      <c r="E53" s="215" t="s">
        <v>79</v>
      </c>
      <c r="F53" s="216"/>
      <c r="G53" s="217"/>
      <c r="H53" s="215" t="s">
        <v>80</v>
      </c>
      <c r="I53" s="216"/>
      <c r="J53" s="217"/>
      <c r="K53" s="215" t="s">
        <v>81</v>
      </c>
      <c r="L53" s="216"/>
      <c r="M53" s="217"/>
    </row>
    <row r="54" spans="2:32" ht="16.5" hidden="1" customHeight="1">
      <c r="B54" s="212"/>
      <c r="C54" s="213"/>
      <c r="D54" s="214"/>
      <c r="E54" s="103" t="s">
        <v>82</v>
      </c>
      <c r="F54" s="104" t="s">
        <v>83</v>
      </c>
      <c r="G54" s="104" t="s">
        <v>84</v>
      </c>
      <c r="H54" s="103" t="s">
        <v>82</v>
      </c>
      <c r="I54" s="104" t="s">
        <v>83</v>
      </c>
      <c r="J54" s="104" t="s">
        <v>84</v>
      </c>
      <c r="K54" s="103" t="s">
        <v>82</v>
      </c>
      <c r="L54" s="104" t="s">
        <v>83</v>
      </c>
      <c r="M54" s="105" t="s">
        <v>84</v>
      </c>
    </row>
    <row r="55" spans="2:32" ht="14.25" hidden="1" customHeight="1">
      <c r="B55" s="106" t="s">
        <v>85</v>
      </c>
      <c r="C55" s="107"/>
      <c r="D55" s="107"/>
      <c r="E55" s="108" t="s">
        <v>86</v>
      </c>
      <c r="F55" s="109"/>
      <c r="G55" s="110" t="s">
        <v>87</v>
      </c>
      <c r="H55" s="108" t="s">
        <v>88</v>
      </c>
      <c r="I55" s="111">
        <v>0.25180999999999998</v>
      </c>
      <c r="J55" s="110" t="s">
        <v>89</v>
      </c>
      <c r="K55" s="108" t="s">
        <v>90</v>
      </c>
      <c r="L55" s="111">
        <v>0.495</v>
      </c>
      <c r="M55" s="112" t="s">
        <v>91</v>
      </c>
    </row>
    <row r="56" spans="2:32" ht="14.25" hidden="1" customHeight="1">
      <c r="B56" s="218" t="s">
        <v>92</v>
      </c>
      <c r="C56" s="219"/>
      <c r="D56" s="219"/>
      <c r="E56" s="113" t="s">
        <v>93</v>
      </c>
      <c r="F56" s="114"/>
      <c r="G56" s="115" t="s">
        <v>94</v>
      </c>
      <c r="H56" s="113" t="s">
        <v>95</v>
      </c>
      <c r="I56" s="116">
        <v>0.94686000000000003</v>
      </c>
      <c r="J56" s="115" t="s">
        <v>96</v>
      </c>
      <c r="K56" s="113" t="s">
        <v>97</v>
      </c>
      <c r="L56" s="116">
        <v>2.4895</v>
      </c>
      <c r="M56" s="117" t="s">
        <v>98</v>
      </c>
    </row>
    <row r="57" spans="2:32" ht="14.25" hidden="1" customHeight="1">
      <c r="B57" s="118" t="s">
        <v>99</v>
      </c>
      <c r="C57" s="119"/>
      <c r="D57" s="119"/>
      <c r="E57" s="120" t="s">
        <v>100</v>
      </c>
      <c r="F57" s="121"/>
      <c r="G57" s="122" t="s">
        <v>94</v>
      </c>
      <c r="H57" s="120" t="s">
        <v>101</v>
      </c>
      <c r="I57" s="123">
        <v>1.0087999999999999</v>
      </c>
      <c r="J57" s="122" t="s">
        <v>96</v>
      </c>
      <c r="K57" s="120" t="s">
        <v>102</v>
      </c>
      <c r="L57" s="123">
        <v>2.7096</v>
      </c>
      <c r="M57" s="124" t="s">
        <v>98</v>
      </c>
    </row>
    <row r="58" spans="2:32" ht="14.25" hidden="1" customHeight="1">
      <c r="B58" s="118" t="s">
        <v>103</v>
      </c>
      <c r="C58" s="119"/>
      <c r="D58" s="119"/>
      <c r="E58" s="120" t="s">
        <v>104</v>
      </c>
      <c r="F58" s="121"/>
      <c r="G58" s="122" t="s">
        <v>105</v>
      </c>
      <c r="H58" s="120" t="s">
        <v>106</v>
      </c>
      <c r="I58" s="123">
        <v>1.3106</v>
      </c>
      <c r="J58" s="125" t="s">
        <v>107</v>
      </c>
      <c r="K58" s="120" t="s">
        <v>108</v>
      </c>
      <c r="L58" s="123">
        <v>2.9988999999999999</v>
      </c>
      <c r="M58" s="124" t="s">
        <v>109</v>
      </c>
      <c r="X58" s="1" t="s">
        <v>110</v>
      </c>
      <c r="Y58" s="1" t="s">
        <v>94</v>
      </c>
      <c r="Z58" s="1" t="s">
        <v>111</v>
      </c>
      <c r="AA58" s="1" t="s">
        <v>112</v>
      </c>
      <c r="AB58" s="1">
        <v>0.89268000000000003</v>
      </c>
      <c r="AC58" s="1">
        <v>2.3216999999999999</v>
      </c>
    </row>
    <row r="59" spans="2:32" ht="14.25" hidden="1" customHeight="1">
      <c r="B59" s="118" t="s">
        <v>113</v>
      </c>
      <c r="C59" s="119"/>
      <c r="D59" s="119"/>
      <c r="E59" s="120" t="s">
        <v>114</v>
      </c>
      <c r="F59" s="121"/>
      <c r="G59" s="122" t="s">
        <v>115</v>
      </c>
      <c r="H59" s="120" t="s">
        <v>116</v>
      </c>
      <c r="I59" s="123">
        <v>2.6099999999999999E-3</v>
      </c>
      <c r="J59" s="126" t="s">
        <v>117</v>
      </c>
      <c r="K59" s="120" t="s">
        <v>118</v>
      </c>
      <c r="L59" s="123">
        <v>6.0499999999999998E-3</v>
      </c>
      <c r="M59" s="127" t="s">
        <v>119</v>
      </c>
      <c r="X59" s="1" t="s">
        <v>120</v>
      </c>
      <c r="Y59" s="1" t="s">
        <v>121</v>
      </c>
      <c r="Z59" s="1" t="s">
        <v>122</v>
      </c>
      <c r="AA59" s="1" t="s">
        <v>123</v>
      </c>
      <c r="AB59" s="1">
        <v>0.97265999999999997</v>
      </c>
      <c r="AC59" s="1">
        <v>2.585</v>
      </c>
    </row>
    <row r="60" spans="2:32" ht="14.25" hidden="1" customHeight="1">
      <c r="B60" s="128" t="s">
        <v>124</v>
      </c>
      <c r="C60" s="129"/>
      <c r="D60" s="129"/>
      <c r="E60" s="113" t="s">
        <v>125</v>
      </c>
      <c r="F60" s="114"/>
      <c r="G60" s="115" t="s">
        <v>126</v>
      </c>
      <c r="H60" s="113" t="s">
        <v>127</v>
      </c>
      <c r="I60" s="116">
        <v>1.1223000000000001</v>
      </c>
      <c r="J60" s="115" t="s">
        <v>128</v>
      </c>
      <c r="K60" s="113" t="s">
        <v>129</v>
      </c>
      <c r="L60" s="116">
        <v>2.1692999999999998</v>
      </c>
      <c r="M60" s="117" t="s">
        <v>130</v>
      </c>
      <c r="Y60" s="1" t="s">
        <v>131</v>
      </c>
      <c r="Z60" s="1" t="s">
        <v>128</v>
      </c>
      <c r="AA60" s="1" t="s">
        <v>130</v>
      </c>
    </row>
    <row r="61" spans="2:32" ht="14.25" hidden="1" customHeight="1">
      <c r="B61" s="220" t="s">
        <v>120</v>
      </c>
      <c r="C61" s="221"/>
      <c r="D61" s="222"/>
      <c r="E61" s="103" t="s">
        <v>132</v>
      </c>
      <c r="F61" s="130"/>
      <c r="G61" s="131" t="s">
        <v>94</v>
      </c>
      <c r="H61" s="103" t="s">
        <v>133</v>
      </c>
      <c r="I61" s="132">
        <f>IF(B61="","",VLOOKUP($B61,$X$58:$AC$61,5,FALSE))</f>
        <v>0.97265999999999997</v>
      </c>
      <c r="J61" s="131" t="s">
        <v>96</v>
      </c>
      <c r="K61" s="103" t="s">
        <v>134</v>
      </c>
      <c r="L61" s="132">
        <f>IF($B61="","",VLOOKUP($B61,$X$58:$AC$61,6,FALSE))</f>
        <v>2.585</v>
      </c>
      <c r="M61" s="133" t="s">
        <v>98</v>
      </c>
      <c r="Y61" s="1" t="s">
        <v>87</v>
      </c>
      <c r="Z61" s="1" t="s">
        <v>135</v>
      </c>
      <c r="AA61" s="1" t="s">
        <v>136</v>
      </c>
    </row>
    <row r="62" spans="2:32" ht="16.5" hidden="1" customHeight="1">
      <c r="B62" s="1" t="s">
        <v>137</v>
      </c>
      <c r="Z62" s="1" t="s">
        <v>89</v>
      </c>
      <c r="AA62" s="1" t="s">
        <v>91</v>
      </c>
    </row>
    <row r="63" spans="2:32" ht="17.25" hidden="1" customHeight="1">
      <c r="I63" s="134"/>
    </row>
    <row r="64" spans="2:32" hidden="1"/>
    <row r="65" spans="3:15" hidden="1"/>
    <row r="66" spans="3:15" ht="16.5" hidden="1" customHeight="1">
      <c r="C66" s="135"/>
      <c r="D66" s="135"/>
      <c r="E66" s="135"/>
      <c r="F66" s="135"/>
      <c r="G66" s="135"/>
      <c r="H66" s="135"/>
      <c r="I66" s="135"/>
      <c r="J66" s="135"/>
    </row>
    <row r="67" spans="3:15" ht="26.45" hidden="1" customHeight="1">
      <c r="C67" s="223" t="s">
        <v>138</v>
      </c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</row>
    <row r="68" spans="3:15" ht="3.75" hidden="1" customHeight="1"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</row>
    <row r="69" spans="3:15" ht="27" hidden="1" customHeight="1">
      <c r="C69" s="224" t="s">
        <v>139</v>
      </c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</row>
    <row r="70" spans="3:15" ht="25.5" hidden="1" customHeight="1">
      <c r="C70" s="224" t="s">
        <v>140</v>
      </c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</row>
    <row r="71" spans="3:15" ht="13.5" hidden="1" customHeight="1">
      <c r="C71" s="224" t="s">
        <v>141</v>
      </c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</row>
    <row r="72" spans="3:15" ht="13.5" hidden="1" customHeight="1">
      <c r="C72" s="224" t="s">
        <v>142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</row>
    <row r="73" spans="3:15" ht="13.5" hidden="1" customHeight="1">
      <c r="C73" s="208" t="s">
        <v>143</v>
      </c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</row>
    <row r="74" spans="3:15" ht="13.5" customHeight="1">
      <c r="C74" s="135"/>
      <c r="D74" s="135"/>
      <c r="E74" s="135"/>
      <c r="F74" s="135"/>
      <c r="G74" s="135"/>
      <c r="H74" s="135"/>
      <c r="I74" s="135"/>
      <c r="J74" s="135"/>
    </row>
    <row r="75" spans="3:15" ht="13.5" customHeight="1">
      <c r="C75" s="135"/>
      <c r="D75" s="135"/>
      <c r="E75" s="135"/>
      <c r="F75" s="135"/>
      <c r="G75" s="135"/>
      <c r="H75" s="135"/>
      <c r="I75" s="135"/>
      <c r="J75" s="135"/>
    </row>
    <row r="76" spans="3:15" ht="13.5" customHeight="1">
      <c r="C76" s="135"/>
      <c r="D76" s="135"/>
      <c r="E76" s="135"/>
      <c r="F76" s="135"/>
      <c r="G76" s="135"/>
      <c r="H76" s="135"/>
      <c r="I76" s="135"/>
      <c r="J76" s="135"/>
    </row>
    <row r="77" spans="3:15" ht="13.5" customHeight="1">
      <c r="C77" s="135"/>
      <c r="D77" s="135"/>
      <c r="E77" s="135"/>
      <c r="F77" s="135"/>
      <c r="G77" s="135"/>
      <c r="H77" s="135"/>
      <c r="I77" s="135"/>
      <c r="J77" s="135"/>
    </row>
    <row r="78" spans="3:15" ht="13.5" customHeight="1">
      <c r="C78" s="135"/>
      <c r="D78" s="135"/>
      <c r="E78" s="135"/>
      <c r="F78" s="135"/>
      <c r="G78" s="135"/>
      <c r="H78" s="135"/>
      <c r="I78" s="135"/>
      <c r="J78" s="135"/>
    </row>
  </sheetData>
  <sheetProtection algorithmName="SHA-512" hashValue="jBizXh5YgVf6dfZxAYoXuu0iPFkQr5B6pSEn0EmK8z8H278x+216idM2B1OoIfUlSEFQvcAKpyxwgmjm/+gKTQ==" saltValue="lauhUtsOHDKo2A3/vMl/kw==" spinCount="100000" sheet="1" objects="1" scenarios="1"/>
  <mergeCells count="53">
    <mergeCell ref="H36:I36"/>
    <mergeCell ref="B37:E37"/>
    <mergeCell ref="F37:G37"/>
    <mergeCell ref="H37:I37"/>
    <mergeCell ref="C73:O73"/>
    <mergeCell ref="B53:D54"/>
    <mergeCell ref="E53:G53"/>
    <mergeCell ref="H53:J53"/>
    <mergeCell ref="K53:M53"/>
    <mergeCell ref="B56:D56"/>
    <mergeCell ref="B61:D61"/>
    <mergeCell ref="C67:O67"/>
    <mergeCell ref="C69:O69"/>
    <mergeCell ref="C70:O70"/>
    <mergeCell ref="C71:O71"/>
    <mergeCell ref="C72:O72"/>
    <mergeCell ref="C31:E31"/>
    <mergeCell ref="F31:G31"/>
    <mergeCell ref="B32:E36"/>
    <mergeCell ref="F36:G36"/>
    <mergeCell ref="B9:B30"/>
    <mergeCell ref="C9:E9"/>
    <mergeCell ref="D23:E23"/>
    <mergeCell ref="D24:E24"/>
    <mergeCell ref="C25:E25"/>
    <mergeCell ref="C26:E29"/>
    <mergeCell ref="C30:E30"/>
    <mergeCell ref="K9:K35"/>
    <mergeCell ref="C10:E10"/>
    <mergeCell ref="C11:E11"/>
    <mergeCell ref="C12:E12"/>
    <mergeCell ref="C13:E13"/>
    <mergeCell ref="C14:E14"/>
    <mergeCell ref="C15:E15"/>
    <mergeCell ref="C16:E16"/>
    <mergeCell ref="H31:I31"/>
    <mergeCell ref="C17:C19"/>
    <mergeCell ref="D17:E17"/>
    <mergeCell ref="D18:E18"/>
    <mergeCell ref="D19:E19"/>
    <mergeCell ref="C20:E21"/>
    <mergeCell ref="C22:C24"/>
    <mergeCell ref="D22:E22"/>
    <mergeCell ref="A1:O1"/>
    <mergeCell ref="E3:K3"/>
    <mergeCell ref="M3:O3"/>
    <mergeCell ref="E4:I4"/>
    <mergeCell ref="B5:O5"/>
    <mergeCell ref="B6:E8"/>
    <mergeCell ref="F6:G6"/>
    <mergeCell ref="H6:I6"/>
    <mergeCell ref="F7:G7"/>
    <mergeCell ref="H7:I7"/>
  </mergeCells>
  <phoneticPr fontId="3"/>
  <conditionalFormatting sqref="B61">
    <cfRule type="containsBlanks" dxfId="6" priority="6">
      <formula>LEN(TRIM(B61))=0</formula>
    </cfRule>
  </conditionalFormatting>
  <conditionalFormatting sqref="E3:K3">
    <cfRule type="containsBlanks" dxfId="5" priority="3">
      <formula>LEN(TRIM(E3))=0</formula>
    </cfRule>
  </conditionalFormatting>
  <conditionalFormatting sqref="M3:O3">
    <cfRule type="containsBlanks" dxfId="4" priority="4">
      <formula>LEN(TRIM(M3))=0</formula>
    </cfRule>
  </conditionalFormatting>
  <conditionalFormatting sqref="E4:I4">
    <cfRule type="containsBlanks" dxfId="3" priority="5">
      <formula>LEN(TRIM(E4))=0</formula>
    </cfRule>
  </conditionalFormatting>
  <conditionalFormatting sqref="F10:F26">
    <cfRule type="containsBlanks" dxfId="2" priority="1">
      <formula>LEN(TRIM(F10))=0</formula>
    </cfRule>
  </conditionalFormatting>
  <conditionalFormatting sqref="F35">
    <cfRule type="containsBlanks" dxfId="1" priority="2">
      <formula>LEN(TRIM(F35))=0</formula>
    </cfRule>
  </conditionalFormatting>
  <conditionalFormatting sqref="F55:F61">
    <cfRule type="containsBlanks" dxfId="0" priority="7">
      <formula>LEN(TRIM(F55))=0</formula>
    </cfRule>
  </conditionalFormatting>
  <dataValidations count="1">
    <dataValidation type="list" allowBlank="1" showInputMessage="1" showErrorMessage="1" sqref="B61:D61" xr:uid="{109FC337-C6CA-4BB8-9045-D4968C615192}">
      <formula1>$X$58:$X$59</formula1>
    </dataValidation>
  </dataValidations>
  <pageMargins left="0.55118110236220474" right="0.11811023622047245" top="0.70866141732283472" bottom="0.35433070866141736" header="0.31496062992125984" footer="0.31496062992125984"/>
  <pageSetup paperSize="9" scale="91" firstPageNumber="25" orientation="portrait" r:id="rId1"/>
  <headerFooter>
    <oddHeader xml:space="preserve">&amp;Rver.5.02
</oddHeader>
    <oddFooter>&amp;C&amp;10&amp;P&amp;R&amp;10埼玉県温暖化対策課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CO2及び原油換算シート</vt:lpstr>
      <vt:lpstr>CO2及び原油換算シート!Print_Area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2022-03-09T07:08:09Z</cp:lastPrinted>
  <dcterms:created xsi:type="dcterms:W3CDTF">2022-03-09T06:58:19Z</dcterms:created>
  <dcterms:modified xsi:type="dcterms:W3CDTF">2022-03-28T08:00:52Z</dcterms:modified>
</cp:coreProperties>
</file>